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5 A - Vodovodní řad..." sheetId="2" r:id="rId2"/>
    <sheet name="SO 01.5 B - Vodovodní řad..." sheetId="3" r:id="rId3"/>
    <sheet name="SO 01.6 - Vodovodní řad 6" sheetId="4" r:id="rId4"/>
    <sheet name="SO 02.1 A - Přepojení stá..." sheetId="5" r:id="rId5"/>
    <sheet name="SO 02.1 B - Přepojení stá..." sheetId="6" r:id="rId6"/>
    <sheet name="SO 03.1 - Stoka 1" sheetId="7" r:id="rId7"/>
    <sheet name="SO 03.5 - Stoka 5" sheetId="8" r:id="rId8"/>
    <sheet name="SO 03.6 - Stoka 6" sheetId="9" r:id="rId9"/>
    <sheet name="SO 03.AA - Stoka AA" sheetId="10" r:id="rId10"/>
    <sheet name="SO 03.A2A - Stoka A2A" sheetId="11" r:id="rId11"/>
    <sheet name="SO 04 - Veřejné části kan..." sheetId="12" r:id="rId12"/>
    <sheet name="SO 06.3 - Odvodňovací rig..." sheetId="13" r:id="rId13"/>
    <sheet name="SO 06.4 - Odvodňovací rig..." sheetId="14" r:id="rId14"/>
    <sheet name="SO 07 - Odvodňovací příkop" sheetId="15" r:id="rId15"/>
    <sheet name="SO 08 - Obnova komunikace" sheetId="16" r:id="rId16"/>
    <sheet name="VRN - Vedlejší rozpočtové..." sheetId="17" r:id="rId17"/>
    <sheet name="VRN SVS - Vedlejší rozpoč..." sheetId="18" r:id="rId18"/>
    <sheet name="SO 01.1 - Vodovodní řad 1" sheetId="19" r:id="rId19"/>
    <sheet name="SO 01.2 A - Vodovodní řad..." sheetId="20" r:id="rId20"/>
    <sheet name="SO 01.2 B - Vodovodní řad..." sheetId="21" r:id="rId21"/>
    <sheet name="SO 01.3 A - Vodovodní řad..." sheetId="22" r:id="rId22"/>
    <sheet name="SO 01.3 B - Vodovodní řad..." sheetId="23" r:id="rId23"/>
    <sheet name="SO 01.4 A - Vodovodní řad..." sheetId="24" r:id="rId24"/>
    <sheet name="SO 01.4 B - Vodovodní řad..." sheetId="25" r:id="rId25"/>
    <sheet name="SO 02.2 A - Přepojení stá..." sheetId="26" r:id="rId26"/>
    <sheet name="SO 02.2 B - Přepojení stá..." sheetId="27" r:id="rId27"/>
    <sheet name="SO 03.2 - Stoka 2" sheetId="28" r:id="rId28"/>
    <sheet name="SO 03.3 - Stoka 3" sheetId="29" r:id="rId29"/>
    <sheet name="SO 03.4 - Stoka 4" sheetId="30" r:id="rId30"/>
    <sheet name="SO 04 - Veřejné části kan..._01" sheetId="31" r:id="rId31"/>
    <sheet name="SO 05 - Dešťová kanalizace" sheetId="32" r:id="rId32"/>
    <sheet name="SO 06.1 - Odvodňovací rig..." sheetId="33" r:id="rId33"/>
    <sheet name="SO 06.2 - Odvodňovací rig..." sheetId="34" r:id="rId34"/>
    <sheet name="SO 08 - Obnova komunikace_01" sheetId="35" r:id="rId35"/>
    <sheet name="VRN - Vedlejší rozpočtové..._01" sheetId="36" r:id="rId36"/>
    <sheet name="Pokyny pro vyplnění" sheetId="37" r:id="rId37"/>
  </sheets>
  <definedNames>
    <definedName name="_xlnm.Print_Area" localSheetId="0">'Rekapitulace stavby'!$D$4:$AO$36,'Rekapitulace stavby'!$C$42:$AQ$102</definedName>
    <definedName name="_xlnm.Print_Titles" localSheetId="0">'Rekapitulace stavby'!$52:$52</definedName>
    <definedName name="_xlnm._FilterDatabase" localSheetId="1" hidden="1">'SO 01.5 A - Vodovodní řad...'!$C$99:$K$343</definedName>
    <definedName name="_xlnm.Print_Area" localSheetId="1">'SO 01.5 A - Vodovodní řad...'!$C$4:$J$43,'SO 01.5 A - Vodovodní řad...'!$C$49:$J$77,'SO 01.5 A - Vodovodní řad...'!$C$83:$K$343</definedName>
    <definedName name="_xlnm.Print_Titles" localSheetId="1">'SO 01.5 A - Vodovodní řad...'!$99:$99</definedName>
    <definedName name="_xlnm._FilterDatabase" localSheetId="2" hidden="1">'SO 01.5 B - Vodovodní řad...'!$C$99:$K$375</definedName>
    <definedName name="_xlnm.Print_Area" localSheetId="2">'SO 01.5 B - Vodovodní řad...'!$C$4:$J$43,'SO 01.5 B - Vodovodní řad...'!$C$49:$J$77,'SO 01.5 B - Vodovodní řad...'!$C$83:$K$375</definedName>
    <definedName name="_xlnm.Print_Titles" localSheetId="2">'SO 01.5 B - Vodovodní řad...'!$99:$99</definedName>
    <definedName name="_xlnm._FilterDatabase" localSheetId="3" hidden="1">'SO 01.6 - Vodovodní řad 6'!$C$93:$K$304</definedName>
    <definedName name="_xlnm.Print_Area" localSheetId="3">'SO 01.6 - Vodovodní řad 6'!$C$4:$J$41,'SO 01.6 - Vodovodní řad 6'!$C$47:$J$73,'SO 01.6 - Vodovodní řad 6'!$C$79:$K$304</definedName>
    <definedName name="_xlnm.Print_Titles" localSheetId="3">'SO 01.6 - Vodovodní řad 6'!$93:$93</definedName>
    <definedName name="_xlnm._FilterDatabase" localSheetId="4" hidden="1">'SO 02.1 A - Přepojení stá...'!$C$98:$K$278</definedName>
    <definedName name="_xlnm.Print_Area" localSheetId="4">'SO 02.1 A - Přepojení stá...'!$C$4:$J$43,'SO 02.1 A - Přepojení stá...'!$C$49:$J$76,'SO 02.1 A - Přepojení stá...'!$C$82:$K$278</definedName>
    <definedName name="_xlnm.Print_Titles" localSheetId="4">'SO 02.1 A - Přepojení stá...'!$98:$98</definedName>
    <definedName name="_xlnm._FilterDatabase" localSheetId="5" hidden="1">'SO 02.1 B - Přepojení stá...'!$C$98:$K$278</definedName>
    <definedName name="_xlnm.Print_Area" localSheetId="5">'SO 02.1 B - Přepojení stá...'!$C$4:$J$43,'SO 02.1 B - Přepojení stá...'!$C$49:$J$76,'SO 02.1 B - Přepojení stá...'!$C$82:$K$278</definedName>
    <definedName name="_xlnm.Print_Titles" localSheetId="5">'SO 02.1 B - Přepojení stá...'!$98:$98</definedName>
    <definedName name="_xlnm._FilterDatabase" localSheetId="6" hidden="1">'SO 03.1 - Stoka 1'!$C$100:$K$363</definedName>
    <definedName name="_xlnm.Print_Area" localSheetId="6">'SO 03.1 - Stoka 1'!$C$4:$J$43,'SO 03.1 - Stoka 1'!$C$49:$J$78,'SO 03.1 - Stoka 1'!$C$84:$K$363</definedName>
    <definedName name="_xlnm.Print_Titles" localSheetId="6">'SO 03.1 - Stoka 1'!$100:$100</definedName>
    <definedName name="_xlnm._FilterDatabase" localSheetId="7" hidden="1">'SO 03.5 - Stoka 5'!$C$99:$K$312</definedName>
    <definedName name="_xlnm.Print_Area" localSheetId="7">'SO 03.5 - Stoka 5'!$C$4:$J$43,'SO 03.5 - Stoka 5'!$C$49:$J$77,'SO 03.5 - Stoka 5'!$C$83:$K$312</definedName>
    <definedName name="_xlnm.Print_Titles" localSheetId="7">'SO 03.5 - Stoka 5'!$99:$99</definedName>
    <definedName name="_xlnm._FilterDatabase" localSheetId="8" hidden="1">'SO 03.6 - Stoka 6'!$C$99:$K$314</definedName>
    <definedName name="_xlnm.Print_Area" localSheetId="8">'SO 03.6 - Stoka 6'!$C$4:$J$43,'SO 03.6 - Stoka 6'!$C$49:$J$77,'SO 03.6 - Stoka 6'!$C$83:$K$314</definedName>
    <definedName name="_xlnm.Print_Titles" localSheetId="8">'SO 03.6 - Stoka 6'!$99:$99</definedName>
    <definedName name="_xlnm._FilterDatabase" localSheetId="9" hidden="1">'SO 03.AA - Stoka AA'!$C$99:$K$323</definedName>
    <definedName name="_xlnm.Print_Area" localSheetId="9">'SO 03.AA - Stoka AA'!$C$4:$J$43,'SO 03.AA - Stoka AA'!$C$49:$J$77,'SO 03.AA - Stoka AA'!$C$83:$K$323</definedName>
    <definedName name="_xlnm.Print_Titles" localSheetId="9">'SO 03.AA - Stoka AA'!$99:$99</definedName>
    <definedName name="_xlnm._FilterDatabase" localSheetId="10" hidden="1">'SO 03.A2A - Stoka A2A'!$C$99:$K$322</definedName>
    <definedName name="_xlnm.Print_Area" localSheetId="10">'SO 03.A2A - Stoka A2A'!$C$4:$J$43,'SO 03.A2A - Stoka A2A'!$C$49:$J$77,'SO 03.A2A - Stoka A2A'!$C$83:$K$322</definedName>
    <definedName name="_xlnm.Print_Titles" localSheetId="10">'SO 03.A2A - Stoka A2A'!$99:$99</definedName>
    <definedName name="_xlnm._FilterDatabase" localSheetId="11" hidden="1">'SO 04 - Veřejné části kan...'!$C$93:$K$330</definedName>
    <definedName name="_xlnm.Print_Area" localSheetId="11">'SO 04 - Veřejné části kan...'!$C$4:$J$41,'SO 04 - Veřejné části kan...'!$C$47:$J$73,'SO 04 - Veřejné části kan...'!$C$79:$K$330</definedName>
    <definedName name="_xlnm.Print_Titles" localSheetId="11">'SO 04 - Veřejné části kan...'!$93:$93</definedName>
    <definedName name="_xlnm._FilterDatabase" localSheetId="12" hidden="1">'SO 06.3 - Odvodňovací rig...'!$C$93:$K$112</definedName>
    <definedName name="_xlnm.Print_Area" localSheetId="12">'SO 06.3 - Odvodňovací rig...'!$C$4:$J$43,'SO 06.3 - Odvodňovací rig...'!$C$49:$J$71,'SO 06.3 - Odvodňovací rig...'!$C$77:$K$112</definedName>
    <definedName name="_xlnm.Print_Titles" localSheetId="12">'SO 06.3 - Odvodňovací rig...'!$93:$93</definedName>
    <definedName name="_xlnm._FilterDatabase" localSheetId="13" hidden="1">'SO 06.4 - Odvodňovací rig...'!$C$96:$K$200</definedName>
    <definedName name="_xlnm.Print_Area" localSheetId="13">'SO 06.4 - Odvodňovací rig...'!$C$4:$J$43,'SO 06.4 - Odvodňovací rig...'!$C$49:$J$74,'SO 06.4 - Odvodňovací rig...'!$C$80:$K$200</definedName>
    <definedName name="_xlnm.Print_Titles" localSheetId="13">'SO 06.4 - Odvodňovací rig...'!$96:$96</definedName>
    <definedName name="_xlnm._FilterDatabase" localSheetId="14" hidden="1">'SO 07 - Odvodňovací příkop'!$C$89:$K$215</definedName>
    <definedName name="_xlnm.Print_Area" localSheetId="14">'SO 07 - Odvodňovací příkop'!$C$4:$J$41,'SO 07 - Odvodňovací příkop'!$C$47:$J$69,'SO 07 - Odvodňovací příkop'!$C$75:$K$215</definedName>
    <definedName name="_xlnm.Print_Titles" localSheetId="14">'SO 07 - Odvodňovací příkop'!$89:$89</definedName>
    <definedName name="_xlnm._FilterDatabase" localSheetId="15" hidden="1">'SO 08 - Obnova komunikace'!$C$90:$K$198</definedName>
    <definedName name="_xlnm.Print_Area" localSheetId="15">'SO 08 - Obnova komunikace'!$C$4:$J$41,'SO 08 - Obnova komunikace'!$C$47:$J$70,'SO 08 - Obnova komunikace'!$C$76:$K$198</definedName>
    <definedName name="_xlnm.Print_Titles" localSheetId="15">'SO 08 - Obnova komunikace'!$90:$90</definedName>
    <definedName name="_xlnm._FilterDatabase" localSheetId="16" hidden="1">'VRN - Vedlejší rozpočtové...'!$C$89:$K$117</definedName>
    <definedName name="_xlnm.Print_Area" localSheetId="16">'VRN - Vedlejší rozpočtové...'!$C$4:$J$41,'VRN - Vedlejší rozpočtové...'!$C$47:$J$69,'VRN - Vedlejší rozpočtové...'!$C$75:$K$117</definedName>
    <definedName name="_xlnm.Print_Titles" localSheetId="16">'VRN - Vedlejší rozpočtové...'!$89:$89</definedName>
    <definedName name="_xlnm._FilterDatabase" localSheetId="17" hidden="1">'VRN SVS - Vedlejší rozpoč...'!$C$89:$K$117</definedName>
    <definedName name="_xlnm.Print_Area" localSheetId="17">'VRN SVS - Vedlejší rozpoč...'!$C$4:$J$41,'VRN SVS - Vedlejší rozpoč...'!$C$47:$J$69,'VRN SVS - Vedlejší rozpoč...'!$C$75:$K$117</definedName>
    <definedName name="_xlnm.Print_Titles" localSheetId="17">'VRN SVS - Vedlejší rozpoč...'!$89:$89</definedName>
    <definedName name="_xlnm._FilterDatabase" localSheetId="18" hidden="1">'SO 01.1 - Vodovodní řad 1'!$C$93:$K$360</definedName>
    <definedName name="_xlnm.Print_Area" localSheetId="18">'SO 01.1 - Vodovodní řad 1'!$C$4:$J$41,'SO 01.1 - Vodovodní řad 1'!$C$47:$J$73,'SO 01.1 - Vodovodní řad 1'!$C$79:$K$360</definedName>
    <definedName name="_xlnm.Print_Titles" localSheetId="18">'SO 01.1 - Vodovodní řad 1'!$93:$93</definedName>
    <definedName name="_xlnm._FilterDatabase" localSheetId="19" hidden="1">'SO 01.2 A - Vodovodní řad...'!$C$99:$K$385</definedName>
    <definedName name="_xlnm.Print_Area" localSheetId="19">'SO 01.2 A - Vodovodní řad...'!$C$4:$J$43,'SO 01.2 A - Vodovodní řad...'!$C$49:$J$77,'SO 01.2 A - Vodovodní řad...'!$C$83:$K$385</definedName>
    <definedName name="_xlnm.Print_Titles" localSheetId="19">'SO 01.2 A - Vodovodní řad...'!$99:$99</definedName>
    <definedName name="_xlnm._FilterDatabase" localSheetId="20" hidden="1">'SO 01.2 B - Vodovodní řad...'!$C$99:$K$323</definedName>
    <definedName name="_xlnm.Print_Area" localSheetId="20">'SO 01.2 B - Vodovodní řad...'!$C$4:$J$43,'SO 01.2 B - Vodovodní řad...'!$C$49:$J$77,'SO 01.2 B - Vodovodní řad...'!$C$83:$K$323</definedName>
    <definedName name="_xlnm.Print_Titles" localSheetId="20">'SO 01.2 B - Vodovodní řad...'!$99:$99</definedName>
    <definedName name="_xlnm._FilterDatabase" localSheetId="21" hidden="1">'SO 01.3 A - Vodovodní řad...'!$C$99:$K$312</definedName>
    <definedName name="_xlnm.Print_Area" localSheetId="21">'SO 01.3 A - Vodovodní řad...'!$C$4:$J$43,'SO 01.3 A - Vodovodní řad...'!$C$49:$J$77,'SO 01.3 A - Vodovodní řad...'!$C$83:$K$312</definedName>
    <definedName name="_xlnm.Print_Titles" localSheetId="21">'SO 01.3 A - Vodovodní řad...'!$99:$99</definedName>
    <definedName name="_xlnm._FilterDatabase" localSheetId="22" hidden="1">'SO 01.3 B - Vodovodní řad...'!$C$98:$K$350</definedName>
    <definedName name="_xlnm.Print_Area" localSheetId="22">'SO 01.3 B - Vodovodní řad...'!$C$4:$J$43,'SO 01.3 B - Vodovodní řad...'!$C$49:$J$76,'SO 01.3 B - Vodovodní řad...'!$C$82:$K$350</definedName>
    <definedName name="_xlnm.Print_Titles" localSheetId="22">'SO 01.3 B - Vodovodní řad...'!$98:$98</definedName>
    <definedName name="_xlnm._FilterDatabase" localSheetId="23" hidden="1">'SO 01.4 A - Vodovodní řad...'!$C$99:$K$340</definedName>
    <definedName name="_xlnm.Print_Area" localSheetId="23">'SO 01.4 A - Vodovodní řad...'!$C$4:$J$43,'SO 01.4 A - Vodovodní řad...'!$C$49:$J$77,'SO 01.4 A - Vodovodní řad...'!$C$83:$K$340</definedName>
    <definedName name="_xlnm.Print_Titles" localSheetId="23">'SO 01.4 A - Vodovodní řad...'!$99:$99</definedName>
    <definedName name="_xlnm._FilterDatabase" localSheetId="24" hidden="1">'SO 01.4 B - Vodovodní řad...'!$C$99:$K$328</definedName>
    <definedName name="_xlnm.Print_Area" localSheetId="24">'SO 01.4 B - Vodovodní řad...'!$C$4:$J$43,'SO 01.4 B - Vodovodní řad...'!$C$49:$J$77,'SO 01.4 B - Vodovodní řad...'!$C$83:$K$328</definedName>
    <definedName name="_xlnm.Print_Titles" localSheetId="24">'SO 01.4 B - Vodovodní řad...'!$99:$99</definedName>
    <definedName name="_xlnm._FilterDatabase" localSheetId="25" hidden="1">'SO 02.2 A - Přepojení stá...'!$C$99:$K$342</definedName>
    <definedName name="_xlnm.Print_Area" localSheetId="25">'SO 02.2 A - Přepojení stá...'!$C$4:$J$43,'SO 02.2 A - Přepojení stá...'!$C$49:$J$77,'SO 02.2 A - Přepojení stá...'!$C$83:$K$342</definedName>
    <definedName name="_xlnm.Print_Titles" localSheetId="25">'SO 02.2 A - Přepojení stá...'!$99:$99</definedName>
    <definedName name="_xlnm._FilterDatabase" localSheetId="26" hidden="1">'SO 02.2 B - Přepojení stá...'!$C$98:$K$327</definedName>
    <definedName name="_xlnm.Print_Area" localSheetId="26">'SO 02.2 B - Přepojení stá...'!$C$4:$J$43,'SO 02.2 B - Přepojení stá...'!$C$49:$J$76,'SO 02.2 B - Přepojení stá...'!$C$82:$K$327</definedName>
    <definedName name="_xlnm.Print_Titles" localSheetId="26">'SO 02.2 B - Přepojení stá...'!$98:$98</definedName>
    <definedName name="_xlnm._FilterDatabase" localSheetId="27" hidden="1">'SO 03.2 - Stoka 2'!$C$100:$K$366</definedName>
    <definedName name="_xlnm.Print_Area" localSheetId="27">'SO 03.2 - Stoka 2'!$C$4:$J$43,'SO 03.2 - Stoka 2'!$C$49:$J$78,'SO 03.2 - Stoka 2'!$C$84:$K$366</definedName>
    <definedName name="_xlnm.Print_Titles" localSheetId="27">'SO 03.2 - Stoka 2'!$100:$100</definedName>
    <definedName name="_xlnm._FilterDatabase" localSheetId="28" hidden="1">'SO 03.3 - Stoka 3'!$C$100:$K$394</definedName>
    <definedName name="_xlnm.Print_Area" localSheetId="28">'SO 03.3 - Stoka 3'!$C$4:$J$43,'SO 03.3 - Stoka 3'!$C$49:$J$78,'SO 03.3 - Stoka 3'!$C$84:$K$394</definedName>
    <definedName name="_xlnm.Print_Titles" localSheetId="28">'SO 03.3 - Stoka 3'!$100:$100</definedName>
    <definedName name="_xlnm._FilterDatabase" localSheetId="29" hidden="1">'SO 03.4 - Stoka 4'!$C$99:$K$322</definedName>
    <definedName name="_xlnm.Print_Area" localSheetId="29">'SO 03.4 - Stoka 4'!$C$4:$J$43,'SO 03.4 - Stoka 4'!$C$49:$J$77,'SO 03.4 - Stoka 4'!$C$83:$K$322</definedName>
    <definedName name="_xlnm.Print_Titles" localSheetId="29">'SO 03.4 - Stoka 4'!$99:$99</definedName>
    <definedName name="_xlnm._FilterDatabase" localSheetId="30" hidden="1">'SO 04 - Veřejné části kan..._01'!$C$93:$K$273</definedName>
    <definedName name="_xlnm.Print_Area" localSheetId="30">'SO 04 - Veřejné části kan..._01'!$C$4:$J$41,'SO 04 - Veřejné části kan..._01'!$C$47:$J$73,'SO 04 - Veřejné části kan..._01'!$C$79:$K$273</definedName>
    <definedName name="_xlnm.Print_Titles" localSheetId="30">'SO 04 - Veřejné části kan..._01'!$93:$93</definedName>
    <definedName name="_xlnm._FilterDatabase" localSheetId="31" hidden="1">'SO 05 - Dešťová kanalizace'!$C$93:$K$434</definedName>
    <definedName name="_xlnm.Print_Area" localSheetId="31">'SO 05 - Dešťová kanalizace'!$C$4:$J$41,'SO 05 - Dešťová kanalizace'!$C$47:$J$73,'SO 05 - Dešťová kanalizace'!$C$79:$K$434</definedName>
    <definedName name="_xlnm.Print_Titles" localSheetId="31">'SO 05 - Dešťová kanalizace'!$93:$93</definedName>
    <definedName name="_xlnm._FilterDatabase" localSheetId="32" hidden="1">'SO 06.1 - Odvodňovací rig...'!$C$96:$K$200</definedName>
    <definedName name="_xlnm.Print_Area" localSheetId="32">'SO 06.1 - Odvodňovací rig...'!$C$4:$J$43,'SO 06.1 - Odvodňovací rig...'!$C$49:$J$74,'SO 06.1 - Odvodňovací rig...'!$C$80:$K$200</definedName>
    <definedName name="_xlnm.Print_Titles" localSheetId="32">'SO 06.1 - Odvodňovací rig...'!$96:$96</definedName>
    <definedName name="_xlnm._FilterDatabase" localSheetId="33" hidden="1">'SO 06.2 - Odvodňovací rig...'!$C$96:$K$200</definedName>
    <definedName name="_xlnm.Print_Area" localSheetId="33">'SO 06.2 - Odvodňovací rig...'!$C$4:$J$43,'SO 06.2 - Odvodňovací rig...'!$C$49:$J$74,'SO 06.2 - Odvodňovací rig...'!$C$80:$K$200</definedName>
    <definedName name="_xlnm.Print_Titles" localSheetId="33">'SO 06.2 - Odvodňovací rig...'!$96:$96</definedName>
    <definedName name="_xlnm._FilterDatabase" localSheetId="34" hidden="1">'SO 08 - Obnova komunikace_01'!$C$91:$K$222</definedName>
    <definedName name="_xlnm.Print_Area" localSheetId="34">'SO 08 - Obnova komunikace_01'!$C$4:$J$41,'SO 08 - Obnova komunikace_01'!$C$47:$J$71,'SO 08 - Obnova komunikace_01'!$C$77:$K$222</definedName>
    <definedName name="_xlnm.Print_Titles" localSheetId="34">'SO 08 - Obnova komunikace_01'!$91:$91</definedName>
    <definedName name="_xlnm._FilterDatabase" localSheetId="35" hidden="1">'VRN - Vedlejší rozpočtové..._01'!$C$89:$K$117</definedName>
    <definedName name="_xlnm.Print_Area" localSheetId="35">'VRN - Vedlejší rozpočtové..._01'!$C$4:$J$41,'VRN - Vedlejší rozpočtové..._01'!$C$47:$J$69,'VRN - Vedlejší rozpočtové..._01'!$C$75:$K$117</definedName>
    <definedName name="_xlnm.Print_Titles" localSheetId="35">'VRN - Vedlejší rozpočtové..._01'!$89:$89</definedName>
    <definedName name="_xlnm.Print_Area" localSheetId="3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6" l="1" r="J39"/>
  <c r="J38"/>
  <c i="1" r="AY101"/>
  <c i="36" r="J37"/>
  <c i="1" r="AX101"/>
  <c i="36" r="BI115"/>
  <c r="BH115"/>
  <c r="BG115"/>
  <c r="BF115"/>
  <c r="T115"/>
  <c r="T114"/>
  <c r="R115"/>
  <c r="R114"/>
  <c r="P115"/>
  <c r="P114"/>
  <c r="BI111"/>
  <c r="BH111"/>
  <c r="BG111"/>
  <c r="BF111"/>
  <c r="T111"/>
  <c r="T110"/>
  <c r="R111"/>
  <c r="R110"/>
  <c r="P111"/>
  <c r="P110"/>
  <c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84"/>
  <c r="E7"/>
  <c r="E78"/>
  <c i="35" r="J39"/>
  <c r="J38"/>
  <c i="1" r="AY100"/>
  <c i="35" r="J37"/>
  <c i="1" r="AX100"/>
  <c i="35" r="BI221"/>
  <c r="BH221"/>
  <c r="BG221"/>
  <c r="BF221"/>
  <c r="T221"/>
  <c r="T220"/>
  <c r="R221"/>
  <c r="R220"/>
  <c r="P221"/>
  <c r="P220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47"/>
  <c r="BH147"/>
  <c r="BG147"/>
  <c r="BF147"/>
  <c r="T147"/>
  <c r="T146"/>
  <c r="R147"/>
  <c r="R146"/>
  <c r="P147"/>
  <c r="P146"/>
  <c r="BI129"/>
  <c r="BH129"/>
  <c r="BG129"/>
  <c r="BF129"/>
  <c r="T129"/>
  <c r="R129"/>
  <c r="P129"/>
  <c r="BI112"/>
  <c r="BH112"/>
  <c r="BG112"/>
  <c r="BF112"/>
  <c r="T112"/>
  <c r="R112"/>
  <c r="P112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50"/>
  <c i="34" r="J41"/>
  <c r="J40"/>
  <c i="1" r="AY99"/>
  <c i="34" r="J39"/>
  <c i="1" r="AX99"/>
  <c i="34"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2"/>
  <c r="BH192"/>
  <c r="BG192"/>
  <c r="BF192"/>
  <c r="T192"/>
  <c r="R192"/>
  <c r="P192"/>
  <c r="BI185"/>
  <c r="BH185"/>
  <c r="BG185"/>
  <c r="BF185"/>
  <c r="T185"/>
  <c r="R185"/>
  <c r="P185"/>
  <c r="BI179"/>
  <c r="BH179"/>
  <c r="BG179"/>
  <c r="BF179"/>
  <c r="T179"/>
  <c r="T178"/>
  <c r="R179"/>
  <c r="R178"/>
  <c r="P179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20"/>
  <c r="BH120"/>
  <c r="BG120"/>
  <c r="BF120"/>
  <c r="T120"/>
  <c r="R120"/>
  <c r="P120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3"/>
  <c r="F93"/>
  <c r="F91"/>
  <c r="E89"/>
  <c r="J62"/>
  <c r="F62"/>
  <c r="F60"/>
  <c r="E58"/>
  <c r="J28"/>
  <c r="E28"/>
  <c r="J94"/>
  <c r="J27"/>
  <c r="J22"/>
  <c r="E22"/>
  <c r="F63"/>
  <c r="J21"/>
  <c r="J16"/>
  <c r="J91"/>
  <c r="E7"/>
  <c r="E52"/>
  <c i="33" r="J41"/>
  <c r="J40"/>
  <c i="1" r="AY98"/>
  <c i="33" r="J39"/>
  <c i="1" r="AX98"/>
  <c i="33"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2"/>
  <c r="BH192"/>
  <c r="BG192"/>
  <c r="BF192"/>
  <c r="T192"/>
  <c r="R192"/>
  <c r="P192"/>
  <c r="BI185"/>
  <c r="BH185"/>
  <c r="BG185"/>
  <c r="BF185"/>
  <c r="T185"/>
  <c r="R185"/>
  <c r="P185"/>
  <c r="BI179"/>
  <c r="BH179"/>
  <c r="BG179"/>
  <c r="BF179"/>
  <c r="T179"/>
  <c r="T178"/>
  <c r="R179"/>
  <c r="R178"/>
  <c r="P179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20"/>
  <c r="BH120"/>
  <c r="BG120"/>
  <c r="BF120"/>
  <c r="T120"/>
  <c r="R120"/>
  <c r="P120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3"/>
  <c r="F93"/>
  <c r="F91"/>
  <c r="E89"/>
  <c r="J62"/>
  <c r="F62"/>
  <c r="F60"/>
  <c r="E58"/>
  <c r="J28"/>
  <c r="E28"/>
  <c r="J63"/>
  <c r="J27"/>
  <c r="J22"/>
  <c r="E22"/>
  <c r="F94"/>
  <c r="J21"/>
  <c r="J16"/>
  <c r="J91"/>
  <c r="E7"/>
  <c r="E83"/>
  <c i="32" r="J39"/>
  <c r="J38"/>
  <c i="1" r="AY96"/>
  <c i="32" r="J37"/>
  <c i="1" r="AX96"/>
  <c i="32" r="BI433"/>
  <c r="BH433"/>
  <c r="BG433"/>
  <c r="BF433"/>
  <c r="T433"/>
  <c r="T432"/>
  <c r="R433"/>
  <c r="R432"/>
  <c r="P433"/>
  <c r="P432"/>
  <c r="BI427"/>
  <c r="BH427"/>
  <c r="BG427"/>
  <c r="BF427"/>
  <c r="T427"/>
  <c r="R427"/>
  <c r="P427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04"/>
  <c r="BH404"/>
  <c r="BG404"/>
  <c r="BF404"/>
  <c r="T404"/>
  <c r="T403"/>
  <c r="R404"/>
  <c r="R403"/>
  <c r="P404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3"/>
  <c r="BH363"/>
  <c r="BG363"/>
  <c r="BF363"/>
  <c r="T363"/>
  <c r="R363"/>
  <c r="P363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28"/>
  <c r="BH328"/>
  <c r="BG328"/>
  <c r="BF328"/>
  <c r="T328"/>
  <c r="R328"/>
  <c r="P328"/>
  <c r="BI323"/>
  <c r="BH323"/>
  <c r="BG323"/>
  <c r="BF323"/>
  <c r="T323"/>
  <c r="R323"/>
  <c r="P323"/>
  <c r="BI321"/>
  <c r="BH321"/>
  <c r="BG321"/>
  <c r="BF321"/>
  <c r="T321"/>
  <c r="R321"/>
  <c r="P321"/>
  <c r="BI316"/>
  <c r="BH316"/>
  <c r="BG316"/>
  <c r="BF316"/>
  <c r="T316"/>
  <c r="R316"/>
  <c r="P316"/>
  <c r="BI309"/>
  <c r="BH309"/>
  <c r="BG309"/>
  <c r="BF309"/>
  <c r="T309"/>
  <c r="R309"/>
  <c r="P309"/>
  <c r="BI302"/>
  <c r="BH302"/>
  <c r="BG302"/>
  <c r="BF302"/>
  <c r="T302"/>
  <c r="R302"/>
  <c r="P302"/>
  <c r="BI295"/>
  <c r="BH295"/>
  <c r="BG295"/>
  <c r="BF295"/>
  <c r="T295"/>
  <c r="R295"/>
  <c r="P295"/>
  <c r="BI288"/>
  <c r="BH288"/>
  <c r="BG288"/>
  <c r="BF288"/>
  <c r="T288"/>
  <c r="R288"/>
  <c r="P288"/>
  <c r="BI287"/>
  <c r="BH287"/>
  <c r="BG287"/>
  <c r="BF287"/>
  <c r="T287"/>
  <c r="R287"/>
  <c r="P287"/>
  <c r="BI281"/>
  <c r="BH281"/>
  <c r="BG281"/>
  <c r="BF281"/>
  <c r="T281"/>
  <c r="R281"/>
  <c r="P281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4"/>
  <c r="BH254"/>
  <c r="BG254"/>
  <c r="BF254"/>
  <c r="T254"/>
  <c r="R254"/>
  <c r="P254"/>
  <c r="BI246"/>
  <c r="BH246"/>
  <c r="BG246"/>
  <c r="BF246"/>
  <c r="T246"/>
  <c r="R246"/>
  <c r="P246"/>
  <c r="BI240"/>
  <c r="BH240"/>
  <c r="BG240"/>
  <c r="BF240"/>
  <c r="T240"/>
  <c r="T239"/>
  <c r="R240"/>
  <c r="R239"/>
  <c r="P240"/>
  <c r="P239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18"/>
  <c r="BH218"/>
  <c r="BG218"/>
  <c r="BF218"/>
  <c r="T218"/>
  <c r="R218"/>
  <c r="P218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90"/>
  <c r="BH190"/>
  <c r="BG190"/>
  <c r="BF190"/>
  <c r="T190"/>
  <c r="R190"/>
  <c r="P190"/>
  <c r="BI179"/>
  <c r="BH179"/>
  <c r="BG179"/>
  <c r="BF179"/>
  <c r="T179"/>
  <c r="R179"/>
  <c r="P179"/>
  <c r="BI169"/>
  <c r="BH169"/>
  <c r="BG169"/>
  <c r="BF169"/>
  <c r="T169"/>
  <c r="R169"/>
  <c r="P169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19"/>
  <c r="BH119"/>
  <c r="BG119"/>
  <c r="BF119"/>
  <c r="T119"/>
  <c r="R119"/>
  <c r="P119"/>
  <c r="BI108"/>
  <c r="BH108"/>
  <c r="BG108"/>
  <c r="BF108"/>
  <c r="T108"/>
  <c r="R108"/>
  <c r="P108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50"/>
  <c i="31" r="J39"/>
  <c r="J38"/>
  <c i="1" r="AY95"/>
  <c i="31" r="J37"/>
  <c i="1" r="AX95"/>
  <c i="31" r="BI272"/>
  <c r="BH272"/>
  <c r="BG272"/>
  <c r="BF272"/>
  <c r="T272"/>
  <c r="T271"/>
  <c r="R272"/>
  <c r="R271"/>
  <c r="P272"/>
  <c r="P271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47"/>
  <c r="BH247"/>
  <c r="BG247"/>
  <c r="BF247"/>
  <c r="T247"/>
  <c r="T246"/>
  <c r="R247"/>
  <c r="R246"/>
  <c r="P247"/>
  <c r="P246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3"/>
  <c r="BH203"/>
  <c r="BG203"/>
  <c r="BF203"/>
  <c r="T203"/>
  <c r="R203"/>
  <c r="P203"/>
  <c r="BI196"/>
  <c r="BH196"/>
  <c r="BG196"/>
  <c r="BF196"/>
  <c r="T196"/>
  <c r="R196"/>
  <c r="P196"/>
  <c r="BI189"/>
  <c r="BH189"/>
  <c r="BG189"/>
  <c r="BF189"/>
  <c r="T189"/>
  <c r="T188"/>
  <c r="R189"/>
  <c r="R188"/>
  <c r="P189"/>
  <c r="P188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35"/>
  <c r="BH135"/>
  <c r="BG135"/>
  <c r="BF135"/>
  <c r="T135"/>
  <c r="R135"/>
  <c r="P135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91"/>
  <c r="J19"/>
  <c r="J14"/>
  <c r="J56"/>
  <c r="E7"/>
  <c r="E82"/>
  <c i="30" r="J41"/>
  <c r="J40"/>
  <c i="1" r="AY94"/>
  <c i="30" r="J39"/>
  <c i="1" r="AX94"/>
  <c i="30" r="BI321"/>
  <c r="BH321"/>
  <c r="BG321"/>
  <c r="BF321"/>
  <c r="T321"/>
  <c r="T320"/>
  <c r="R321"/>
  <c r="R320"/>
  <c r="P321"/>
  <c r="P320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89"/>
  <c r="BH289"/>
  <c r="BG289"/>
  <c r="BF289"/>
  <c r="T289"/>
  <c r="R289"/>
  <c r="P289"/>
  <c r="BI288"/>
  <c r="BH288"/>
  <c r="BG288"/>
  <c r="BF288"/>
  <c r="T288"/>
  <c r="R288"/>
  <c r="P288"/>
  <c r="BI283"/>
  <c r="BH283"/>
  <c r="BG283"/>
  <c r="BF283"/>
  <c r="T283"/>
  <c r="R283"/>
  <c r="P283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T197"/>
  <c r="R198"/>
  <c r="R197"/>
  <c r="P198"/>
  <c r="P197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2"/>
  <c r="BH182"/>
  <c r="BG182"/>
  <c r="BF182"/>
  <c r="T182"/>
  <c r="R182"/>
  <c r="P182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47"/>
  <c r="BH147"/>
  <c r="BG147"/>
  <c r="BF147"/>
  <c r="T147"/>
  <c r="R147"/>
  <c r="P147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3"/>
  <c r="BH103"/>
  <c r="BG103"/>
  <c r="BF103"/>
  <c r="T103"/>
  <c r="R103"/>
  <c r="P103"/>
  <c r="J96"/>
  <c r="F96"/>
  <c r="F94"/>
  <c r="E92"/>
  <c r="J62"/>
  <c r="F62"/>
  <c r="F60"/>
  <c r="E58"/>
  <c r="J28"/>
  <c r="E28"/>
  <c r="J63"/>
  <c r="J27"/>
  <c r="J22"/>
  <c r="E22"/>
  <c r="F63"/>
  <c r="J21"/>
  <c r="J16"/>
  <c r="J94"/>
  <c r="E7"/>
  <c r="E86"/>
  <c i="29" r="J41"/>
  <c r="J40"/>
  <c i="1" r="AY93"/>
  <c i="29" r="J39"/>
  <c i="1" r="AX93"/>
  <c i="29" r="BI393"/>
  <c r="BH393"/>
  <c r="BG393"/>
  <c r="BF393"/>
  <c r="T393"/>
  <c r="T392"/>
  <c r="R393"/>
  <c r="R392"/>
  <c r="P393"/>
  <c r="P392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6"/>
  <c r="BH376"/>
  <c r="BG376"/>
  <c r="BF376"/>
  <c r="T376"/>
  <c r="R376"/>
  <c r="P376"/>
  <c r="BI368"/>
  <c r="BH368"/>
  <c r="BG368"/>
  <c r="BF368"/>
  <c r="T368"/>
  <c r="T367"/>
  <c r="R368"/>
  <c r="R367"/>
  <c r="P368"/>
  <c r="P367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48"/>
  <c r="BH348"/>
  <c r="BG348"/>
  <c r="BF348"/>
  <c r="T348"/>
  <c r="R348"/>
  <c r="P348"/>
  <c r="BI347"/>
  <c r="BH347"/>
  <c r="BG347"/>
  <c r="BF347"/>
  <c r="T347"/>
  <c r="R347"/>
  <c r="P347"/>
  <c r="BI342"/>
  <c r="BH342"/>
  <c r="BG342"/>
  <c r="BF342"/>
  <c r="T342"/>
  <c r="R342"/>
  <c r="P342"/>
  <c r="BI341"/>
  <c r="BH341"/>
  <c r="BG341"/>
  <c r="BF341"/>
  <c r="T341"/>
  <c r="R341"/>
  <c r="P341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3"/>
  <c r="BH313"/>
  <c r="BG313"/>
  <c r="BF313"/>
  <c r="T313"/>
  <c r="R313"/>
  <c r="P313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84"/>
  <c r="BH284"/>
  <c r="BG284"/>
  <c r="BF284"/>
  <c r="T284"/>
  <c r="T276"/>
  <c r="R284"/>
  <c r="R276"/>
  <c r="P284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T233"/>
  <c r="R234"/>
  <c r="R233"/>
  <c r="P234"/>
  <c r="P233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90"/>
  <c r="BH190"/>
  <c r="BG190"/>
  <c r="BF190"/>
  <c r="T190"/>
  <c r="R190"/>
  <c r="P190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J97"/>
  <c r="F97"/>
  <c r="F95"/>
  <c r="E93"/>
  <c r="J62"/>
  <c r="F62"/>
  <c r="F60"/>
  <c r="E58"/>
  <c r="J28"/>
  <c r="E28"/>
  <c r="J63"/>
  <c r="J27"/>
  <c r="J22"/>
  <c r="E22"/>
  <c r="F98"/>
  <c r="J21"/>
  <c r="J16"/>
  <c r="J60"/>
  <c r="E7"/>
  <c r="E87"/>
  <c i="28" r="J41"/>
  <c r="J40"/>
  <c i="1" r="AY92"/>
  <c i="28" r="J39"/>
  <c i="1" r="AX92"/>
  <c i="28" r="BI365"/>
  <c r="BH365"/>
  <c r="BG365"/>
  <c r="BF365"/>
  <c r="T365"/>
  <c r="T364"/>
  <c r="R365"/>
  <c r="R364"/>
  <c r="P365"/>
  <c r="P364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0"/>
  <c r="BH340"/>
  <c r="BG340"/>
  <c r="BF340"/>
  <c r="T340"/>
  <c r="T339"/>
  <c r="R340"/>
  <c r="R339"/>
  <c r="P340"/>
  <c r="P339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0"/>
  <c r="BH320"/>
  <c r="BG320"/>
  <c r="BF320"/>
  <c r="T320"/>
  <c r="R320"/>
  <c r="P320"/>
  <c r="BI319"/>
  <c r="BH319"/>
  <c r="BG319"/>
  <c r="BF319"/>
  <c r="T319"/>
  <c r="R319"/>
  <c r="P319"/>
  <c r="BI314"/>
  <c r="BH314"/>
  <c r="BG314"/>
  <c r="BF314"/>
  <c r="T314"/>
  <c r="R314"/>
  <c r="P314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1"/>
  <c r="BH281"/>
  <c r="BG281"/>
  <c r="BF281"/>
  <c r="T281"/>
  <c r="R281"/>
  <c r="P281"/>
  <c r="BI279"/>
  <c r="BH279"/>
  <c r="BG279"/>
  <c r="BF279"/>
  <c r="T279"/>
  <c r="R279"/>
  <c r="P279"/>
  <c r="BI274"/>
  <c r="BH274"/>
  <c r="BG274"/>
  <c r="BF274"/>
  <c r="T274"/>
  <c r="R274"/>
  <c r="P274"/>
  <c r="BI266"/>
  <c r="BH266"/>
  <c r="BG266"/>
  <c r="BF266"/>
  <c r="T266"/>
  <c r="R266"/>
  <c r="P266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51"/>
  <c r="BH251"/>
  <c r="BG251"/>
  <c r="BF251"/>
  <c r="T251"/>
  <c r="R251"/>
  <c r="P251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T233"/>
  <c r="R234"/>
  <c r="R233"/>
  <c r="P234"/>
  <c r="P233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90"/>
  <c r="BH190"/>
  <c r="BG190"/>
  <c r="BF190"/>
  <c r="T190"/>
  <c r="R190"/>
  <c r="P190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63"/>
  <c r="J21"/>
  <c r="J16"/>
  <c r="J60"/>
  <c r="E7"/>
  <c r="E87"/>
  <c i="27" r="J41"/>
  <c r="J40"/>
  <c i="1" r="AY90"/>
  <c i="27" r="J39"/>
  <c i="1" r="AX90"/>
  <c i="27" r="BI326"/>
  <c r="BH326"/>
  <c r="BG326"/>
  <c r="BF326"/>
  <c r="T326"/>
  <c r="T325"/>
  <c r="R326"/>
  <c r="R325"/>
  <c r="P326"/>
  <c r="P325"/>
  <c r="BI320"/>
  <c r="BH320"/>
  <c r="BG320"/>
  <c r="BF320"/>
  <c r="T320"/>
  <c r="R320"/>
  <c r="P320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2"/>
  <c r="BH302"/>
  <c r="BG302"/>
  <c r="BF302"/>
  <c r="T302"/>
  <c r="T301"/>
  <c r="R302"/>
  <c r="R301"/>
  <c r="P302"/>
  <c r="P301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3"/>
  <c r="BH273"/>
  <c r="BG273"/>
  <c r="BF273"/>
  <c r="T273"/>
  <c r="R273"/>
  <c r="P273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54"/>
  <c r="BH254"/>
  <c r="BG254"/>
  <c r="BF254"/>
  <c r="T254"/>
  <c r="R254"/>
  <c r="P254"/>
  <c r="BI249"/>
  <c r="BH249"/>
  <c r="BG249"/>
  <c r="BF249"/>
  <c r="T249"/>
  <c r="R249"/>
  <c r="P249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4"/>
  <c r="BH134"/>
  <c r="BG134"/>
  <c r="BF134"/>
  <c r="T134"/>
  <c r="R134"/>
  <c r="P134"/>
  <c r="BI127"/>
  <c r="BH127"/>
  <c r="BG127"/>
  <c r="BF127"/>
  <c r="T127"/>
  <c r="R127"/>
  <c r="P127"/>
  <c r="BI120"/>
  <c r="BH120"/>
  <c r="BG120"/>
  <c r="BF120"/>
  <c r="T120"/>
  <c r="R120"/>
  <c r="P120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96"/>
  <c r="J21"/>
  <c r="J16"/>
  <c r="J60"/>
  <c r="E7"/>
  <c r="E85"/>
  <c i="26" r="J41"/>
  <c r="J40"/>
  <c i="1" r="AY89"/>
  <c i="26" r="J39"/>
  <c i="1" r="AX89"/>
  <c i="26" r="BI341"/>
  <c r="BH341"/>
  <c r="BG341"/>
  <c r="BF341"/>
  <c r="T341"/>
  <c r="T340"/>
  <c r="R341"/>
  <c r="R340"/>
  <c r="P341"/>
  <c r="P340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16"/>
  <c r="BH316"/>
  <c r="BG316"/>
  <c r="BF316"/>
  <c r="T316"/>
  <c r="T315"/>
  <c r="R316"/>
  <c r="R315"/>
  <c r="P316"/>
  <c r="P315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3"/>
  <c r="BH273"/>
  <c r="BG273"/>
  <c r="BF273"/>
  <c r="T273"/>
  <c r="R273"/>
  <c r="P273"/>
  <c r="BI268"/>
  <c r="BH268"/>
  <c r="BG268"/>
  <c r="BF268"/>
  <c r="T268"/>
  <c r="R268"/>
  <c r="P268"/>
  <c r="BI267"/>
  <c r="BH267"/>
  <c r="BG267"/>
  <c r="BF267"/>
  <c r="T267"/>
  <c r="R267"/>
  <c r="P267"/>
  <c r="BI262"/>
  <c r="BH262"/>
  <c r="BG262"/>
  <c r="BF262"/>
  <c r="T262"/>
  <c r="R262"/>
  <c r="P262"/>
  <c r="BI261"/>
  <c r="BH261"/>
  <c r="BG261"/>
  <c r="BF261"/>
  <c r="T261"/>
  <c r="R261"/>
  <c r="P261"/>
  <c r="BI256"/>
  <c r="BH256"/>
  <c r="BG256"/>
  <c r="BF256"/>
  <c r="T256"/>
  <c r="R256"/>
  <c r="P256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49"/>
  <c r="BH149"/>
  <c r="BG149"/>
  <c r="BF149"/>
  <c r="T149"/>
  <c r="R149"/>
  <c r="P149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3"/>
  <c r="BH123"/>
  <c r="BG123"/>
  <c r="BF123"/>
  <c r="T123"/>
  <c r="R123"/>
  <c r="P123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60"/>
  <c r="E7"/>
  <c r="E86"/>
  <c i="25" r="J41"/>
  <c r="J40"/>
  <c i="1" r="AY87"/>
  <c i="25" r="J39"/>
  <c i="1" r="AX87"/>
  <c i="25" r="BI327"/>
  <c r="BH327"/>
  <c r="BG327"/>
  <c r="BF327"/>
  <c r="T327"/>
  <c r="T326"/>
  <c r="R327"/>
  <c r="R326"/>
  <c r="P327"/>
  <c r="P326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3"/>
  <c r="BH303"/>
  <c r="BG303"/>
  <c r="BF303"/>
  <c r="T303"/>
  <c r="T302"/>
  <c r="R303"/>
  <c r="R302"/>
  <c r="P303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6"/>
  <c r="BH246"/>
  <c r="BG246"/>
  <c r="BF246"/>
  <c r="T246"/>
  <c r="R246"/>
  <c r="P246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3"/>
  <c r="BH233"/>
  <c r="BG233"/>
  <c r="BF233"/>
  <c r="T233"/>
  <c r="R233"/>
  <c r="P233"/>
  <c r="BI228"/>
  <c r="BH228"/>
  <c r="BG228"/>
  <c r="BF228"/>
  <c r="T228"/>
  <c r="R228"/>
  <c r="P228"/>
  <c r="BI227"/>
  <c r="BH227"/>
  <c r="BG227"/>
  <c r="BF227"/>
  <c r="T227"/>
  <c r="R227"/>
  <c r="P227"/>
  <c r="BI222"/>
  <c r="BH222"/>
  <c r="BG222"/>
  <c r="BF222"/>
  <c r="T222"/>
  <c r="R222"/>
  <c r="P222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86"/>
  <c i="24" r="J41"/>
  <c r="J40"/>
  <c i="1" r="AY86"/>
  <c i="24" r="J39"/>
  <c i="1" r="AX86"/>
  <c i="24" r="BI339"/>
  <c r="BH339"/>
  <c r="BG339"/>
  <c r="BF339"/>
  <c r="T339"/>
  <c r="T338"/>
  <c r="R339"/>
  <c r="R338"/>
  <c r="P339"/>
  <c r="P338"/>
  <c r="BI333"/>
  <c r="BH333"/>
  <c r="BG333"/>
  <c r="BF333"/>
  <c r="T333"/>
  <c r="R333"/>
  <c r="P333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5"/>
  <c r="BH315"/>
  <c r="BG315"/>
  <c r="BF315"/>
  <c r="T315"/>
  <c r="T314"/>
  <c r="R315"/>
  <c r="R314"/>
  <c r="P315"/>
  <c r="P314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33"/>
  <c r="BH233"/>
  <c r="BG233"/>
  <c r="BF233"/>
  <c r="T233"/>
  <c r="R233"/>
  <c r="P233"/>
  <c r="BI228"/>
  <c r="BH228"/>
  <c r="BG228"/>
  <c r="BF228"/>
  <c r="T228"/>
  <c r="R228"/>
  <c r="P228"/>
  <c r="BI227"/>
  <c r="BH227"/>
  <c r="BG227"/>
  <c r="BF227"/>
  <c r="T227"/>
  <c r="R227"/>
  <c r="P227"/>
  <c r="BI222"/>
  <c r="BH222"/>
  <c r="BG222"/>
  <c r="BF222"/>
  <c r="T222"/>
  <c r="R222"/>
  <c r="P222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86"/>
  <c i="23" r="J41"/>
  <c r="J40"/>
  <c i="1" r="AY84"/>
  <c i="23" r="J39"/>
  <c i="1" r="AX84"/>
  <c i="23" r="BI349"/>
  <c r="BH349"/>
  <c r="BG349"/>
  <c r="BF349"/>
  <c r="T349"/>
  <c r="T348"/>
  <c r="R349"/>
  <c r="R348"/>
  <c r="P349"/>
  <c r="P348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7"/>
  <c r="BH267"/>
  <c r="BG267"/>
  <c r="BF267"/>
  <c r="T267"/>
  <c r="R267"/>
  <c r="P267"/>
  <c r="BI262"/>
  <c r="BH262"/>
  <c r="BG262"/>
  <c r="BF262"/>
  <c r="T262"/>
  <c r="R262"/>
  <c r="P262"/>
  <c r="BI255"/>
  <c r="BH255"/>
  <c r="BG255"/>
  <c r="BF255"/>
  <c r="T255"/>
  <c r="T254"/>
  <c r="R255"/>
  <c r="R254"/>
  <c r="P255"/>
  <c r="P254"/>
  <c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T240"/>
  <c r="R241"/>
  <c r="R240"/>
  <c r="P241"/>
  <c r="P240"/>
  <c r="BI238"/>
  <c r="BH238"/>
  <c r="BG238"/>
  <c r="BF238"/>
  <c r="T238"/>
  <c r="R238"/>
  <c r="P238"/>
  <c r="BI232"/>
  <c r="BH232"/>
  <c r="BG232"/>
  <c r="BF232"/>
  <c r="T232"/>
  <c r="R232"/>
  <c r="P232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13"/>
  <c r="BH213"/>
  <c r="BG213"/>
  <c r="BF213"/>
  <c r="T213"/>
  <c r="R213"/>
  <c r="P213"/>
  <c r="BI206"/>
  <c r="BH206"/>
  <c r="BG206"/>
  <c r="BF206"/>
  <c r="T206"/>
  <c r="R206"/>
  <c r="P206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63"/>
  <c r="J21"/>
  <c r="J16"/>
  <c r="J60"/>
  <c r="E7"/>
  <c r="E52"/>
  <c i="22" r="J41"/>
  <c r="J40"/>
  <c i="1" r="AY83"/>
  <c i="22" r="J39"/>
  <c i="1" r="AX83"/>
  <c i="22" r="BI311"/>
  <c r="BH311"/>
  <c r="BG311"/>
  <c r="BF311"/>
  <c r="T311"/>
  <c r="T310"/>
  <c r="R311"/>
  <c r="R310"/>
  <c r="P311"/>
  <c r="P310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6"/>
  <c r="BH256"/>
  <c r="BG256"/>
  <c r="BF256"/>
  <c r="T256"/>
  <c r="R256"/>
  <c r="P256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8"/>
  <c r="BH228"/>
  <c r="BG228"/>
  <c r="BF228"/>
  <c r="T228"/>
  <c r="R228"/>
  <c r="P228"/>
  <c r="BI223"/>
  <c r="BH223"/>
  <c r="BG223"/>
  <c r="BF223"/>
  <c r="T223"/>
  <c r="R223"/>
  <c r="P223"/>
  <c r="BI216"/>
  <c r="BH216"/>
  <c r="BG216"/>
  <c r="BF216"/>
  <c r="T216"/>
  <c r="R216"/>
  <c r="P216"/>
  <c r="BI210"/>
  <c r="BH210"/>
  <c r="BG210"/>
  <c r="BF210"/>
  <c r="T210"/>
  <c r="R210"/>
  <c r="P210"/>
  <c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86"/>
  <c i="21" r="J41"/>
  <c r="J40"/>
  <c i="1" r="AY81"/>
  <c i="21" r="J39"/>
  <c i="1" r="AX81"/>
  <c i="21" r="BI322"/>
  <c r="BH322"/>
  <c r="BG322"/>
  <c r="BF322"/>
  <c r="T322"/>
  <c r="T321"/>
  <c r="R322"/>
  <c r="R321"/>
  <c r="P322"/>
  <c r="P321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T297"/>
  <c r="R298"/>
  <c r="R297"/>
  <c r="P298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6"/>
  <c r="BH256"/>
  <c r="BG256"/>
  <c r="BF256"/>
  <c r="T256"/>
  <c r="R256"/>
  <c r="P256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4"/>
  <c r="BH214"/>
  <c r="BG214"/>
  <c r="BF214"/>
  <c r="T214"/>
  <c r="R214"/>
  <c r="P214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3"/>
  <c r="BH183"/>
  <c r="BG183"/>
  <c r="BF183"/>
  <c r="T183"/>
  <c r="R183"/>
  <c r="P183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60"/>
  <c r="E7"/>
  <c r="E52"/>
  <c i="20" r="J41"/>
  <c r="J40"/>
  <c i="1" r="AY80"/>
  <c i="20" r="J39"/>
  <c i="1" r="AX80"/>
  <c i="20" r="BI384"/>
  <c r="BH384"/>
  <c r="BG384"/>
  <c r="BF384"/>
  <c r="T384"/>
  <c r="T383"/>
  <c r="R384"/>
  <c r="R383"/>
  <c r="P384"/>
  <c r="P383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0"/>
  <c r="BH360"/>
  <c r="BG360"/>
  <c r="BF360"/>
  <c r="T360"/>
  <c r="T359"/>
  <c r="R360"/>
  <c r="R359"/>
  <c r="P360"/>
  <c r="P359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3"/>
  <c r="BH303"/>
  <c r="BG303"/>
  <c r="BF303"/>
  <c r="T303"/>
  <c r="R303"/>
  <c r="P303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5"/>
  <c r="BH165"/>
  <c r="BG165"/>
  <c r="BF165"/>
  <c r="T165"/>
  <c r="R165"/>
  <c r="P165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63"/>
  <c r="J21"/>
  <c r="J16"/>
  <c r="J94"/>
  <c r="E7"/>
  <c r="E86"/>
  <c i="19" r="J39"/>
  <c r="J38"/>
  <c i="1" r="AY78"/>
  <c i="19" r="J37"/>
  <c i="1" r="AX78"/>
  <c i="19" r="BI359"/>
  <c r="BH359"/>
  <c r="BG359"/>
  <c r="BF359"/>
  <c r="T359"/>
  <c r="T358"/>
  <c r="R359"/>
  <c r="R358"/>
  <c r="P359"/>
  <c r="P358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5"/>
  <c r="BH335"/>
  <c r="BG335"/>
  <c r="BF335"/>
  <c r="T335"/>
  <c r="T334"/>
  <c r="R335"/>
  <c r="R334"/>
  <c r="P335"/>
  <c r="P334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68"/>
  <c r="BH268"/>
  <c r="BG268"/>
  <c r="BF268"/>
  <c r="T268"/>
  <c r="T267"/>
  <c r="R268"/>
  <c r="R267"/>
  <c r="P268"/>
  <c r="P267"/>
  <c r="BI266"/>
  <c r="BH266"/>
  <c r="BG266"/>
  <c r="BF266"/>
  <c r="T266"/>
  <c r="R266"/>
  <c r="P266"/>
  <c r="BI260"/>
  <c r="BH260"/>
  <c r="BG260"/>
  <c r="BF260"/>
  <c r="T260"/>
  <c r="R260"/>
  <c r="P260"/>
  <c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3"/>
  <c r="BH183"/>
  <c r="BG183"/>
  <c r="BF183"/>
  <c r="T183"/>
  <c r="R183"/>
  <c r="P183"/>
  <c r="BI173"/>
  <c r="BH173"/>
  <c r="BG173"/>
  <c r="BF173"/>
  <c r="T173"/>
  <c r="R173"/>
  <c r="P173"/>
  <c r="BI171"/>
  <c r="BH171"/>
  <c r="BG171"/>
  <c r="BF171"/>
  <c r="T171"/>
  <c r="R171"/>
  <c r="P171"/>
  <c r="BI165"/>
  <c r="BH165"/>
  <c r="BG165"/>
  <c r="BF165"/>
  <c r="T165"/>
  <c r="R165"/>
  <c r="P165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J90"/>
  <c r="F90"/>
  <c r="F88"/>
  <c r="E86"/>
  <c r="J58"/>
  <c r="F58"/>
  <c r="F56"/>
  <c r="E54"/>
  <c r="J26"/>
  <c r="E26"/>
  <c r="J59"/>
  <c r="J25"/>
  <c r="J20"/>
  <c r="E20"/>
  <c r="F59"/>
  <c r="J19"/>
  <c r="J14"/>
  <c r="J56"/>
  <c r="E7"/>
  <c r="E82"/>
  <c i="18" r="J39"/>
  <c r="J38"/>
  <c i="1" r="AY76"/>
  <c i="18" r="J37"/>
  <c i="1" r="AX76"/>
  <c i="18" r="BI115"/>
  <c r="BH115"/>
  <c r="BG115"/>
  <c r="BF115"/>
  <c r="T115"/>
  <c r="T114"/>
  <c r="R115"/>
  <c r="R114"/>
  <c r="P115"/>
  <c r="P114"/>
  <c r="BI111"/>
  <c r="BH111"/>
  <c r="BG111"/>
  <c r="BF111"/>
  <c r="T111"/>
  <c r="T110"/>
  <c r="R111"/>
  <c r="R110"/>
  <c r="P111"/>
  <c r="P110"/>
  <c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56"/>
  <c r="E7"/>
  <c r="E50"/>
  <c i="17" r="J39"/>
  <c r="J38"/>
  <c i="1" r="AY75"/>
  <c i="17" r="J37"/>
  <c i="1" r="AX75"/>
  <c i="17" r="BI115"/>
  <c r="BH115"/>
  <c r="BG115"/>
  <c r="BF115"/>
  <c r="T115"/>
  <c r="T114"/>
  <c r="R115"/>
  <c r="R114"/>
  <c r="P115"/>
  <c r="P114"/>
  <c r="BI111"/>
  <c r="BH111"/>
  <c r="BG111"/>
  <c r="BF111"/>
  <c r="T111"/>
  <c r="T110"/>
  <c r="R111"/>
  <c r="R110"/>
  <c r="P111"/>
  <c r="P110"/>
  <c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56"/>
  <c r="E7"/>
  <c r="E50"/>
  <c i="16" r="J39"/>
  <c r="J38"/>
  <c i="1" r="AY74"/>
  <c i="16" r="J37"/>
  <c i="1" r="AX74"/>
  <c i="16" r="BI197"/>
  <c r="BH197"/>
  <c r="BG197"/>
  <c r="BF197"/>
  <c r="T197"/>
  <c r="T196"/>
  <c r="R197"/>
  <c r="R196"/>
  <c r="P197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T174"/>
  <c r="R175"/>
  <c r="R174"/>
  <c r="P175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22"/>
  <c r="BH122"/>
  <c r="BG122"/>
  <c r="BF122"/>
  <c r="T122"/>
  <c r="R122"/>
  <c r="P122"/>
  <c r="BI108"/>
  <c r="BH108"/>
  <c r="BG108"/>
  <c r="BF108"/>
  <c r="T108"/>
  <c r="R108"/>
  <c r="P108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15" r="J39"/>
  <c r="J38"/>
  <c i="1" r="AY73"/>
  <c i="15" r="J37"/>
  <c i="1" r="AX73"/>
  <c i="15" r="BI214"/>
  <c r="BH214"/>
  <c r="BG214"/>
  <c r="BF214"/>
  <c r="T214"/>
  <c r="T213"/>
  <c r="R214"/>
  <c r="R213"/>
  <c r="P214"/>
  <c r="P213"/>
  <c r="BI208"/>
  <c r="BH208"/>
  <c r="BG208"/>
  <c r="BF208"/>
  <c r="T208"/>
  <c r="T207"/>
  <c r="R208"/>
  <c r="R207"/>
  <c r="P208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BI123"/>
  <c r="BH123"/>
  <c r="BG123"/>
  <c r="BF123"/>
  <c r="T123"/>
  <c r="R123"/>
  <c r="P123"/>
  <c r="BI117"/>
  <c r="BH117"/>
  <c r="BG117"/>
  <c r="BF117"/>
  <c r="T117"/>
  <c r="R117"/>
  <c r="P117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56"/>
  <c r="E7"/>
  <c r="E78"/>
  <c i="14" r="J41"/>
  <c r="J40"/>
  <c i="1" r="AY72"/>
  <c i="14" r="J39"/>
  <c i="1" r="AX72"/>
  <c i="14"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2"/>
  <c r="BH192"/>
  <c r="BG192"/>
  <c r="BF192"/>
  <c r="T192"/>
  <c r="R192"/>
  <c r="P192"/>
  <c r="BI185"/>
  <c r="BH185"/>
  <c r="BG185"/>
  <c r="BF185"/>
  <c r="T185"/>
  <c r="R185"/>
  <c r="P185"/>
  <c r="BI179"/>
  <c r="BH179"/>
  <c r="BG179"/>
  <c r="BF179"/>
  <c r="T179"/>
  <c r="T178"/>
  <c r="R179"/>
  <c r="R178"/>
  <c r="P179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20"/>
  <c r="BH120"/>
  <c r="BG120"/>
  <c r="BF120"/>
  <c r="T120"/>
  <c r="R120"/>
  <c r="P120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3"/>
  <c r="F93"/>
  <c r="F91"/>
  <c r="E89"/>
  <c r="J62"/>
  <c r="F62"/>
  <c r="F60"/>
  <c r="E58"/>
  <c r="J28"/>
  <c r="E28"/>
  <c r="J94"/>
  <c r="J27"/>
  <c r="J22"/>
  <c r="E22"/>
  <c r="F94"/>
  <c r="J21"/>
  <c r="J16"/>
  <c r="J91"/>
  <c r="E7"/>
  <c r="E52"/>
  <c i="13" r="J41"/>
  <c r="J40"/>
  <c i="1" r="AY71"/>
  <c i="13" r="J39"/>
  <c i="1" r="AX71"/>
  <c i="13"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4"/>
  <c r="BH104"/>
  <c r="BG104"/>
  <c r="BF104"/>
  <c r="T104"/>
  <c r="R104"/>
  <c r="P104"/>
  <c r="BI97"/>
  <c r="BH97"/>
  <c r="BG97"/>
  <c r="BF97"/>
  <c r="T97"/>
  <c r="R97"/>
  <c r="P97"/>
  <c r="J90"/>
  <c r="F90"/>
  <c r="F88"/>
  <c r="E86"/>
  <c r="J62"/>
  <c r="F62"/>
  <c r="F60"/>
  <c r="E58"/>
  <c r="J28"/>
  <c r="E28"/>
  <c r="J91"/>
  <c r="J27"/>
  <c r="J22"/>
  <c r="E22"/>
  <c r="F91"/>
  <c r="J21"/>
  <c r="J16"/>
  <c r="J88"/>
  <c r="E7"/>
  <c r="E80"/>
  <c i="12" r="J39"/>
  <c r="J38"/>
  <c i="1" r="AY69"/>
  <c i="12" r="J37"/>
  <c i="1" r="AX69"/>
  <c i="12" r="BI329"/>
  <c r="BH329"/>
  <c r="BG329"/>
  <c r="BF329"/>
  <c r="T329"/>
  <c r="T328"/>
  <c r="R329"/>
  <c r="R328"/>
  <c r="P329"/>
  <c r="P328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4"/>
  <c r="BH304"/>
  <c r="BG304"/>
  <c r="BF304"/>
  <c r="T304"/>
  <c r="T303"/>
  <c r="R304"/>
  <c r="R303"/>
  <c r="P304"/>
  <c r="P303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T225"/>
  <c r="R226"/>
  <c r="R225"/>
  <c r="P226"/>
  <c r="P225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92"/>
  <c r="BH192"/>
  <c r="BG192"/>
  <c r="BF192"/>
  <c r="T192"/>
  <c r="R192"/>
  <c r="P192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44"/>
  <c r="BH144"/>
  <c r="BG144"/>
  <c r="BF144"/>
  <c r="T144"/>
  <c r="R144"/>
  <c r="P144"/>
  <c r="BI131"/>
  <c r="BH131"/>
  <c r="BG131"/>
  <c r="BF131"/>
  <c r="T131"/>
  <c r="R131"/>
  <c r="P131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7"/>
  <c r="BH97"/>
  <c r="BG97"/>
  <c r="BF97"/>
  <c r="T97"/>
  <c r="R97"/>
  <c r="P97"/>
  <c r="J90"/>
  <c r="F90"/>
  <c r="F88"/>
  <c r="E86"/>
  <c r="J58"/>
  <c r="F58"/>
  <c r="F56"/>
  <c r="E54"/>
  <c r="J26"/>
  <c r="E26"/>
  <c r="J59"/>
  <c r="J25"/>
  <c r="J20"/>
  <c r="E20"/>
  <c r="F91"/>
  <c r="J19"/>
  <c r="J14"/>
  <c r="J88"/>
  <c r="E7"/>
  <c r="E82"/>
  <c i="11" r="J41"/>
  <c r="J40"/>
  <c i="1" r="AY68"/>
  <c i="11" r="J39"/>
  <c i="1" r="AX68"/>
  <c i="11" r="BI321"/>
  <c r="BH321"/>
  <c r="BG321"/>
  <c r="BF321"/>
  <c r="T321"/>
  <c r="T320"/>
  <c r="R321"/>
  <c r="R320"/>
  <c r="P321"/>
  <c r="P320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89"/>
  <c r="BH289"/>
  <c r="BG289"/>
  <c r="BF289"/>
  <c r="T289"/>
  <c r="R289"/>
  <c r="P289"/>
  <c r="BI288"/>
  <c r="BH288"/>
  <c r="BG288"/>
  <c r="BF288"/>
  <c r="T288"/>
  <c r="R288"/>
  <c r="P288"/>
  <c r="BI283"/>
  <c r="BH283"/>
  <c r="BG283"/>
  <c r="BF283"/>
  <c r="T283"/>
  <c r="R283"/>
  <c r="P283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T189"/>
  <c r="R190"/>
  <c r="R189"/>
  <c r="P190"/>
  <c r="P189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3"/>
  <c r="BH133"/>
  <c r="BG133"/>
  <c r="BF133"/>
  <c r="T133"/>
  <c r="R133"/>
  <c r="P133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3"/>
  <c r="BH103"/>
  <c r="BG103"/>
  <c r="BF103"/>
  <c r="T103"/>
  <c r="R103"/>
  <c r="P103"/>
  <c r="J96"/>
  <c r="F96"/>
  <c r="F94"/>
  <c r="E92"/>
  <c r="J62"/>
  <c r="F62"/>
  <c r="F60"/>
  <c r="E58"/>
  <c r="J28"/>
  <c r="E28"/>
  <c r="J63"/>
  <c r="J27"/>
  <c r="J22"/>
  <c r="E22"/>
  <c r="F97"/>
  <c r="J21"/>
  <c r="J16"/>
  <c r="J60"/>
  <c r="E7"/>
  <c r="E86"/>
  <c i="10" r="J41"/>
  <c r="J40"/>
  <c i="1" r="AY67"/>
  <c i="10" r="J39"/>
  <c i="1" r="AX67"/>
  <c i="10" r="BI322"/>
  <c r="BH322"/>
  <c r="BG322"/>
  <c r="BF322"/>
  <c r="T322"/>
  <c r="T321"/>
  <c r="R322"/>
  <c r="R321"/>
  <c r="P322"/>
  <c r="P321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297"/>
  <c r="BH297"/>
  <c r="BG297"/>
  <c r="BF297"/>
  <c r="T297"/>
  <c r="T296"/>
  <c r="R297"/>
  <c r="R296"/>
  <c r="P297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7"/>
  <c r="BH277"/>
  <c r="BG277"/>
  <c r="BF277"/>
  <c r="T277"/>
  <c r="R277"/>
  <c r="P277"/>
  <c r="BI276"/>
  <c r="BH276"/>
  <c r="BG276"/>
  <c r="BF276"/>
  <c r="T276"/>
  <c r="R276"/>
  <c r="P276"/>
  <c r="BI271"/>
  <c r="BH271"/>
  <c r="BG271"/>
  <c r="BF271"/>
  <c r="T271"/>
  <c r="R271"/>
  <c r="P271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T203"/>
  <c r="R204"/>
  <c r="R203"/>
  <c r="P204"/>
  <c r="P203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60"/>
  <c r="BH160"/>
  <c r="BG160"/>
  <c r="BF160"/>
  <c r="T160"/>
  <c r="R160"/>
  <c r="P160"/>
  <c r="BI153"/>
  <c r="BH153"/>
  <c r="BG153"/>
  <c r="BF153"/>
  <c r="T153"/>
  <c r="R153"/>
  <c r="P153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7"/>
  <c r="BH117"/>
  <c r="BG117"/>
  <c r="BF117"/>
  <c r="T117"/>
  <c r="R117"/>
  <c r="P117"/>
  <c r="BI110"/>
  <c r="BH110"/>
  <c r="BG110"/>
  <c r="BF110"/>
  <c r="T110"/>
  <c r="R110"/>
  <c r="P110"/>
  <c r="BI103"/>
  <c r="BH103"/>
  <c r="BG103"/>
  <c r="BF103"/>
  <c r="T103"/>
  <c r="R103"/>
  <c r="P103"/>
  <c r="J96"/>
  <c r="F96"/>
  <c r="F94"/>
  <c r="E92"/>
  <c r="J62"/>
  <c r="F62"/>
  <c r="F60"/>
  <c r="E58"/>
  <c r="J28"/>
  <c r="E28"/>
  <c r="J63"/>
  <c r="J27"/>
  <c r="J22"/>
  <c r="E22"/>
  <c r="F97"/>
  <c r="J21"/>
  <c r="J16"/>
  <c r="J94"/>
  <c r="E7"/>
  <c r="E86"/>
  <c i="9" r="J41"/>
  <c r="J40"/>
  <c i="1" r="AY66"/>
  <c i="9" r="J39"/>
  <c i="1" r="AX66"/>
  <c i="9" r="BI313"/>
  <c r="BH313"/>
  <c r="BG313"/>
  <c r="BF313"/>
  <c r="T313"/>
  <c r="T312"/>
  <c r="R313"/>
  <c r="R312"/>
  <c r="P313"/>
  <c r="P312"/>
  <c r="BI307"/>
  <c r="BH307"/>
  <c r="BG307"/>
  <c r="BF307"/>
  <c r="T307"/>
  <c r="R307"/>
  <c r="P307"/>
  <c r="BI303"/>
  <c r="BH303"/>
  <c r="BG303"/>
  <c r="BF303"/>
  <c r="T303"/>
  <c r="R303"/>
  <c r="P303"/>
  <c r="BI301"/>
  <c r="BH301"/>
  <c r="BG301"/>
  <c r="BF301"/>
  <c r="T301"/>
  <c r="R301"/>
  <c r="P301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5"/>
  <c r="BH285"/>
  <c r="BG285"/>
  <c r="BF285"/>
  <c r="T285"/>
  <c r="R285"/>
  <c r="P285"/>
  <c r="BI280"/>
  <c r="BH280"/>
  <c r="BG280"/>
  <c r="BF280"/>
  <c r="T280"/>
  <c r="R280"/>
  <c r="P280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37"/>
  <c r="BH237"/>
  <c r="BG237"/>
  <c r="BF237"/>
  <c r="T237"/>
  <c r="R237"/>
  <c r="P237"/>
  <c r="BI235"/>
  <c r="BH235"/>
  <c r="BG235"/>
  <c r="BF235"/>
  <c r="T235"/>
  <c r="R235"/>
  <c r="P235"/>
  <c r="BI230"/>
  <c r="BH230"/>
  <c r="BG230"/>
  <c r="BF230"/>
  <c r="T230"/>
  <c r="R230"/>
  <c r="P230"/>
  <c r="BI222"/>
  <c r="BH222"/>
  <c r="BG222"/>
  <c r="BF222"/>
  <c r="T222"/>
  <c r="T214"/>
  <c r="R222"/>
  <c r="P222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T189"/>
  <c r="R190"/>
  <c r="R189"/>
  <c r="P190"/>
  <c r="P189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3"/>
  <c r="BH133"/>
  <c r="BG133"/>
  <c r="BF133"/>
  <c r="T133"/>
  <c r="R133"/>
  <c r="P133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63"/>
  <c r="J21"/>
  <c r="J16"/>
  <c r="J94"/>
  <c r="E7"/>
  <c r="E86"/>
  <c i="8" r="J41"/>
  <c r="J40"/>
  <c i="1" r="AY65"/>
  <c i="8" r="J39"/>
  <c i="1" r="AX65"/>
  <c i="8" r="BI311"/>
  <c r="BH311"/>
  <c r="BG311"/>
  <c r="BF311"/>
  <c r="T311"/>
  <c r="T310"/>
  <c r="R311"/>
  <c r="R310"/>
  <c r="P311"/>
  <c r="P310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R278"/>
  <c r="P278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T197"/>
  <c r="R198"/>
  <c r="R197"/>
  <c r="P198"/>
  <c r="P197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2"/>
  <c r="BH182"/>
  <c r="BG182"/>
  <c r="BF182"/>
  <c r="T182"/>
  <c r="R182"/>
  <c r="P182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47"/>
  <c r="BH147"/>
  <c r="BG147"/>
  <c r="BF147"/>
  <c r="T147"/>
  <c r="R147"/>
  <c r="P147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52"/>
  <c i="7" r="J41"/>
  <c r="J40"/>
  <c i="1" r="AY64"/>
  <c i="7" r="J39"/>
  <c i="1" r="AX64"/>
  <c i="7" r="BI362"/>
  <c r="BH362"/>
  <c r="BG362"/>
  <c r="BF362"/>
  <c r="T362"/>
  <c r="T361"/>
  <c r="R362"/>
  <c r="R361"/>
  <c r="P362"/>
  <c r="P361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37"/>
  <c r="BH337"/>
  <c r="BG337"/>
  <c r="BF337"/>
  <c r="T337"/>
  <c r="T336"/>
  <c r="R337"/>
  <c r="R336"/>
  <c r="P337"/>
  <c r="P336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7"/>
  <c r="BH317"/>
  <c r="BG317"/>
  <c r="BF317"/>
  <c r="T317"/>
  <c r="R317"/>
  <c r="P317"/>
  <c r="BI316"/>
  <c r="BH316"/>
  <c r="BG316"/>
  <c r="BF316"/>
  <c r="T316"/>
  <c r="R316"/>
  <c r="P316"/>
  <c r="BI311"/>
  <c r="BH311"/>
  <c r="BG311"/>
  <c r="BF311"/>
  <c r="T311"/>
  <c r="R311"/>
  <c r="P311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6"/>
  <c r="BH266"/>
  <c r="BG266"/>
  <c r="BF266"/>
  <c r="T266"/>
  <c r="R266"/>
  <c r="P266"/>
  <c r="BI258"/>
  <c r="BH258"/>
  <c r="BG258"/>
  <c r="BF258"/>
  <c r="T258"/>
  <c r="R258"/>
  <c r="P258"/>
  <c r="BI251"/>
  <c r="BH251"/>
  <c r="BG251"/>
  <c r="BF251"/>
  <c r="T251"/>
  <c r="R251"/>
  <c r="P251"/>
  <c r="BI249"/>
  <c r="BH249"/>
  <c r="BG249"/>
  <c r="BF249"/>
  <c r="T249"/>
  <c r="R249"/>
  <c r="P249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T225"/>
  <c r="R226"/>
  <c r="R225"/>
  <c r="P226"/>
  <c r="P225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72"/>
  <c r="BH172"/>
  <c r="BG172"/>
  <c r="BF172"/>
  <c r="T172"/>
  <c r="R172"/>
  <c r="P172"/>
  <c r="BI164"/>
  <c r="BH164"/>
  <c r="BG164"/>
  <c r="BF164"/>
  <c r="T164"/>
  <c r="R164"/>
  <c r="P164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63"/>
  <c r="J21"/>
  <c r="J16"/>
  <c r="J60"/>
  <c r="E7"/>
  <c r="E87"/>
  <c i="6" r="J41"/>
  <c r="J40"/>
  <c i="1" r="AY62"/>
  <c i="6" r="J39"/>
  <c i="1" r="AX62"/>
  <c i="6" r="BI277"/>
  <c r="BH277"/>
  <c r="BG277"/>
  <c r="BF277"/>
  <c r="T277"/>
  <c r="T276"/>
  <c r="R277"/>
  <c r="R276"/>
  <c r="P277"/>
  <c r="P276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T252"/>
  <c r="R253"/>
  <c r="R252"/>
  <c r="P253"/>
  <c r="P252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96"/>
  <c r="J21"/>
  <c r="J16"/>
  <c r="J93"/>
  <c r="E7"/>
  <c r="E52"/>
  <c i="5" r="J41"/>
  <c r="J40"/>
  <c i="1" r="AY61"/>
  <c i="5" r="J39"/>
  <c i="1" r="AX61"/>
  <c i="5" r="BI277"/>
  <c r="BH277"/>
  <c r="BG277"/>
  <c r="BF277"/>
  <c r="T277"/>
  <c r="T276"/>
  <c r="R277"/>
  <c r="R276"/>
  <c r="P277"/>
  <c r="P276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T252"/>
  <c r="R253"/>
  <c r="R252"/>
  <c r="P253"/>
  <c r="P252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63"/>
  <c r="J21"/>
  <c r="J16"/>
  <c r="J93"/>
  <c r="E7"/>
  <c r="E85"/>
  <c i="4" r="J39"/>
  <c r="J38"/>
  <c i="1" r="AY59"/>
  <c i="4" r="J37"/>
  <c i="1" r="AX59"/>
  <c i="4" r="BI303"/>
  <c r="BH303"/>
  <c r="BG303"/>
  <c r="BF303"/>
  <c r="T303"/>
  <c r="T302"/>
  <c r="R303"/>
  <c r="R302"/>
  <c r="P303"/>
  <c r="P302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48"/>
  <c r="BH248"/>
  <c r="BG248"/>
  <c r="BF248"/>
  <c r="T248"/>
  <c r="R248"/>
  <c r="P248"/>
  <c r="BI247"/>
  <c r="BH247"/>
  <c r="BG247"/>
  <c r="BF247"/>
  <c r="T247"/>
  <c r="R247"/>
  <c r="P247"/>
  <c r="BI242"/>
  <c r="BH242"/>
  <c r="BG242"/>
  <c r="BF242"/>
  <c r="T242"/>
  <c r="R242"/>
  <c r="P242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09"/>
  <c r="BH209"/>
  <c r="BG209"/>
  <c r="BF209"/>
  <c r="T209"/>
  <c r="R209"/>
  <c r="P209"/>
  <c r="BI202"/>
  <c r="BH202"/>
  <c r="BG202"/>
  <c r="BF202"/>
  <c r="T202"/>
  <c r="R202"/>
  <c r="P202"/>
  <c r="BI196"/>
  <c r="BH196"/>
  <c r="BG196"/>
  <c r="BF196"/>
  <c r="T196"/>
  <c r="R196"/>
  <c r="P196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59"/>
  <c r="J19"/>
  <c r="J14"/>
  <c r="J88"/>
  <c r="E7"/>
  <c r="E50"/>
  <c i="3" r="J41"/>
  <c r="J40"/>
  <c i="1" r="AY58"/>
  <c i="3" r="J39"/>
  <c i="1" r="AX58"/>
  <c i="3" r="BI374"/>
  <c r="BH374"/>
  <c r="BG374"/>
  <c r="BF374"/>
  <c r="T374"/>
  <c r="T373"/>
  <c r="R374"/>
  <c r="R373"/>
  <c r="P374"/>
  <c r="P373"/>
  <c r="BI368"/>
  <c r="BH368"/>
  <c r="BG368"/>
  <c r="BF368"/>
  <c r="T368"/>
  <c r="R368"/>
  <c r="P368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0"/>
  <c r="BH350"/>
  <c r="BG350"/>
  <c r="BF350"/>
  <c r="T350"/>
  <c r="T349"/>
  <c r="R350"/>
  <c r="R349"/>
  <c r="P350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0"/>
  <c r="BH300"/>
  <c r="BG300"/>
  <c r="BF300"/>
  <c r="T300"/>
  <c r="R300"/>
  <c r="P300"/>
  <c r="BI299"/>
  <c r="BH299"/>
  <c r="BG299"/>
  <c r="BF299"/>
  <c r="T299"/>
  <c r="R299"/>
  <c r="P299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9"/>
  <c r="BH259"/>
  <c r="BG259"/>
  <c r="BF259"/>
  <c r="T259"/>
  <c r="R259"/>
  <c r="P259"/>
  <c r="BI254"/>
  <c r="BH254"/>
  <c r="BG254"/>
  <c r="BF254"/>
  <c r="T254"/>
  <c r="R254"/>
  <c r="P254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27"/>
  <c r="BH227"/>
  <c r="BG227"/>
  <c r="BF227"/>
  <c r="T227"/>
  <c r="R227"/>
  <c r="P227"/>
  <c r="BI221"/>
  <c r="BH221"/>
  <c r="BG221"/>
  <c r="BF221"/>
  <c r="T221"/>
  <c r="R221"/>
  <c r="P221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R157"/>
  <c r="P157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63"/>
  <c r="J27"/>
  <c r="J22"/>
  <c r="E22"/>
  <c r="F97"/>
  <c r="J21"/>
  <c r="J16"/>
  <c r="J94"/>
  <c r="E7"/>
  <c r="E86"/>
  <c i="2" r="J41"/>
  <c r="J40"/>
  <c i="1" r="AY57"/>
  <c i="2" r="J39"/>
  <c i="1" r="AX57"/>
  <c i="2" r="BI342"/>
  <c r="BH342"/>
  <c r="BG342"/>
  <c r="BF342"/>
  <c r="T342"/>
  <c r="T341"/>
  <c r="R342"/>
  <c r="R341"/>
  <c r="P342"/>
  <c r="P341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18"/>
  <c r="BH318"/>
  <c r="BG318"/>
  <c r="BF318"/>
  <c r="T318"/>
  <c r="T317"/>
  <c r="R318"/>
  <c r="R317"/>
  <c r="P318"/>
  <c r="P317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5"/>
  <c r="BH275"/>
  <c r="BG275"/>
  <c r="BF275"/>
  <c r="T275"/>
  <c r="R275"/>
  <c r="P275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7"/>
  <c r="BH247"/>
  <c r="BG247"/>
  <c r="BF247"/>
  <c r="T247"/>
  <c r="R247"/>
  <c r="P247"/>
  <c r="BI242"/>
  <c r="BH242"/>
  <c r="BG242"/>
  <c r="BF242"/>
  <c r="T242"/>
  <c r="R242"/>
  <c r="P242"/>
  <c r="BI241"/>
  <c r="BH241"/>
  <c r="BG241"/>
  <c r="BF241"/>
  <c r="T241"/>
  <c r="R241"/>
  <c r="P241"/>
  <c r="BI236"/>
  <c r="BH236"/>
  <c r="BG236"/>
  <c r="BF236"/>
  <c r="T236"/>
  <c r="R236"/>
  <c r="P236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T222"/>
  <c r="R223"/>
  <c r="R222"/>
  <c r="P223"/>
  <c r="P222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5"/>
  <c r="BH165"/>
  <c r="BG165"/>
  <c r="BF165"/>
  <c r="T165"/>
  <c r="R165"/>
  <c r="P165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63"/>
  <c r="J27"/>
  <c r="J22"/>
  <c r="E22"/>
  <c r="F97"/>
  <c r="J21"/>
  <c r="J16"/>
  <c r="J60"/>
  <c r="E7"/>
  <c r="E52"/>
  <c i="1" r="L50"/>
  <c r="AM50"/>
  <c r="AM49"/>
  <c r="L49"/>
  <c r="AM47"/>
  <c r="L47"/>
  <c r="L45"/>
  <c r="L44"/>
  <c i="2" r="BK253"/>
  <c r="J206"/>
  <c i="1" r="AS82"/>
  <c i="2" r="J265"/>
  <c i="1" r="AS60"/>
  <c i="3" r="J374"/>
  <c r="BK265"/>
  <c r="BK344"/>
  <c r="J221"/>
  <c r="BK326"/>
  <c r="J359"/>
  <c r="BK198"/>
  <c i="4" r="BK275"/>
  <c r="J108"/>
  <c r="J266"/>
  <c r="J303"/>
  <c r="BK175"/>
  <c r="J254"/>
  <c r="J131"/>
  <c i="5" r="BK224"/>
  <c r="BK271"/>
  <c r="J114"/>
  <c r="J176"/>
  <c r="J167"/>
  <c i="6" r="J237"/>
  <c r="BK266"/>
  <c r="J132"/>
  <c r="J185"/>
  <c i="7" r="J282"/>
  <c r="BK208"/>
  <c r="BK287"/>
  <c r="BK356"/>
  <c r="J208"/>
  <c r="BK311"/>
  <c r="BK258"/>
  <c i="8" r="BK289"/>
  <c r="BK174"/>
  <c r="BK259"/>
  <c r="J162"/>
  <c r="J289"/>
  <c r="J245"/>
  <c i="9" r="BK262"/>
  <c r="BK266"/>
  <c r="BK126"/>
  <c r="J222"/>
  <c r="BK295"/>
  <c r="J181"/>
  <c i="10" r="J222"/>
  <c r="J271"/>
  <c r="BK110"/>
  <c r="BK160"/>
  <c r="BK238"/>
  <c r="BK117"/>
  <c i="11" r="BK160"/>
  <c r="BK243"/>
  <c r="J146"/>
  <c r="J245"/>
  <c r="BK126"/>
  <c r="J139"/>
  <c i="12" r="BK248"/>
  <c r="J304"/>
  <c r="BK211"/>
  <c r="BK288"/>
  <c r="BK233"/>
  <c i="13" r="J109"/>
  <c i="14" r="J179"/>
  <c r="J130"/>
  <c i="15" r="BK169"/>
  <c r="BK109"/>
  <c r="BK150"/>
  <c i="16" r="J191"/>
  <c r="J122"/>
  <c i="17" r="J108"/>
  <c i="18" r="J99"/>
  <c i="19" r="J275"/>
  <c r="BK327"/>
  <c r="J205"/>
  <c r="BK353"/>
  <c r="J251"/>
  <c r="J285"/>
  <c r="J137"/>
  <c i="20" r="J323"/>
  <c r="BK171"/>
  <c r="J297"/>
  <c r="BK149"/>
  <c r="J310"/>
  <c r="J137"/>
  <c r="BK223"/>
  <c r="BK126"/>
  <c i="21" r="BK109"/>
  <c r="J183"/>
  <c r="J256"/>
  <c r="J322"/>
  <c r="BK207"/>
  <c i="22" r="J276"/>
  <c r="BK145"/>
  <c r="BK242"/>
  <c r="J109"/>
  <c r="J131"/>
  <c r="BK195"/>
  <c i="23" r="BK342"/>
  <c r="J198"/>
  <c r="J268"/>
  <c r="J124"/>
  <c r="J262"/>
  <c r="BK204"/>
  <c i="24" r="J278"/>
  <c r="J149"/>
  <c r="J222"/>
  <c r="BK109"/>
  <c r="BK278"/>
  <c r="J157"/>
  <c i="25" r="BK266"/>
  <c r="BK189"/>
  <c r="J273"/>
  <c r="BK165"/>
  <c r="BK285"/>
  <c r="BK131"/>
  <c i="26" r="J273"/>
  <c r="BK149"/>
  <c r="BK293"/>
  <c r="BK183"/>
  <c r="BK171"/>
  <c r="BK300"/>
  <c r="J157"/>
  <c i="27" r="BK239"/>
  <c r="BK134"/>
  <c r="J204"/>
  <c r="J268"/>
  <c r="BK309"/>
  <c r="BK204"/>
  <c i="28" r="BK350"/>
  <c r="BK259"/>
  <c r="BK326"/>
  <c r="BK216"/>
  <c r="BK359"/>
  <c r="BK204"/>
  <c r="J204"/>
  <c i="29" r="BK378"/>
  <c r="J262"/>
  <c r="BK336"/>
  <c r="BK190"/>
  <c r="BK342"/>
  <c r="J216"/>
  <c r="BK308"/>
  <c r="J137"/>
  <c i="30" r="BK192"/>
  <c r="J254"/>
  <c r="J132"/>
  <c r="BK215"/>
  <c r="BK254"/>
  <c i="31" r="BK247"/>
  <c r="J224"/>
  <c r="J234"/>
  <c r="J261"/>
  <c r="J118"/>
  <c i="32" r="J339"/>
  <c r="BK404"/>
  <c r="J192"/>
  <c r="J371"/>
  <c r="J246"/>
  <c r="BK433"/>
  <c r="BK231"/>
  <c i="33" r="BK144"/>
  <c r="J100"/>
  <c r="J106"/>
  <c i="34" r="J166"/>
  <c r="J114"/>
  <c i="35" r="BK215"/>
  <c r="J129"/>
  <c r="J197"/>
  <c i="36" r="BK115"/>
  <c i="2" r="J269"/>
  <c r="J155"/>
  <c r="J235"/>
  <c r="J109"/>
  <c r="J241"/>
  <c r="J325"/>
  <c r="J261"/>
  <c i="3" r="BK374"/>
  <c r="BK221"/>
  <c r="J334"/>
  <c r="J282"/>
  <c r="J325"/>
  <c r="BK272"/>
  <c r="BK137"/>
  <c r="BK227"/>
  <c r="J103"/>
  <c i="4" r="J181"/>
  <c r="BK273"/>
  <c r="BK291"/>
  <c r="BK145"/>
  <c r="J189"/>
  <c i="5" r="BK262"/>
  <c r="J146"/>
  <c r="BK223"/>
  <c r="J225"/>
  <c r="BK120"/>
  <c i="6" r="J253"/>
  <c r="BK192"/>
  <c r="BK185"/>
  <c r="J212"/>
  <c i="7" r="J331"/>
  <c r="BK217"/>
  <c r="BK305"/>
  <c r="J125"/>
  <c r="J238"/>
  <c r="J323"/>
  <c r="BK244"/>
  <c i="8" r="J293"/>
  <c r="J198"/>
  <c r="BK278"/>
  <c r="J154"/>
  <c r="J264"/>
  <c r="J103"/>
  <c i="9" r="J174"/>
  <c r="BK207"/>
  <c r="BK270"/>
  <c r="J154"/>
  <c r="J235"/>
  <c i="10" r="J252"/>
  <c r="J117"/>
  <c r="J174"/>
  <c r="BK188"/>
  <c r="J247"/>
  <c r="BK140"/>
  <c i="11" r="J166"/>
  <c r="J259"/>
  <c r="BK303"/>
  <c r="BK212"/>
  <c r="BK265"/>
  <c r="BK115"/>
  <c i="12" r="J111"/>
  <c r="BK220"/>
  <c r="J329"/>
  <c r="J211"/>
  <c r="J144"/>
  <c i="14" r="BK185"/>
  <c r="BK128"/>
  <c r="BK158"/>
  <c i="15" r="BK140"/>
  <c r="BK174"/>
  <c r="BK117"/>
  <c r="J117"/>
  <c i="16" r="J108"/>
  <c i="17" r="J111"/>
  <c r="J115"/>
  <c i="19" r="J359"/>
  <c r="J173"/>
  <c r="BK285"/>
  <c r="J143"/>
  <c r="J302"/>
  <c r="BK193"/>
  <c r="BK251"/>
  <c i="20" r="J378"/>
  <c r="BK324"/>
  <c r="J131"/>
  <c r="J283"/>
  <c r="J126"/>
  <c r="J275"/>
  <c r="BK373"/>
  <c r="BK248"/>
  <c r="J115"/>
  <c i="21" r="BK181"/>
  <c r="J242"/>
  <c r="BK103"/>
  <c r="BK229"/>
  <c r="J311"/>
  <c r="BK183"/>
  <c i="22" r="J263"/>
  <c r="BK131"/>
  <c r="J236"/>
  <c r="J153"/>
  <c r="BK210"/>
  <c r="BK228"/>
  <c i="23" r="BK294"/>
  <c r="BK206"/>
  <c r="BK286"/>
  <c r="J349"/>
  <c r="BK198"/>
  <c r="BK118"/>
  <c r="J206"/>
  <c i="24" r="J292"/>
  <c r="BK213"/>
  <c r="J103"/>
  <c r="J249"/>
  <c r="J121"/>
  <c r="BK272"/>
  <c r="BK137"/>
  <c i="25" r="BK260"/>
  <c r="J183"/>
  <c r="J267"/>
  <c r="J121"/>
  <c r="J280"/>
  <c r="J165"/>
  <c i="26" r="BK299"/>
  <c r="BK216"/>
  <c r="BK298"/>
  <c r="BK189"/>
  <c r="BK222"/>
  <c r="J299"/>
  <c i="27" r="J140"/>
  <c r="J254"/>
  <c r="BK311"/>
  <c r="J166"/>
  <c r="BK284"/>
  <c r="J207"/>
  <c r="J120"/>
  <c i="28" r="J330"/>
  <c r="BK234"/>
  <c r="J118"/>
  <c r="BK252"/>
  <c r="J354"/>
  <c r="J216"/>
  <c r="J180"/>
  <c i="29" r="J204"/>
  <c r="J332"/>
  <c r="J148"/>
  <c r="J313"/>
  <c r="J190"/>
  <c r="J297"/>
  <c i="30" r="J309"/>
  <c r="BK182"/>
  <c r="J223"/>
  <c r="BK283"/>
  <c r="BK103"/>
  <c r="J156"/>
  <c i="31" r="BK173"/>
  <c r="BK135"/>
  <c r="BK171"/>
  <c r="BK211"/>
  <c i="32" r="BK393"/>
  <c r="BK287"/>
  <c r="J316"/>
  <c r="J198"/>
  <c r="BK372"/>
  <c r="BK261"/>
  <c r="BK416"/>
  <c r="J281"/>
  <c r="J97"/>
  <c i="33" r="BK100"/>
  <c r="BK172"/>
  <c i="34" r="J151"/>
  <c r="BK122"/>
  <c r="BK166"/>
  <c i="35" r="BK147"/>
  <c r="J165"/>
  <c i="36" r="BK108"/>
  <c i="2" r="BK312"/>
  <c r="BK197"/>
  <c r="BK261"/>
  <c r="J191"/>
  <c r="J301"/>
  <c r="J179"/>
  <c r="J281"/>
  <c r="J199"/>
  <c r="BK121"/>
  <c i="3" r="J227"/>
  <c r="J313"/>
  <c r="BK163"/>
  <c r="BK306"/>
  <c r="BK248"/>
  <c r="BK368"/>
  <c r="BK213"/>
  <c i="4" r="BK297"/>
  <c r="BK137"/>
  <c r="J255"/>
  <c r="BK285"/>
  <c r="J172"/>
  <c r="J261"/>
  <c r="BK125"/>
  <c i="5" r="J192"/>
  <c r="J224"/>
  <c r="BK260"/>
  <c r="BK146"/>
  <c r="J152"/>
  <c i="6" r="J247"/>
  <c r="J260"/>
  <c r="J235"/>
  <c r="J114"/>
  <c i="7" r="J251"/>
  <c r="J104"/>
  <c r="J220"/>
  <c r="J182"/>
  <c r="BK297"/>
  <c i="8" r="J305"/>
  <c r="J180"/>
  <c r="BK293"/>
  <c r="J210"/>
  <c r="BK115"/>
  <c r="BK252"/>
  <c i="9" r="J307"/>
  <c r="BK148"/>
  <c r="BK208"/>
  <c r="BK251"/>
  <c r="J160"/>
  <c r="BK243"/>
  <c i="10" r="BK265"/>
  <c r="BK147"/>
  <c r="BK198"/>
  <c r="BK291"/>
  <c r="J322"/>
  <c r="J188"/>
  <c r="J110"/>
  <c i="11" r="J216"/>
  <c r="BK251"/>
  <c r="J288"/>
  <c r="J174"/>
  <c r="BK190"/>
  <c i="12" r="BK261"/>
  <c r="J97"/>
  <c r="BK217"/>
  <c r="J318"/>
  <c r="J298"/>
  <c i="13" r="BK111"/>
  <c i="14" r="BK199"/>
  <c r="J114"/>
  <c r="J106"/>
  <c i="15" r="BK143"/>
  <c r="J208"/>
  <c r="BK123"/>
  <c r="BK103"/>
  <c i="16" r="BK186"/>
  <c r="BK108"/>
  <c i="17" r="J96"/>
  <c i="18" r="BK96"/>
  <c i="19" r="BK240"/>
  <c r="J315"/>
  <c r="BK171"/>
  <c r="J303"/>
  <c r="BK125"/>
  <c r="J226"/>
  <c i="20" r="J311"/>
  <c r="J197"/>
  <c r="BK317"/>
  <c r="BK209"/>
  <c r="J342"/>
  <c r="BK270"/>
  <c r="J324"/>
  <c r="J206"/>
  <c i="21" r="J307"/>
  <c r="J131"/>
  <c r="BK236"/>
  <c r="BK307"/>
  <c r="BK163"/>
  <c r="BK262"/>
  <c r="J126"/>
  <c i="22" r="J269"/>
  <c r="J125"/>
  <c r="BK255"/>
  <c r="BK125"/>
  <c r="BK179"/>
  <c r="BK153"/>
  <c i="23" r="BK300"/>
  <c r="J160"/>
  <c r="BK253"/>
  <c r="J339"/>
  <c r="BK215"/>
  <c r="J302"/>
  <c r="BK180"/>
  <c i="24" r="BK304"/>
  <c r="BK177"/>
  <c r="J304"/>
  <c r="BK245"/>
  <c r="BK157"/>
  <c r="J280"/>
  <c r="J163"/>
  <c i="25" r="BK280"/>
  <c r="J163"/>
  <c r="J285"/>
  <c r="BK171"/>
  <c r="J287"/>
  <c r="BK163"/>
  <c i="26" r="J291"/>
  <c r="J189"/>
  <c r="BK286"/>
  <c r="J262"/>
  <c r="J123"/>
  <c r="J234"/>
  <c i="27" r="BK235"/>
  <c r="BK315"/>
  <c r="BK227"/>
  <c r="J284"/>
  <c r="J311"/>
  <c r="J227"/>
  <c i="28" r="J359"/>
  <c r="BK295"/>
  <c r="BK170"/>
  <c r="BK246"/>
  <c r="BK300"/>
  <c r="J314"/>
  <c r="BK154"/>
  <c i="29" r="BK324"/>
  <c r="J132"/>
  <c r="BK305"/>
  <c r="BK132"/>
  <c r="J284"/>
  <c r="BK111"/>
  <c r="BK262"/>
  <c i="30" r="BK321"/>
  <c r="BK223"/>
  <c r="J282"/>
  <c r="J120"/>
  <c r="J221"/>
  <c r="J269"/>
  <c r="BK154"/>
  <c i="31" r="J171"/>
  <c r="J104"/>
  <c r="J165"/>
  <c r="BK218"/>
  <c i="32" r="BK388"/>
  <c r="J302"/>
  <c r="BK373"/>
  <c r="J218"/>
  <c r="BK379"/>
  <c r="J265"/>
  <c r="BK97"/>
  <c r="BK198"/>
  <c i="33" r="J128"/>
  <c r="BK185"/>
  <c r="J122"/>
  <c i="34" r="J137"/>
  <c r="J100"/>
  <c i="35" r="BK192"/>
  <c r="J154"/>
  <c r="BK95"/>
  <c i="36" r="J108"/>
  <c i="2" r="J255"/>
  <c r="J165"/>
  <c r="BK301"/>
  <c r="BK247"/>
  <c r="BK331"/>
  <c r="BK185"/>
  <c r="BK137"/>
  <c r="J283"/>
  <c i="1" r="AS70"/>
  <c i="3" r="J299"/>
  <c r="BK357"/>
  <c r="J292"/>
  <c r="BK171"/>
  <c r="J307"/>
  <c i="4" r="BK303"/>
  <c r="BK172"/>
  <c r="J165"/>
  <c r="J214"/>
  <c r="BK266"/>
  <c r="BK139"/>
  <c i="5" r="BK236"/>
  <c r="J266"/>
  <c r="J120"/>
  <c r="BK178"/>
  <c r="BK160"/>
  <c i="6" r="BK235"/>
  <c r="J223"/>
  <c r="BK160"/>
  <c r="BK132"/>
  <c r="BK102"/>
  <c r="BK223"/>
  <c r="BK242"/>
  <c r="J108"/>
  <c i="7" r="J249"/>
  <c r="BK111"/>
  <c r="BK249"/>
  <c r="J317"/>
  <c r="BK362"/>
  <c r="BK226"/>
  <c i="8" r="BK254"/>
  <c r="BK156"/>
  <c r="J254"/>
  <c r="J174"/>
  <c r="J272"/>
  <c r="J110"/>
  <c i="9" r="J237"/>
  <c r="J274"/>
  <c r="J286"/>
  <c r="J172"/>
  <c r="J285"/>
  <c r="BK110"/>
  <c i="10" r="J162"/>
  <c r="J210"/>
  <c r="J287"/>
  <c r="BK277"/>
  <c r="J160"/>
  <c i="11" r="J221"/>
  <c r="J303"/>
  <c r="BK154"/>
  <c r="J252"/>
  <c r="J289"/>
  <c r="BK133"/>
  <c i="12" r="BK177"/>
  <c r="J171"/>
  <c r="J226"/>
  <c r="BK183"/>
  <c i="13" r="J97"/>
  <c i="14" r="BK192"/>
  <c r="BK179"/>
  <c i="15" r="BK157"/>
  <c r="BK214"/>
  <c r="J115"/>
  <c r="J131"/>
  <c i="16" r="J164"/>
  <c r="BK164"/>
  <c i="17" r="BK102"/>
  <c i="18" r="J93"/>
  <c i="19" r="BK268"/>
  <c r="BK335"/>
  <c r="BK211"/>
  <c r="J327"/>
  <c r="J342"/>
  <c r="J245"/>
  <c r="BK109"/>
  <c i="20" r="J303"/>
  <c r="J384"/>
  <c r="BK276"/>
  <c r="J103"/>
  <c r="BK252"/>
  <c r="BK367"/>
  <c r="J262"/>
  <c r="BK121"/>
  <c i="21" r="BK280"/>
  <c r="BK322"/>
  <c r="J220"/>
  <c r="J292"/>
  <c r="BK205"/>
  <c i="22" r="J282"/>
  <c r="BK137"/>
  <c r="J250"/>
  <c r="BK114"/>
  <c r="J301"/>
  <c r="J186"/>
  <c i="23" r="BK280"/>
  <c r="J107"/>
  <c r="J238"/>
  <c r="J307"/>
  <c r="J158"/>
  <c r="BK247"/>
  <c r="J170"/>
  <c i="24" r="BK309"/>
  <c r="J201"/>
  <c r="BK315"/>
  <c r="BK235"/>
  <c r="J131"/>
  <c r="BK279"/>
  <c r="BK227"/>
  <c i="25" r="BK292"/>
  <c r="J222"/>
  <c r="BK312"/>
  <c r="BK191"/>
  <c r="J286"/>
  <c r="J171"/>
  <c i="26" r="J310"/>
  <c r="BK207"/>
  <c r="BK291"/>
  <c r="J324"/>
  <c r="J201"/>
  <c r="BK326"/>
  <c r="BK177"/>
  <c i="27" r="J213"/>
  <c r="J320"/>
  <c r="BK222"/>
  <c r="BK248"/>
  <c r="BK296"/>
  <c r="J184"/>
  <c i="28" r="BK354"/>
  <c r="J190"/>
  <c r="BK257"/>
  <c r="J104"/>
  <c r="J326"/>
  <c r="BK190"/>
  <c i="29" r="BK154"/>
  <c r="J342"/>
  <c r="J198"/>
  <c r="J320"/>
  <c r="J118"/>
  <c r="BK258"/>
  <c i="30" r="BK299"/>
  <c r="BK216"/>
  <c r="J252"/>
  <c r="J289"/>
  <c r="BK230"/>
  <c i="31" r="BK266"/>
  <c r="J147"/>
  <c r="J125"/>
  <c r="BK234"/>
  <c i="32" r="J416"/>
  <c r="J323"/>
  <c r="BK363"/>
  <c r="J216"/>
  <c r="J418"/>
  <c r="BK254"/>
  <c r="BK398"/>
  <c r="BK204"/>
  <c i="33" r="J160"/>
  <c r="J120"/>
  <c r="J166"/>
  <c i="34" r="BK137"/>
  <c r="BK160"/>
  <c i="35" r="J221"/>
  <c r="J171"/>
  <c i="36" r="J105"/>
  <c r="J93"/>
  <c i="2" r="BK241"/>
  <c r="J282"/>
  <c r="BK165"/>
  <c r="BK318"/>
  <c r="BK143"/>
  <c r="BK288"/>
  <c r="BK206"/>
  <c i="3" r="BK350"/>
  <c r="J183"/>
  <c r="BK327"/>
  <c r="BK267"/>
  <c r="J350"/>
  <c r="J294"/>
  <c r="BK282"/>
  <c r="J244"/>
  <c r="J115"/>
  <c r="BK234"/>
  <c r="BK115"/>
  <c i="4" r="J175"/>
  <c r="J236"/>
  <c r="J274"/>
  <c r="BK157"/>
  <c r="BK165"/>
  <c i="5" r="J247"/>
  <c r="BK108"/>
  <c r="BK140"/>
  <c r="BK192"/>
  <c r="BK225"/>
  <c i="6" r="J266"/>
  <c r="J152"/>
  <c r="BK170"/>
  <c r="J211"/>
  <c i="7" r="BK337"/>
  <c r="J226"/>
  <c r="J316"/>
  <c r="BK184"/>
  <c r="J301"/>
  <c r="J347"/>
  <c r="J142"/>
  <c i="8" r="J215"/>
  <c r="J132"/>
  <c r="J230"/>
  <c r="BK198"/>
  <c r="J277"/>
  <c r="J126"/>
  <c i="9" r="J230"/>
  <c r="BK139"/>
  <c r="J251"/>
  <c r="BK301"/>
  <c r="J190"/>
  <c r="BK244"/>
  <c r="J103"/>
  <c i="10" r="J186"/>
  <c r="J204"/>
  <c r="J297"/>
  <c r="J124"/>
  <c r="BK195"/>
  <c i="11" r="BK295"/>
  <c r="BK110"/>
  <c r="BK223"/>
  <c r="BK311"/>
  <c r="BK269"/>
  <c r="BK252"/>
  <c i="12" r="J266"/>
  <c r="J104"/>
  <c r="J233"/>
  <c r="BK323"/>
  <c r="BK125"/>
  <c r="J131"/>
  <c i="14" r="BK114"/>
  <c r="J185"/>
  <c i="15" r="J214"/>
  <c r="J140"/>
  <c r="J135"/>
  <c i="16" r="J182"/>
  <c r="J169"/>
  <c i="17" r="BK108"/>
  <c i="18" r="BK93"/>
  <c i="19" r="J329"/>
  <c r="J219"/>
  <c r="BK287"/>
  <c r="J165"/>
  <c r="BK310"/>
  <c r="BK315"/>
  <c r="BK217"/>
  <c i="20" r="BK354"/>
  <c r="BK235"/>
  <c r="J335"/>
  <c r="J235"/>
  <c r="J344"/>
  <c r="J221"/>
  <c r="J281"/>
  <c r="BK143"/>
  <c i="21" r="BK246"/>
  <c r="BK275"/>
  <c r="J199"/>
  <c r="J280"/>
  <c r="BK143"/>
  <c r="BK273"/>
  <c r="BK131"/>
  <c i="22" r="J255"/>
  <c r="BK109"/>
  <c r="J195"/>
  <c r="J264"/>
  <c r="BK263"/>
  <c i="23" r="J255"/>
  <c r="BK290"/>
  <c r="BK337"/>
  <c r="BK186"/>
  <c r="J301"/>
  <c r="J227"/>
  <c i="24" r="BK322"/>
  <c r="J215"/>
  <c r="J285"/>
  <c r="BK198"/>
  <c r="J328"/>
  <c r="J245"/>
  <c r="BK115"/>
  <c i="25" r="J246"/>
  <c r="BK327"/>
  <c r="BK201"/>
  <c r="BK303"/>
  <c r="J177"/>
  <c i="26" r="BK316"/>
  <c r="BK234"/>
  <c r="BK281"/>
  <c r="BK110"/>
  <c r="J207"/>
  <c r="BK273"/>
  <c i="27" r="J326"/>
  <c r="BK184"/>
  <c r="BK273"/>
  <c r="J142"/>
  <c r="BK213"/>
  <c r="J273"/>
  <c r="BK140"/>
  <c i="28" r="BK313"/>
  <c r="BK160"/>
  <c r="BK304"/>
  <c r="J154"/>
  <c r="J234"/>
  <c r="BK274"/>
  <c r="J111"/>
  <c i="29" r="BK275"/>
  <c r="BK358"/>
  <c r="J225"/>
  <c r="J358"/>
  <c r="BK246"/>
  <c r="J354"/>
  <c r="BK170"/>
  <c i="30" r="BK269"/>
  <c r="J139"/>
  <c r="BK168"/>
  <c r="J288"/>
  <c r="J273"/>
  <c r="BK132"/>
  <c i="31" r="J266"/>
  <c r="BK261"/>
  <c r="J135"/>
  <c r="BK165"/>
  <c i="32" r="BK362"/>
  <c r="J146"/>
  <c r="BK288"/>
  <c r="BK108"/>
  <c r="J309"/>
  <c r="BK135"/>
  <c r="BK335"/>
  <c r="J130"/>
  <c i="33" r="BK106"/>
  <c r="J151"/>
  <c i="34" r="BK114"/>
  <c r="BK151"/>
  <c i="35" r="J186"/>
  <c r="BK206"/>
  <c i="36" r="BK102"/>
  <c i="2" r="BK302"/>
  <c r="J185"/>
  <c r="J288"/>
  <c r="J253"/>
  <c r="J149"/>
  <c r="J312"/>
  <c r="BK173"/>
  <c i="1" r="AS79"/>
  <c i="3" r="J306"/>
  <c r="J368"/>
  <c r="J198"/>
  <c r="BK307"/>
  <c r="J191"/>
  <c r="BK278"/>
  <c r="J143"/>
  <c i="4" r="BK248"/>
  <c r="BK280"/>
  <c r="BK163"/>
  <c r="BK236"/>
  <c r="J247"/>
  <c r="BK108"/>
  <c i="5" r="J178"/>
  <c r="J242"/>
  <c r="BK190"/>
  <c r="J198"/>
  <c i="6" r="J271"/>
  <c r="BK158"/>
  <c r="J167"/>
  <c r="J190"/>
  <c i="7" r="J280"/>
  <c r="BK125"/>
  <c r="BK182"/>
  <c r="J273"/>
  <c r="BK104"/>
  <c r="J287"/>
  <c r="J111"/>
  <c i="8" r="J216"/>
  <c r="BK238"/>
  <c r="J182"/>
  <c r="BK283"/>
  <c r="BK147"/>
  <c i="9" r="BK235"/>
  <c r="J262"/>
  <c r="BK307"/>
  <c r="BK181"/>
  <c r="J270"/>
  <c i="10" r="J277"/>
  <c r="BK231"/>
  <c r="BK297"/>
  <c r="J305"/>
  <c r="BK134"/>
  <c r="BK186"/>
  <c i="11" r="J254"/>
  <c r="J283"/>
  <c r="J212"/>
  <c r="BK289"/>
  <c r="J110"/>
  <c r="BK174"/>
  <c i="12" r="J271"/>
  <c r="BK171"/>
  <c r="J288"/>
  <c r="J157"/>
  <c r="J118"/>
  <c i="13" r="BK97"/>
  <c i="14" r="BK197"/>
  <c r="BK100"/>
  <c r="J128"/>
  <c i="15" r="J133"/>
  <c r="J150"/>
  <c r="BK98"/>
  <c i="16" r="BK148"/>
  <c r="J159"/>
  <c i="17" r="BK96"/>
  <c i="18" r="J115"/>
  <c r="J102"/>
  <c i="19" r="BK296"/>
  <c r="BK115"/>
  <c r="J228"/>
  <c r="J344"/>
  <c r="BK228"/>
  <c r="J287"/>
  <c r="BK165"/>
  <c i="20" r="BK344"/>
  <c r="BK173"/>
  <c r="BK302"/>
  <c r="J179"/>
  <c r="J317"/>
  <c r="BK165"/>
  <c r="BK275"/>
  <c i="21" r="J316"/>
  <c r="J282"/>
  <c r="J190"/>
  <c r="J268"/>
  <c r="J181"/>
  <c r="J234"/>
  <c i="22" r="BK311"/>
  <c r="J216"/>
  <c r="BK282"/>
  <c r="J189"/>
  <c r="BK246"/>
  <c r="BK274"/>
  <c r="J137"/>
  <c i="23" r="BK273"/>
  <c r="BK339"/>
  <c r="J186"/>
  <c r="BK301"/>
  <c r="BK142"/>
  <c r="J273"/>
  <c i="24" r="J333"/>
  <c r="J235"/>
  <c r="BK131"/>
  <c r="J272"/>
  <c r="BK207"/>
  <c r="BK299"/>
  <c r="BK165"/>
  <c i="25" r="BK273"/>
  <c r="J207"/>
  <c r="BK103"/>
  <c r="BK234"/>
  <c r="J157"/>
  <c r="J260"/>
  <c r="J115"/>
  <c i="26" r="BK250"/>
  <c r="J341"/>
  <c r="BK262"/>
  <c r="BK310"/>
  <c r="J149"/>
  <c r="J246"/>
  <c i="27" r="J197"/>
  <c r="J296"/>
  <c r="BK191"/>
  <c r="BK207"/>
  <c r="BK254"/>
  <c r="J168"/>
  <c i="28" r="J300"/>
  <c r="J290"/>
  <c r="J132"/>
  <c r="BK240"/>
  <c r="BK288"/>
  <c r="BK142"/>
  <c i="29" r="J336"/>
  <c r="BK104"/>
  <c r="J292"/>
  <c r="J111"/>
  <c r="J275"/>
  <c r="BK393"/>
  <c r="BK254"/>
  <c i="30" r="BK288"/>
  <c r="BK147"/>
  <c r="BK174"/>
  <c r="J103"/>
  <c r="BK156"/>
  <c r="BK259"/>
  <c r="BK120"/>
  <c i="31" r="BK118"/>
  <c r="J241"/>
  <c r="BK97"/>
  <c r="BK153"/>
  <c i="32" r="J357"/>
  <c r="BK119"/>
  <c r="BK295"/>
  <c r="J388"/>
  <c r="BK281"/>
  <c r="J119"/>
  <c r="BK246"/>
  <c i="33" r="J172"/>
  <c r="J199"/>
  <c r="BK114"/>
  <c i="34" r="BK158"/>
  <c r="J112"/>
  <c i="35" r="BK171"/>
  <c r="BK199"/>
  <c r="J215"/>
  <c i="36" r="J99"/>
  <c i="2" r="BK236"/>
  <c i="1" r="AS91"/>
  <c i="2" r="BK131"/>
  <c r="BK235"/>
  <c r="J131"/>
  <c i="3" r="J357"/>
  <c r="BK177"/>
  <c r="J333"/>
  <c r="J254"/>
  <c r="BK333"/>
  <c r="BK286"/>
  <c r="J126"/>
  <c r="J248"/>
  <c r="BK157"/>
  <c i="4" r="J256"/>
  <c r="J97"/>
  <c r="BK196"/>
  <c r="BK261"/>
  <c r="BK151"/>
  <c r="J196"/>
  <c i="5" r="BK253"/>
  <c r="BK158"/>
  <c r="BK206"/>
  <c r="J223"/>
  <c r="J236"/>
  <c i="6" r="J262"/>
  <c r="BK211"/>
  <c r="J176"/>
  <c r="J202"/>
  <c i="7" r="BK347"/>
  <c r="BK232"/>
  <c r="BK301"/>
  <c r="BK271"/>
  <c r="BK148"/>
  <c r="BK266"/>
  <c r="BK137"/>
  <c i="8" r="J204"/>
  <c r="BK268"/>
  <c r="J192"/>
  <c r="BK299"/>
  <c r="BK120"/>
  <c i="9" r="J213"/>
  <c r="BK258"/>
  <c r="BK174"/>
  <c r="BK213"/>
  <c r="BK291"/>
  <c r="BK196"/>
  <c i="10" r="BK245"/>
  <c r="BK287"/>
  <c r="J311"/>
  <c r="BK153"/>
  <c r="J244"/>
  <c i="11" r="J309"/>
  <c r="BK120"/>
  <c r="BK216"/>
  <c r="BK103"/>
  <c r="BK139"/>
  <c r="J238"/>
  <c i="12" r="J312"/>
  <c r="J125"/>
  <c r="BK240"/>
  <c r="BK97"/>
  <c r="J276"/>
  <c r="BK253"/>
  <c i="13" r="J104"/>
  <c i="14" r="J172"/>
  <c r="BK172"/>
  <c i="15" r="J189"/>
  <c r="BK93"/>
  <c r="BK208"/>
  <c r="J201"/>
  <c i="16" r="BK94"/>
  <c r="BK175"/>
  <c i="17" r="BK115"/>
  <c i="18" r="BK111"/>
  <c i="19" r="BK344"/>
  <c r="BK120"/>
  <c r="J260"/>
  <c r="BK103"/>
  <c r="BK245"/>
  <c r="J310"/>
  <c r="J183"/>
  <c i="20" r="J373"/>
  <c r="BK155"/>
  <c r="BK303"/>
  <c r="BK185"/>
  <c r="BK318"/>
  <c r="J229"/>
  <c r="BK297"/>
  <c r="J173"/>
  <c i="21" r="BK220"/>
  <c r="J263"/>
  <c r="J143"/>
  <c r="J250"/>
  <c r="BK305"/>
  <c r="BK155"/>
  <c i="22" r="BK236"/>
  <c r="BK299"/>
  <c r="BK186"/>
  <c r="BK250"/>
  <c r="BK281"/>
  <c r="J103"/>
  <c i="23" r="BK268"/>
  <c r="J337"/>
  <c r="BK160"/>
  <c r="BK321"/>
  <c r="J180"/>
  <c r="J294"/>
  <c r="BK107"/>
  <c i="24" r="BK264"/>
  <c r="BK143"/>
  <c r="BK297"/>
  <c r="BK215"/>
  <c r="BK333"/>
  <c r="J241"/>
  <c i="25" r="J312"/>
  <c r="J234"/>
  <c r="J191"/>
  <c r="BK227"/>
  <c r="J109"/>
  <c r="BK268"/>
  <c r="J126"/>
  <c i="26" r="BK267"/>
  <c r="BK130"/>
  <c r="BK268"/>
  <c r="J171"/>
  <c r="BK157"/>
  <c r="BK279"/>
  <c r="J142"/>
  <c i="27" r="J114"/>
  <c r="J260"/>
  <c r="BK326"/>
  <c r="J222"/>
  <c r="BK274"/>
  <c r="BK142"/>
  <c i="28" r="J274"/>
  <c r="BK111"/>
  <c r="BK281"/>
  <c r="BK365"/>
  <c r="J142"/>
  <c r="J192"/>
  <c i="29" r="BK348"/>
  <c r="J192"/>
  <c r="BK328"/>
  <c r="J180"/>
  <c r="BK332"/>
  <c r="BK210"/>
  <c r="BK387"/>
  <c r="J246"/>
  <c i="30" r="BK273"/>
  <c r="J189"/>
  <c r="J216"/>
  <c r="J295"/>
  <c r="BK126"/>
  <c r="J210"/>
  <c i="31" r="J211"/>
  <c r="J159"/>
  <c r="J153"/>
  <c r="J189"/>
  <c i="32" r="J404"/>
  <c r="J204"/>
  <c r="BK309"/>
  <c r="BK146"/>
  <c r="J343"/>
  <c r="BK210"/>
  <c r="BK351"/>
  <c r="J135"/>
  <c i="33" r="BK151"/>
  <c i="34" r="BK199"/>
  <c r="BK112"/>
  <c r="J172"/>
  <c i="35" r="BK154"/>
  <c r="BK159"/>
  <c i="36" r="BK99"/>
  <c i="2" r="BK327"/>
  <c r="J230"/>
  <c r="J103"/>
  <c r="J295"/>
  <c r="BK221"/>
  <c r="J302"/>
  <c r="BK155"/>
  <c r="BK307"/>
  <c r="J197"/>
  <c i="3" r="J278"/>
  <c r="BK143"/>
  <c r="J326"/>
  <c r="J215"/>
  <c r="J320"/>
  <c r="BK253"/>
  <c r="J339"/>
  <c r="BK183"/>
  <c i="4" r="BK255"/>
  <c r="BK241"/>
  <c r="J280"/>
  <c r="J139"/>
  <c r="BK209"/>
  <c i="5" r="BK277"/>
  <c r="BK167"/>
  <c r="J202"/>
  <c r="BK217"/>
  <c r="BK237"/>
  <c i="6" r="J277"/>
  <c r="BK230"/>
  <c r="J206"/>
  <c r="BK176"/>
  <c r="BK140"/>
  <c r="J120"/>
  <c r="BK206"/>
  <c r="J242"/>
  <c r="BK120"/>
  <c r="J198"/>
  <c i="7" r="J297"/>
  <c r="J148"/>
  <c r="J293"/>
  <c r="J351"/>
  <c r="BK202"/>
  <c r="BK310"/>
  <c i="8" r="J301"/>
  <c r="BK182"/>
  <c r="BK277"/>
  <c r="J189"/>
  <c r="BK311"/>
  <c r="J251"/>
  <c i="9" r="J303"/>
  <c r="BK146"/>
  <c r="J196"/>
  <c r="J246"/>
  <c r="J146"/>
  <c r="BK222"/>
  <c i="10" r="J261"/>
  <c r="BK103"/>
  <c r="J195"/>
  <c r="BK261"/>
  <c r="BK257"/>
  <c r="BK129"/>
  <c i="11" r="BK245"/>
  <c r="BK202"/>
  <c r="J277"/>
  <c r="J133"/>
  <c r="J181"/>
  <c i="12" r="BK276"/>
  <c r="BK118"/>
  <c r="BK329"/>
  <c r="BK131"/>
  <c r="BK157"/>
  <c i="14" r="BK151"/>
  <c r="J137"/>
  <c r="J166"/>
  <c i="15" r="BK135"/>
  <c r="J159"/>
  <c r="J169"/>
  <c i="16" r="J197"/>
  <c r="J175"/>
  <c r="J94"/>
  <c i="17" r="J93"/>
  <c i="18" r="BK105"/>
  <c i="19" r="BK303"/>
  <c r="J149"/>
  <c r="BK275"/>
  <c r="J125"/>
  <c r="BK219"/>
  <c r="J301"/>
  <c r="BK173"/>
  <c i="20" r="BK337"/>
  <c r="J165"/>
  <c r="J293"/>
  <c r="BK349"/>
  <c r="J276"/>
  <c r="BK115"/>
  <c r="BK283"/>
  <c r="BK137"/>
  <c i="21" r="BK199"/>
  <c r="BK256"/>
  <c r="BK169"/>
  <c r="BK157"/>
  <c r="BK268"/>
  <c i="22" r="J305"/>
  <c r="J179"/>
  <c r="BK276"/>
  <c r="J159"/>
  <c r="BK203"/>
  <c r="BK269"/>
  <c i="23" r="BK326"/>
  <c r="BK221"/>
  <c r="BK267"/>
  <c r="BK331"/>
  <c r="J247"/>
  <c r="J342"/>
  <c r="J221"/>
  <c i="24" r="J290"/>
  <c r="BK171"/>
  <c r="J299"/>
  <c r="J227"/>
  <c r="BK103"/>
  <c r="J264"/>
  <c r="BK149"/>
  <c i="25" r="J256"/>
  <c r="BK126"/>
  <c r="BK233"/>
  <c r="J327"/>
  <c r="J241"/>
  <c r="BK143"/>
  <c i="26" r="J236"/>
  <c r="BK324"/>
  <c r="J222"/>
  <c r="BK242"/>
  <c r="J280"/>
  <c r="J130"/>
  <c i="27" r="J177"/>
  <c r="J291"/>
  <c r="BK148"/>
  <c r="BK279"/>
  <c r="BK127"/>
  <c r="J160"/>
  <c i="28" r="BK287"/>
  <c r="J125"/>
  <c r="J295"/>
  <c r="J160"/>
  <c r="J252"/>
  <c r="BK210"/>
  <c i="29" r="BK284"/>
  <c r="J299"/>
  <c r="J125"/>
  <c r="J277"/>
  <c r="BK198"/>
  <c r="BK299"/>
  <c r="J142"/>
  <c i="30" r="BK238"/>
  <c r="BK295"/>
  <c r="J115"/>
  <c r="J180"/>
  <c r="BK309"/>
  <c r="J126"/>
  <c i="31" r="BK189"/>
  <c r="BK203"/>
  <c r="BK272"/>
  <c i="32" r="BK427"/>
  <c r="J351"/>
  <c r="J427"/>
  <c r="J274"/>
  <c r="J140"/>
  <c r="BK316"/>
  <c r="BK152"/>
  <c r="J370"/>
  <c r="BK240"/>
  <c i="33" r="BK130"/>
  <c r="J192"/>
  <c i="34" r="J197"/>
  <c r="J130"/>
  <c r="J199"/>
  <c i="35" r="BK197"/>
  <c r="J210"/>
  <c i="36" r="BK93"/>
  <c i="2" r="J331"/>
  <c r="BK171"/>
  <c r="BK255"/>
  <c r="J215"/>
  <c r="BK342"/>
  <c r="J223"/>
  <c r="J121"/>
  <c r="J274"/>
  <c r="J126"/>
  <c i="3" r="BK300"/>
  <c r="BK149"/>
  <c r="J300"/>
  <c r="J201"/>
  <c r="J259"/>
  <c r="BK201"/>
  <c r="BK320"/>
  <c r="J177"/>
  <c i="4" r="J222"/>
  <c r="J285"/>
  <c r="J157"/>
  <c r="BK254"/>
  <c r="J137"/>
  <c r="BK220"/>
  <c r="J103"/>
  <c i="5" r="J190"/>
  <c r="J217"/>
  <c r="J212"/>
  <c r="J140"/>
  <c r="J134"/>
  <c i="6" r="BK225"/>
  <c r="BK260"/>
  <c r="J140"/>
  <c i="7" r="J243"/>
  <c r="BK351"/>
  <c r="BK142"/>
  <c r="BK251"/>
  <c r="J118"/>
  <c r="J202"/>
  <c i="8" r="BK243"/>
  <c r="BK301"/>
  <c r="BK216"/>
  <c r="BK103"/>
  <c r="BK189"/>
  <c i="9" r="BK285"/>
  <c r="BK166"/>
  <c r="BK154"/>
  <c r="J243"/>
  <c r="J139"/>
  <c r="J207"/>
  <c i="10" r="J270"/>
  <c r="J140"/>
  <c r="J231"/>
  <c r="BK276"/>
  <c r="BK283"/>
  <c r="BK174"/>
  <c i="11" r="J223"/>
  <c r="J273"/>
  <c r="BK208"/>
  <c r="BK282"/>
  <c r="J154"/>
  <c r="J184"/>
  <c i="12" r="J283"/>
  <c r="BK144"/>
  <c r="BK266"/>
  <c r="BK111"/>
  <c r="J177"/>
  <c r="J165"/>
  <c i="14" r="J160"/>
  <c r="BK106"/>
  <c r="BK130"/>
  <c i="15" r="J109"/>
  <c r="J93"/>
  <c i="16" r="BK137"/>
  <c r="BK122"/>
  <c i="17" r="BK105"/>
  <c i="18" r="J111"/>
  <c i="19" r="J353"/>
  <c r="BK143"/>
  <c r="J268"/>
  <c r="BK131"/>
  <c r="J296"/>
  <c r="J308"/>
  <c r="J171"/>
  <c i="20" r="J343"/>
  <c r="BK215"/>
  <c r="BK311"/>
  <c r="J191"/>
  <c r="BK330"/>
  <c r="BK199"/>
  <c r="J256"/>
  <c r="BK103"/>
  <c i="21" r="J193"/>
  <c r="BK250"/>
  <c r="J157"/>
  <c r="J214"/>
  <c r="J261"/>
  <c r="J115"/>
  <c i="22" r="J223"/>
  <c r="J288"/>
  <c r="J171"/>
  <c r="J228"/>
  <c r="J283"/>
  <c r="J145"/>
  <c i="23" r="J321"/>
  <c r="BK136"/>
  <c r="J232"/>
  <c r="J320"/>
  <c r="BK241"/>
  <c i="24" r="J297"/>
  <c r="BK191"/>
  <c r="J254"/>
  <c r="J189"/>
  <c r="BK290"/>
  <c r="J171"/>
  <c i="25" r="J303"/>
  <c r="J233"/>
  <c r="J297"/>
  <c r="J228"/>
  <c r="J103"/>
  <c r="BK213"/>
  <c r="BK109"/>
  <c i="26" r="BK246"/>
  <c r="J326"/>
  <c r="BK229"/>
  <c r="J305"/>
  <c r="BK142"/>
  <c r="J250"/>
  <c i="27" r="J279"/>
  <c r="J175"/>
  <c r="BK249"/>
  <c r="J315"/>
  <c r="BK243"/>
  <c r="BK285"/>
  <c r="BK166"/>
  <c i="28" r="J334"/>
  <c r="J198"/>
  <c r="BK251"/>
  <c r="J257"/>
  <c r="BK290"/>
  <c r="BK137"/>
  <c i="29" r="BK320"/>
  <c r="BK118"/>
  <c r="BK266"/>
  <c r="J104"/>
  <c r="J270"/>
  <c r="J393"/>
  <c r="J218"/>
  <c i="30" r="J283"/>
  <c r="J174"/>
  <c r="J230"/>
  <c r="BK252"/>
  <c r="J315"/>
  <c r="J192"/>
  <c i="31" r="BK145"/>
  <c r="BK111"/>
  <c r="BK159"/>
  <c r="J196"/>
  <c i="32" r="J379"/>
  <c r="J261"/>
  <c r="J321"/>
  <c r="J152"/>
  <c r="J356"/>
  <c r="BK192"/>
  <c r="BK356"/>
  <c r="BK190"/>
  <c i="33" r="BK122"/>
  <c r="BK137"/>
  <c i="34" r="BK179"/>
  <c r="BK120"/>
  <c r="J192"/>
  <c i="35" r="BK176"/>
  <c r="BK112"/>
  <c i="36" r="BK111"/>
  <c i="2" r="J318"/>
  <c r="BK209"/>
  <c i="1" r="AS56"/>
  <c i="2" r="BK283"/>
  <c r="BK149"/>
  <c r="J293"/>
  <c r="BK215"/>
  <c i="3" r="J260"/>
  <c r="J318"/>
  <c r="J234"/>
  <c r="BK334"/>
  <c r="BK254"/>
  <c r="BK363"/>
  <c r="BK191"/>
  <c i="4" r="J209"/>
  <c r="J293"/>
  <c r="BK222"/>
  <c r="J248"/>
  <c r="BK103"/>
  <c r="J145"/>
  <c i="5" r="J206"/>
  <c r="J277"/>
  <c r="BK134"/>
  <c r="J160"/>
  <c r="J158"/>
  <c i="6" r="J217"/>
  <c r="BK237"/>
  <c r="J230"/>
  <c r="J102"/>
  <c i="7" r="BK238"/>
  <c r="BK323"/>
  <c r="J232"/>
  <c r="J337"/>
  <c r="BK164"/>
  <c r="J196"/>
  <c i="8" r="BK245"/>
  <c r="J115"/>
  <c r="BK264"/>
  <c r="BK204"/>
  <c r="BK305"/>
  <c r="BK168"/>
  <c i="9" r="BK274"/>
  <c r="BK103"/>
  <c r="BK120"/>
  <c r="J215"/>
  <c r="BK286"/>
  <c r="J148"/>
  <c i="10" r="BK210"/>
  <c r="BK252"/>
  <c r="J103"/>
  <c r="J257"/>
  <c r="J276"/>
  <c r="BK162"/>
  <c i="11" r="J230"/>
  <c r="J311"/>
  <c r="BK181"/>
  <c r="BK254"/>
  <c r="BK146"/>
  <c r="BK148"/>
  <c i="12" r="J253"/>
  <c r="J314"/>
  <c r="BK192"/>
  <c r="BK298"/>
  <c r="BK165"/>
  <c r="BK206"/>
  <c i="14" r="J120"/>
  <c r="BK112"/>
  <c i="15" r="BK159"/>
  <c r="BK131"/>
  <c r="BK201"/>
  <c r="BK183"/>
  <c i="16" r="BK169"/>
  <c i="17" r="BK99"/>
  <c i="18" r="BK102"/>
  <c i="19" r="BK320"/>
  <c r="BK359"/>
  <c r="BK266"/>
  <c r="J120"/>
  <c r="BK260"/>
  <c r="BK309"/>
  <c r="J115"/>
  <c i="20" r="BK309"/>
  <c r="BK221"/>
  <c r="BK316"/>
  <c r="BK206"/>
  <c r="J337"/>
  <c r="J209"/>
  <c r="BK323"/>
  <c r="J149"/>
  <c i="21" r="BK225"/>
  <c r="J273"/>
  <c r="J163"/>
  <c r="J255"/>
  <c r="J103"/>
  <c r="BK263"/>
  <c r="J137"/>
  <c i="22" r="J229"/>
  <c r="BK103"/>
  <c r="J119"/>
  <c r="J177"/>
  <c r="J256"/>
  <c i="23" r="BK349"/>
  <c r="BK262"/>
  <c r="J319"/>
  <c r="BK130"/>
  <c r="J253"/>
  <c r="J300"/>
  <c r="J118"/>
  <c i="24" r="J268"/>
  <c r="BK163"/>
  <c r="J298"/>
  <c r="J165"/>
  <c r="BK285"/>
  <c r="BK189"/>
  <c i="25" r="BK286"/>
  <c r="BK228"/>
  <c r="J292"/>
  <c r="J198"/>
  <c r="J321"/>
  <c r="J227"/>
  <c r="J137"/>
  <c i="26" r="J281"/>
  <c r="BK123"/>
  <c r="BK236"/>
  <c r="J198"/>
  <c r="J268"/>
  <c r="BK163"/>
  <c i="27" r="J267"/>
  <c r="BK120"/>
  <c r="J239"/>
  <c r="BK154"/>
  <c i="28" r="J365"/>
  <c r="J279"/>
  <c r="BK180"/>
  <c r="BK319"/>
  <c r="BK228"/>
  <c r="J319"/>
  <c r="BK340"/>
  <c r="BK198"/>
  <c i="29" r="BK368"/>
  <c r="BK270"/>
  <c r="J362"/>
  <c r="BK234"/>
  <c r="BK362"/>
  <c r="J240"/>
  <c r="J376"/>
  <c r="BK216"/>
  <c i="30" r="BK245"/>
  <c r="J311"/>
  <c r="J147"/>
  <c r="BK210"/>
  <c r="J238"/>
  <c i="31" r="J255"/>
  <c r="BK255"/>
  <c r="J97"/>
  <c r="BK147"/>
  <c r="J183"/>
  <c i="32" r="BK371"/>
  <c r="J240"/>
  <c r="J347"/>
  <c r="BK169"/>
  <c r="BK357"/>
  <c r="BK218"/>
  <c r="J372"/>
  <c r="J158"/>
  <c i="33" r="BK120"/>
  <c r="BK128"/>
  <c i="34" r="J185"/>
  <c r="BK100"/>
  <c r="J120"/>
  <c i="35" r="J95"/>
  <c i="36" r="J96"/>
  <c i="2" r="BK336"/>
  <c r="BK248"/>
  <c r="BK281"/>
  <c r="BK223"/>
  <c r="BK103"/>
  <c r="J248"/>
  <c i="1" r="AS97"/>
  <c i="3" r="J267"/>
  <c r="J363"/>
  <c r="J207"/>
  <c r="BK318"/>
  <c r="J165"/>
  <c r="BK292"/>
  <c r="J121"/>
  <c i="4" r="J187"/>
  <c r="J275"/>
  <c r="BK113"/>
  <c r="BK228"/>
  <c r="BK232"/>
  <c r="J113"/>
  <c i="5" r="BK235"/>
  <c r="J262"/>
  <c r="BK126"/>
  <c r="J185"/>
  <c r="J170"/>
  <c i="6" r="BK247"/>
  <c r="J146"/>
  <c r="BK134"/>
  <c r="J170"/>
  <c i="7" r="J279"/>
  <c r="J137"/>
  <c r="J266"/>
  <c r="BK210"/>
  <c r="BK316"/>
  <c r="BK190"/>
  <c i="8" r="BK223"/>
  <c r="J120"/>
  <c r="J223"/>
  <c r="BK139"/>
  <c r="J268"/>
  <c r="BK162"/>
  <c i="9" r="J258"/>
  <c r="BK303"/>
  <c r="BK313"/>
  <c r="BK237"/>
  <c r="J279"/>
  <c i="10" r="BK322"/>
  <c r="J198"/>
  <c r="BK222"/>
  <c r="BK270"/>
  <c r="J307"/>
  <c r="BK168"/>
  <c i="11" r="BK273"/>
  <c r="J315"/>
  <c r="BK196"/>
  <c r="BK299"/>
  <c r="J208"/>
  <c r="J282"/>
  <c r="J120"/>
  <c i="12" r="J200"/>
  <c r="BK271"/>
  <c r="J183"/>
  <c r="J159"/>
  <c r="BK159"/>
  <c i="14" r="J122"/>
  <c r="J192"/>
  <c r="BK120"/>
  <c i="15" r="J123"/>
  <c r="J138"/>
  <c r="J183"/>
  <c r="J143"/>
  <c i="16" r="J180"/>
  <c r="J148"/>
  <c i="17" r="BK93"/>
  <c i="18" r="BK115"/>
  <c i="19" r="BK302"/>
  <c r="J348"/>
  <c r="BK226"/>
  <c r="J328"/>
  <c r="J211"/>
  <c r="J266"/>
  <c r="J103"/>
  <c i="20" r="J330"/>
  <c r="BK229"/>
  <c r="BK378"/>
  <c r="BK289"/>
  <c r="J143"/>
  <c r="J121"/>
  <c r="J252"/>
  <c r="BK109"/>
  <c i="21" r="BK190"/>
  <c r="J205"/>
  <c r="J275"/>
  <c r="BK126"/>
  <c r="J229"/>
  <c i="22" r="BK288"/>
  <c r="J151"/>
  <c r="BK223"/>
  <c r="J299"/>
  <c r="J311"/>
  <c r="BK229"/>
  <c i="23" r="J275"/>
  <c r="J102"/>
  <c r="BK213"/>
  <c r="J290"/>
  <c r="J136"/>
  <c r="BK232"/>
  <c r="J142"/>
  <c i="24" r="BK280"/>
  <c r="J198"/>
  <c r="J322"/>
  <c r="BK228"/>
  <c r="J115"/>
  <c r="BK254"/>
  <c r="J126"/>
  <c i="25" r="BK267"/>
  <c r="J215"/>
  <c r="BK321"/>
  <c r="BK207"/>
  <c r="BK316"/>
  <c r="J189"/>
  <c i="26" r="BK305"/>
  <c r="BK209"/>
  <c r="J316"/>
  <c r="BK201"/>
  <c r="J216"/>
  <c r="BK330"/>
  <c r="J165"/>
  <c i="27" r="BK255"/>
  <c r="BK160"/>
  <c r="J243"/>
  <c r="J309"/>
  <c r="BK175"/>
  <c r="J266"/>
  <c r="BK114"/>
  <c i="28" r="BK314"/>
  <c r="BK330"/>
  <c r="J218"/>
  <c r="BK320"/>
  <c r="J225"/>
  <c r="J259"/>
  <c i="29" r="J382"/>
  <c r="J266"/>
  <c r="BK341"/>
  <c r="BK204"/>
  <c r="BK354"/>
  <c r="J228"/>
  <c r="J306"/>
  <c r="J160"/>
  <c i="30" r="BK251"/>
  <c r="BK315"/>
  <c r="J162"/>
  <c r="BK189"/>
  <c r="BK243"/>
  <c r="BK115"/>
  <c i="31" r="J272"/>
  <c r="J257"/>
  <c r="J111"/>
  <c r="BK125"/>
  <c i="32" r="BK370"/>
  <c r="J269"/>
  <c r="BK328"/>
  <c r="J190"/>
  <c r="J369"/>
  <c r="J231"/>
  <c r="J393"/>
  <c r="BK234"/>
  <c i="33" r="J158"/>
  <c r="BK112"/>
  <c r="BK160"/>
  <c i="34" r="BK197"/>
  <c r="BK128"/>
  <c i="35" r="J206"/>
  <c r="BK210"/>
  <c r="J192"/>
  <c i="36" r="BK96"/>
  <c i="2" r="BK242"/>
  <c r="BK325"/>
  <c r="BK293"/>
  <c r="BK179"/>
  <c r="BK282"/>
  <c i="1" r="AS88"/>
  <c i="3" r="BK259"/>
  <c r="BK103"/>
  <c r="J272"/>
  <c r="BK126"/>
  <c r="BK299"/>
  <c r="BK215"/>
  <c r="BK109"/>
  <c r="BK207"/>
  <c i="4" r="J273"/>
  <c r="BK268"/>
  <c r="BK97"/>
  <c r="J242"/>
  <c r="J125"/>
  <c r="BK187"/>
  <c i="5" r="J260"/>
  <c r="J102"/>
  <c r="BK170"/>
  <c r="BK198"/>
  <c r="BK212"/>
  <c i="6" r="BK236"/>
  <c r="BK212"/>
  <c r="BK198"/>
  <c r="BK152"/>
  <c r="BK271"/>
  <c r="BK167"/>
  <c r="J178"/>
  <c r="J225"/>
  <c i="7" r="J345"/>
  <c r="BK220"/>
  <c r="J310"/>
  <c r="BK132"/>
  <c r="J244"/>
  <c r="BK331"/>
  <c r="J184"/>
  <c i="8" r="BK230"/>
  <c r="BK110"/>
  <c r="BK251"/>
  <c r="J156"/>
  <c r="BK284"/>
  <c r="BK154"/>
  <c i="9" r="J202"/>
  <c r="BK215"/>
  <c r="BK230"/>
  <c r="J301"/>
  <c r="J184"/>
  <c i="10" r="BK236"/>
  <c r="J291"/>
  <c r="BK124"/>
  <c r="J129"/>
  <c r="BK180"/>
  <c i="11" r="BK277"/>
  <c r="BK321"/>
  <c r="BK221"/>
  <c r="J295"/>
  <c r="J196"/>
  <c r="BK259"/>
  <c i="12" r="BK314"/>
  <c r="J217"/>
  <c r="BK194"/>
  <c r="BK283"/>
  <c r="J240"/>
  <c i="13" r="J111"/>
  <c i="14" r="BK160"/>
  <c r="BK122"/>
  <c i="15" r="J174"/>
  <c r="BK181"/>
  <c r="J195"/>
  <c r="BK189"/>
  <c i="16" r="BK154"/>
  <c r="J142"/>
  <c i="17" r="J99"/>
  <c i="18" r="J105"/>
  <c i="19" r="BK342"/>
  <c r="J193"/>
  <c r="BK308"/>
  <c r="J155"/>
  <c r="BK301"/>
  <c r="J131"/>
  <c r="BK205"/>
  <c i="20" r="BK369"/>
  <c r="BK256"/>
  <c r="J318"/>
  <c r="J223"/>
  <c r="BK343"/>
  <c r="J215"/>
  <c r="BK335"/>
  <c r="BK242"/>
  <c i="21" r="BK287"/>
  <c r="J175"/>
  <c r="BK214"/>
  <c r="BK298"/>
  <c r="J246"/>
  <c r="BK316"/>
  <c r="BK149"/>
  <c i="22" r="J262"/>
  <c r="J114"/>
  <c r="BK201"/>
  <c r="BK262"/>
  <c r="J165"/>
  <c r="J210"/>
  <c i="23" r="BK312"/>
  <c r="J204"/>
  <c r="BK192"/>
  <c r="J280"/>
  <c r="J130"/>
  <c r="BK275"/>
  <c r="J112"/>
  <c i="24" r="J258"/>
  <c r="J137"/>
  <c r="J279"/>
  <c r="BK183"/>
  <c r="BK292"/>
  <c r="J177"/>
  <c i="25" r="J268"/>
  <c r="BK198"/>
  <c r="BK287"/>
  <c r="BK215"/>
  <c r="BK310"/>
  <c r="J201"/>
  <c i="26" r="BK335"/>
  <c r="BK255"/>
  <c r="BK117"/>
  <c r="J279"/>
  <c r="J177"/>
  <c r="BK165"/>
  <c r="BK256"/>
  <c i="27" r="BK260"/>
  <c r="J127"/>
  <c r="J248"/>
  <c r="J302"/>
  <c r="BK177"/>
  <c r="BK215"/>
  <c r="J102"/>
  <c i="28" r="J246"/>
  <c r="J320"/>
  <c r="BK225"/>
  <c r="J350"/>
  <c r="J228"/>
  <c r="J281"/>
  <c r="BK125"/>
  <c i="29" r="J378"/>
  <c r="BK228"/>
  <c r="BK376"/>
  <c r="J254"/>
  <c r="J387"/>
  <c r="J234"/>
  <c i="30" r="BK265"/>
  <c r="J110"/>
  <c r="J154"/>
  <c r="BK277"/>
  <c r="BK110"/>
  <c r="BK198"/>
  <c i="31" r="J239"/>
  <c r="BK229"/>
  <c r="J145"/>
  <c r="BK180"/>
  <c i="32" r="BK369"/>
  <c r="J169"/>
  <c r="BK302"/>
  <c r="BK374"/>
  <c r="J279"/>
  <c r="J108"/>
  <c r="BK279"/>
  <c i="33" r="J197"/>
  <c r="BK166"/>
  <c r="J130"/>
  <c i="34" r="BK192"/>
  <c r="J122"/>
  <c i="35" r="J159"/>
  <c r="J147"/>
  <c i="36" r="J115"/>
  <c i="2" r="BK295"/>
  <c r="BK109"/>
  <c r="J236"/>
  <c r="BK126"/>
  <c r="BK300"/>
  <c r="J171"/>
  <c i="1" r="AS85"/>
  <c i="3" r="BK313"/>
  <c r="J109"/>
  <c r="J286"/>
  <c r="J157"/>
  <c r="J308"/>
  <c r="J163"/>
  <c r="J253"/>
  <c r="J131"/>
  <c i="4" r="BK189"/>
  <c r="J297"/>
  <c r="BK202"/>
  <c r="J232"/>
  <c r="BK293"/>
  <c r="J202"/>
  <c i="5" r="BK266"/>
  <c r="BK152"/>
  <c r="J237"/>
  <c r="J230"/>
  <c r="J253"/>
  <c r="BK102"/>
  <c i="6" r="BK190"/>
  <c r="J192"/>
  <c r="J224"/>
  <c i="7" r="J362"/>
  <c r="J271"/>
  <c r="J132"/>
  <c r="BK243"/>
  <c r="J327"/>
  <c r="BK172"/>
  <c r="BK293"/>
  <c i="8" r="J311"/>
  <c r="BK192"/>
  <c r="J283"/>
  <c r="J147"/>
  <c r="J259"/>
  <c i="9" r="J313"/>
  <c r="J110"/>
  <c r="BK202"/>
  <c r="J266"/>
  <c r="J166"/>
  <c r="BK280"/>
  <c i="10" r="BK247"/>
  <c r="BK305"/>
  <c r="J180"/>
  <c r="J245"/>
  <c r="J265"/>
  <c r="J147"/>
  <c i="11" r="J269"/>
  <c r="BK309"/>
  <c r="BK172"/>
  <c r="J190"/>
  <c r="BK288"/>
  <c i="12" r="J323"/>
  <c r="J194"/>
  <c r="BK318"/>
  <c r="J185"/>
  <c r="J261"/>
  <c r="J278"/>
  <c i="13" r="BK104"/>
  <c i="14" r="J144"/>
  <c r="J100"/>
  <c i="15" r="BK138"/>
  <c r="J181"/>
  <c r="BK115"/>
  <c i="16" r="BK182"/>
  <c r="BK159"/>
  <c i="17" r="BK111"/>
  <c i="18" r="BK99"/>
  <c i="19" r="J309"/>
  <c r="J97"/>
  <c r="BK234"/>
  <c r="BK329"/>
  <c r="J217"/>
  <c r="BK254"/>
  <c i="20" r="BK384"/>
  <c r="J302"/>
  <c r="J109"/>
  <c r="BK281"/>
  <c r="J369"/>
  <c r="J266"/>
  <c r="J309"/>
  <c r="BK179"/>
  <c i="21" r="BK282"/>
  <c r="J155"/>
  <c r="BK234"/>
  <c r="BK311"/>
  <c r="BK242"/>
  <c r="J298"/>
  <c r="J169"/>
  <c i="22" r="BK301"/>
  <c r="BK171"/>
  <c r="J274"/>
  <c r="BK151"/>
  <c r="J201"/>
  <c r="BK234"/>
  <c i="23" r="J152"/>
  <c r="J241"/>
  <c r="BK319"/>
  <c r="BK152"/>
  <c r="J286"/>
  <c i="24" r="BK339"/>
  <c r="BK249"/>
  <c r="BK126"/>
  <c r="BK241"/>
  <c r="J143"/>
  <c r="J213"/>
  <c i="25" r="J278"/>
  <c r="J213"/>
  <c r="BK137"/>
  <c r="BK256"/>
  <c r="J143"/>
  <c r="J252"/>
  <c r="BK157"/>
  <c i="26" r="J298"/>
  <c r="BK191"/>
  <c r="J110"/>
  <c r="BK261"/>
  <c r="J261"/>
  <c r="J117"/>
  <c r="J209"/>
  <c i="27" r="J229"/>
  <c r="BK102"/>
  <c r="J235"/>
  <c r="J286"/>
  <c r="BK168"/>
  <c r="J249"/>
  <c r="BK108"/>
  <c i="28" r="J288"/>
  <c r="BK104"/>
  <c r="BK279"/>
  <c r="J313"/>
  <c r="J137"/>
  <c r="J170"/>
  <c i="29" r="J341"/>
  <c r="BK148"/>
  <c r="J308"/>
  <c r="BK160"/>
  <c r="BK297"/>
  <c r="BK142"/>
  <c r="BK277"/>
  <c i="30" r="J303"/>
  <c r="J243"/>
  <c r="BK303"/>
  <c r="J321"/>
  <c r="BK139"/>
  <c r="J215"/>
  <c i="31" r="J180"/>
  <c r="J173"/>
  <c r="BK196"/>
  <c r="J229"/>
  <c i="32" r="J398"/>
  <c r="J295"/>
  <c r="J362"/>
  <c r="J234"/>
  <c r="J383"/>
  <c r="BK269"/>
  <c r="J373"/>
  <c r="BK274"/>
  <c i="33" r="J179"/>
  <c r="J144"/>
  <c r="BK179"/>
  <c i="34" r="BK144"/>
  <c r="BK185"/>
  <c r="J144"/>
  <c i="35" r="BK221"/>
  <c r="J176"/>
  <c r="BK129"/>
  <c i="36" r="J102"/>
  <c i="2" r="J247"/>
  <c r="BK269"/>
  <c r="J209"/>
  <c r="J342"/>
  <c r="BK199"/>
  <c r="J115"/>
  <c r="J275"/>
  <c r="J173"/>
  <c i="3" r="J344"/>
  <c r="BK165"/>
  <c r="BK294"/>
  <c r="BK121"/>
  <c r="BK293"/>
  <c r="BK240"/>
  <c r="BK325"/>
  <c r="J171"/>
  <c i="4" r="BK274"/>
  <c r="J119"/>
  <c r="BK242"/>
  <c r="J268"/>
  <c r="BK181"/>
  <c r="BK215"/>
  <c i="5" r="BK242"/>
  <c r="BK185"/>
  <c r="J211"/>
  <c r="BK247"/>
  <c r="J108"/>
  <c i="6" r="BK262"/>
  <c r="BK108"/>
  <c r="BK114"/>
  <c r="J158"/>
  <c i="7" r="J258"/>
  <c r="BK154"/>
  <c r="BK279"/>
  <c r="J311"/>
  <c r="BK196"/>
  <c r="J305"/>
  <c r="J172"/>
  <c i="8" r="J168"/>
  <c r="J299"/>
  <c r="BK215"/>
  <c r="BK126"/>
  <c r="J243"/>
  <c i="9" r="J291"/>
  <c r="BK133"/>
  <c r="BK160"/>
  <c r="J244"/>
  <c r="J115"/>
  <c r="BK190"/>
  <c i="10" r="J168"/>
  <c r="BK216"/>
  <c r="J283"/>
  <c r="J316"/>
  <c r="J226"/>
  <c i="11" r="BK283"/>
  <c r="J115"/>
  <c r="BK238"/>
  <c r="J148"/>
  <c r="BK184"/>
  <c r="J202"/>
  <c i="12" r="J293"/>
  <c r="J206"/>
  <c r="J248"/>
  <c r="BK278"/>
  <c r="BK255"/>
  <c i="13" r="BK109"/>
  <c i="14" r="BK166"/>
  <c r="BK137"/>
  <c i="15" r="BK195"/>
  <c r="J98"/>
  <c r="J157"/>
  <c i="16" r="BK191"/>
  <c r="J186"/>
  <c r="J137"/>
  <c i="18" r="J96"/>
  <c i="19" r="J335"/>
  <c r="J234"/>
  <c r="J320"/>
  <c r="J199"/>
  <c r="BK322"/>
  <c r="BK97"/>
  <c r="BK199"/>
  <c i="20" r="BK360"/>
  <c r="J270"/>
  <c r="BK342"/>
  <c r="J242"/>
  <c r="J354"/>
  <c r="J248"/>
  <c r="J360"/>
  <c r="BK197"/>
  <c i="21" r="J281"/>
  <c r="J121"/>
  <c r="J207"/>
  <c r="J305"/>
  <c r="J149"/>
  <c r="J287"/>
  <c i="22" r="BK283"/>
  <c r="BK159"/>
  <c r="BK256"/>
  <c r="J293"/>
  <c r="BK305"/>
  <c r="BK189"/>
  <c i="23" r="J314"/>
  <c r="BK112"/>
  <c r="J215"/>
  <c r="J326"/>
  <c r="BK170"/>
  <c r="J312"/>
  <c r="BK158"/>
  <c i="24" r="J315"/>
  <c r="J183"/>
  <c r="J309"/>
  <c r="J233"/>
  <c r="J339"/>
  <c r="J228"/>
  <c i="25" r="J310"/>
  <c r="BK241"/>
  <c r="J149"/>
  <c r="BK222"/>
  <c r="BK297"/>
  <c r="BK183"/>
  <c i="26" r="J330"/>
  <c r="J183"/>
  <c r="BK280"/>
  <c r="BK136"/>
  <c r="J286"/>
  <c r="J335"/>
  <c r="BK198"/>
  <c i="27" r="J108"/>
  <c r="BK229"/>
  <c r="J274"/>
  <c r="BK302"/>
  <c i="28" r="J348"/>
  <c r="BK334"/>
  <c r="J210"/>
  <c r="J266"/>
  <c r="BK266"/>
  <c r="BK118"/>
  <c i="29" r="J305"/>
  <c r="BK137"/>
  <c r="BK306"/>
  <c r="BK192"/>
  <c r="BK347"/>
  <c r="BK218"/>
  <c r="BK313"/>
  <c r="J154"/>
  <c i="30" r="BK221"/>
  <c r="J259"/>
  <c r="J245"/>
  <c r="J299"/>
  <c r="J204"/>
  <c i="31" r="BK224"/>
  <c r="BK216"/>
  <c r="J216"/>
  <c r="J247"/>
  <c i="32" r="BK418"/>
  <c r="J335"/>
  <c r="J374"/>
  <c r="J254"/>
  <c r="BK130"/>
  <c r="BK321"/>
  <c r="J179"/>
  <c r="BK347"/>
  <c r="J210"/>
  <c i="33" r="J137"/>
  <c r="BK199"/>
  <c r="BK158"/>
  <c i="34" r="J128"/>
  <c r="BK130"/>
  <c i="35" r="BK204"/>
  <c r="J181"/>
  <c r="BK186"/>
  <c i="36" r="J111"/>
  <c i="2" r="BK275"/>
  <c r="J143"/>
  <c r="J242"/>
  <c r="J137"/>
  <c r="J327"/>
  <c r="J221"/>
  <c i="1" r="AS63"/>
  <c i="3" r="BK332"/>
  <c r="J137"/>
  <c r="J293"/>
  <c r="BK359"/>
  <c r="BK260"/>
  <c r="J213"/>
  <c r="BK308"/>
  <c r="J189"/>
  <c i="4" r="J215"/>
  <c r="J291"/>
  <c r="J228"/>
  <c r="BK247"/>
  <c r="BK131"/>
  <c r="J151"/>
  <c i="5" r="J271"/>
  <c r="BK132"/>
  <c r="BK176"/>
  <c r="BK202"/>
  <c r="BK114"/>
  <c i="6" r="BK277"/>
  <c r="BK178"/>
  <c r="J236"/>
  <c r="BK217"/>
  <c i="7" r="BK327"/>
  <c r="J210"/>
  <c r="BK317"/>
  <c r="J164"/>
  <c r="J356"/>
  <c r="J217"/>
  <c i="8" r="BK272"/>
  <c r="J139"/>
  <c r="J252"/>
  <c r="BK180"/>
  <c r="J278"/>
  <c r="J238"/>
  <c i="9" r="J280"/>
  <c r="J120"/>
  <c r="J295"/>
  <c r="BK184"/>
  <c r="J126"/>
  <c r="BK172"/>
  <c i="10" r="BK226"/>
  <c r="BK311"/>
  <c r="J153"/>
  <c r="J238"/>
  <c r="BK271"/>
  <c r="J134"/>
  <c i="11" r="J243"/>
  <c r="J299"/>
  <c r="J160"/>
  <c r="J251"/>
  <c r="J103"/>
  <c r="J172"/>
  <c i="12" r="J220"/>
  <c r="BK312"/>
  <c r="BK200"/>
  <c r="BK185"/>
  <c r="J192"/>
  <c i="14" r="J199"/>
  <c r="J158"/>
  <c r="J151"/>
  <c i="15" r="J162"/>
  <c r="BK162"/>
  <c r="BK133"/>
  <c i="16" r="BK180"/>
  <c r="J154"/>
  <c i="17" r="J102"/>
  <c i="18" r="J108"/>
  <c i="19" r="BK328"/>
  <c r="BK183"/>
  <c r="J280"/>
  <c r="BK137"/>
  <c r="J292"/>
  <c r="BK292"/>
  <c r="BK155"/>
  <c i="20" r="J349"/>
  <c r="BK293"/>
  <c r="BK262"/>
  <c r="J367"/>
  <c r="J289"/>
  <c r="J185"/>
  <c r="BK266"/>
  <c r="BK131"/>
  <c i="21" r="J262"/>
  <c r="BK292"/>
  <c r="BK175"/>
  <c r="J225"/>
  <c r="BK281"/>
  <c r="J109"/>
  <c i="22" r="J203"/>
  <c r="J281"/>
  <c r="BK165"/>
  <c r="BK216"/>
  <c r="BK264"/>
  <c i="23" r="BK320"/>
  <c r="BK227"/>
  <c r="BK302"/>
  <c r="BK124"/>
  <c r="BK255"/>
  <c r="J331"/>
  <c r="J213"/>
  <c i="24" r="J324"/>
  <c r="BK233"/>
  <c r="BK121"/>
  <c r="BK268"/>
  <c r="J191"/>
  <c r="BK298"/>
  <c r="J207"/>
  <c i="25" r="BK252"/>
  <c r="BK115"/>
  <c r="BK246"/>
  <c r="BK149"/>
  <c r="BK239"/>
  <c i="26" r="BK341"/>
  <c r="J242"/>
  <c r="J103"/>
  <c r="J255"/>
  <c r="BK103"/>
  <c r="J191"/>
  <c r="J267"/>
  <c i="27" r="J285"/>
  <c r="J191"/>
  <c r="BK268"/>
  <c r="J154"/>
  <c r="J255"/>
  <c r="BK291"/>
  <c r="BK197"/>
  <c i="28" r="J340"/>
  <c r="BK218"/>
  <c r="J308"/>
  <c r="BK192"/>
  <c r="J251"/>
  <c r="J287"/>
  <c r="BK132"/>
  <c i="29" r="BK292"/>
  <c r="J368"/>
  <c r="BK240"/>
  <c r="BK382"/>
  <c r="J258"/>
  <c r="J347"/>
  <c r="J210"/>
  <c i="30" r="BK289"/>
  <c r="J168"/>
  <c r="J251"/>
  <c r="BK282"/>
  <c r="BK311"/>
  <c r="J182"/>
  <c i="31" r="BK241"/>
  <c r="J218"/>
  <c r="BK239"/>
  <c r="BK257"/>
  <c i="32" r="J422"/>
  <c r="BK343"/>
  <c r="BK422"/>
  <c r="J287"/>
  <c r="J433"/>
  <c r="J288"/>
  <c r="BK158"/>
  <c r="J328"/>
  <c i="33" r="J185"/>
  <c r="J112"/>
  <c r="BK192"/>
  <c i="34" r="BK172"/>
  <c r="J179"/>
  <c r="BK106"/>
  <c i="35" r="J199"/>
  <c r="BK181"/>
  <c r="J112"/>
  <c i="2" r="J300"/>
  <c r="BK191"/>
  <c r="J307"/>
  <c r="BK274"/>
  <c r="BK115"/>
  <c r="BK230"/>
  <c r="J336"/>
  <c r="BK265"/>
  <c i="3" r="J327"/>
  <c r="BK189"/>
  <c r="BK339"/>
  <c r="J240"/>
  <c r="J332"/>
  <c r="J265"/>
  <c r="BK131"/>
  <c r="BK244"/>
  <c r="J149"/>
  <c i="4" r="BK214"/>
  <c r="J220"/>
  <c r="BK256"/>
  <c r="J163"/>
  <c r="J241"/>
  <c r="BK119"/>
  <c i="5" r="BK211"/>
  <c r="BK230"/>
  <c r="J235"/>
  <c r="J126"/>
  <c r="J132"/>
  <c i="6" r="BK224"/>
  <c r="BK202"/>
  <c r="J134"/>
  <c r="BK126"/>
  <c r="BK253"/>
  <c r="J126"/>
  <c r="BK146"/>
  <c r="J160"/>
  <c i="7" r="BK273"/>
  <c r="BK345"/>
  <c r="J190"/>
  <c r="BK280"/>
  <c r="J154"/>
  <c r="BK282"/>
  <c r="BK118"/>
  <c i="8" r="BK210"/>
  <c r="J284"/>
  <c r="BK221"/>
  <c r="BK132"/>
  <c r="J221"/>
  <c i="9" r="BK279"/>
  <c r="BK115"/>
  <c r="J133"/>
  <c r="J208"/>
  <c r="BK246"/>
  <c i="10" r="BK316"/>
  <c r="BK204"/>
  <c r="BK244"/>
  <c r="BK307"/>
  <c r="J216"/>
  <c r="J236"/>
  <c i="11" r="BK315"/>
  <c r="J126"/>
  <c r="J265"/>
  <c r="J321"/>
  <c r="BK166"/>
  <c r="BK230"/>
  <c i="12" r="J255"/>
  <c r="BK226"/>
  <c r="BK304"/>
  <c r="BK293"/>
  <c r="BK104"/>
  <c i="14" r="J112"/>
  <c r="J197"/>
  <c r="BK144"/>
  <c i="15" r="J103"/>
  <c r="BK125"/>
  <c r="J125"/>
  <c i="16" r="BK197"/>
  <c r="BK142"/>
  <c i="17" r="J105"/>
  <c i="18" r="BK108"/>
  <c i="19" r="J322"/>
  <c r="J109"/>
  <c r="J240"/>
  <c r="BK348"/>
  <c r="J254"/>
  <c r="BK280"/>
  <c r="BK149"/>
  <c i="20" r="J316"/>
  <c r="J199"/>
  <c r="BK310"/>
  <c r="J155"/>
  <c r="J325"/>
  <c r="J171"/>
  <c r="BK325"/>
  <c r="BK191"/>
  <c i="21" r="BK255"/>
  <c r="BK115"/>
  <c r="BK193"/>
  <c r="BK261"/>
  <c r="BK137"/>
  <c r="J236"/>
  <c r="BK121"/>
  <c i="22" r="J234"/>
  <c r="BK293"/>
  <c r="BK177"/>
  <c r="J242"/>
  <c r="J246"/>
  <c r="BK119"/>
  <c i="23" r="J267"/>
  <c r="BK314"/>
  <c r="BK102"/>
  <c r="J192"/>
  <c r="BK307"/>
  <c r="BK238"/>
  <c i="24" r="BK328"/>
  <c r="BK222"/>
  <c r="J109"/>
  <c r="BK258"/>
  <c r="BK201"/>
  <c r="BK324"/>
  <c i="25" r="J316"/>
  <c r="J239"/>
  <c r="BK177"/>
  <c r="J266"/>
  <c r="J131"/>
  <c r="BK278"/>
  <c r="BK121"/>
  <c i="26" r="J293"/>
  <c r="J163"/>
  <c r="J256"/>
  <c r="J300"/>
  <c r="J136"/>
  <c r="J229"/>
  <c i="27" r="BK286"/>
  <c r="J148"/>
  <c r="BK266"/>
  <c r="BK320"/>
  <c r="J215"/>
  <c r="BK267"/>
  <c r="J134"/>
  <c i="28" r="BK308"/>
  <c r="BK348"/>
  <c r="J240"/>
  <c r="J304"/>
  <c r="J148"/>
  <c r="BK148"/>
  <c i="29" r="BK125"/>
  <c r="J324"/>
  <c r="J170"/>
  <c r="J348"/>
  <c r="BK225"/>
  <c r="J328"/>
  <c r="BK180"/>
  <c i="30" r="J277"/>
  <c r="BK180"/>
  <c r="J198"/>
  <c r="BK204"/>
  <c r="J265"/>
  <c r="BK162"/>
  <c i="31" r="BK104"/>
  <c r="BK183"/>
  <c r="J203"/>
  <c i="32" r="BK383"/>
  <c r="BK265"/>
  <c r="BK323"/>
  <c r="BK179"/>
  <c r="J363"/>
  <c r="BK216"/>
  <c r="BK339"/>
  <c r="BK140"/>
  <c i="33" r="J114"/>
  <c r="BK197"/>
  <c i="34" r="J158"/>
  <c r="J106"/>
  <c r="J160"/>
  <c i="35" r="J204"/>
  <c r="BK165"/>
  <c i="36" r="BK105"/>
  <c i="35" l="1" r="T94"/>
  <c i="7" r="T250"/>
  <c i="8" r="P222"/>
  <c i="9" r="R214"/>
  <c i="24" r="T321"/>
  <c i="26" r="R215"/>
  <c i="28" r="T258"/>
  <c i="31" r="T195"/>
  <c i="7" r="R250"/>
  <c i="11" r="T222"/>
  <c i="24" r="P321"/>
  <c i="26" r="T215"/>
  <c i="28" r="P258"/>
  <c i="29" r="P276"/>
  <c i="30" r="T222"/>
  <c i="31" r="P195"/>
  <c i="8" r="R222"/>
  <c i="9" r="P214"/>
  <c i="11" r="P222"/>
  <c i="28" r="R258"/>
  <c i="30" r="P222"/>
  <c i="31" r="R195"/>
  <c i="7" r="P250"/>
  <c i="8" r="T222"/>
  <c i="11" r="R222"/>
  <c i="24" r="R321"/>
  <c i="26" r="P215"/>
  <c i="30" r="R222"/>
  <c i="19" r="P96"/>
  <c r="BK274"/>
  <c r="J274"/>
  <c r="J69"/>
  <c r="P274"/>
  <c r="P341"/>
  <c i="20" r="R102"/>
  <c r="P214"/>
  <c r="T214"/>
  <c r="P222"/>
  <c r="T222"/>
  <c r="P241"/>
  <c r="P366"/>
  <c i="21" r="R102"/>
  <c r="P198"/>
  <c r="T198"/>
  <c r="P213"/>
  <c r="R304"/>
  <c i="22" r="BK102"/>
  <c r="J102"/>
  <c r="J69"/>
  <c r="R102"/>
  <c r="P194"/>
  <c r="BK222"/>
  <c r="J222"/>
  <c r="J74"/>
  <c r="T222"/>
  <c r="T298"/>
  <c i="23" r="P101"/>
  <c r="P246"/>
  <c r="T246"/>
  <c r="P261"/>
  <c r="BK336"/>
  <c r="J336"/>
  <c r="J74"/>
  <c r="R336"/>
  <c i="24" r="BK102"/>
  <c r="J102"/>
  <c r="J69"/>
  <c r="P102"/>
  <c r="BK221"/>
  <c r="J221"/>
  <c r="J73"/>
  <c r="T221"/>
  <c i="25" r="BK102"/>
  <c r="J102"/>
  <c r="J69"/>
  <c r="P102"/>
  <c r="BK221"/>
  <c r="J221"/>
  <c r="J73"/>
  <c r="R221"/>
  <c r="P309"/>
  <c i="26" r="BK102"/>
  <c r="J102"/>
  <c r="J69"/>
  <c r="P102"/>
  <c r="BK200"/>
  <c r="J200"/>
  <c r="J70"/>
  <c r="T200"/>
  <c r="BK228"/>
  <c r="J228"/>
  <c r="J73"/>
  <c r="R228"/>
  <c r="BK323"/>
  <c r="J323"/>
  <c r="J75"/>
  <c r="T323"/>
  <c i="28" r="T103"/>
  <c r="T239"/>
  <c r="R273"/>
  <c r="R347"/>
  <c i="29" r="T103"/>
  <c r="BK239"/>
  <c r="J239"/>
  <c r="J72"/>
  <c r="BK291"/>
  <c r="J291"/>
  <c r="J74"/>
  <c r="BK375"/>
  <c r="J375"/>
  <c r="J76"/>
  <c i="30" r="BK102"/>
  <c r="J102"/>
  <c r="J69"/>
  <c r="BK203"/>
  <c r="J203"/>
  <c r="J72"/>
  <c r="BK237"/>
  <c r="J237"/>
  <c r="J74"/>
  <c r="P308"/>
  <c i="31" r="R96"/>
  <c r="P210"/>
  <c r="BK254"/>
  <c r="J254"/>
  <c r="J71"/>
  <c i="32" r="T96"/>
  <c r="T245"/>
  <c r="BK273"/>
  <c r="J273"/>
  <c r="J69"/>
  <c r="T415"/>
  <c i="33" r="R99"/>
  <c r="P159"/>
  <c r="BK184"/>
  <c r="J184"/>
  <c r="J72"/>
  <c i="2" r="P102"/>
  <c r="BK214"/>
  <c r="J214"/>
  <c r="J71"/>
  <c r="R214"/>
  <c r="T229"/>
  <c r="BK324"/>
  <c r="J324"/>
  <c r="J75"/>
  <c r="T324"/>
  <c i="3" r="T102"/>
  <c r="BK233"/>
  <c r="J233"/>
  <c r="J73"/>
  <c r="P233"/>
  <c r="P356"/>
  <c i="4" r="BK96"/>
  <c r="J96"/>
  <c r="J65"/>
  <c r="P96"/>
  <c r="BK180"/>
  <c r="J180"/>
  <c r="J67"/>
  <c r="BK208"/>
  <c r="J208"/>
  <c r="J70"/>
  <c r="R208"/>
  <c r="P290"/>
  <c i="5" r="BK101"/>
  <c r="J101"/>
  <c r="J69"/>
  <c r="T101"/>
  <c r="P169"/>
  <c r="T169"/>
  <c r="R184"/>
  <c r="BK259"/>
  <c r="J259"/>
  <c r="J74"/>
  <c r="R259"/>
  <c i="6" r="T101"/>
  <c r="P169"/>
  <c r="T169"/>
  <c r="P184"/>
  <c r="P259"/>
  <c i="7" r="BK103"/>
  <c r="J103"/>
  <c r="J69"/>
  <c r="T103"/>
  <c r="BK231"/>
  <c r="J231"/>
  <c r="J72"/>
  <c r="T231"/>
  <c r="T265"/>
  <c r="BK344"/>
  <c r="J344"/>
  <c r="J76"/>
  <c r="T344"/>
  <c i="8" r="T102"/>
  <c r="R203"/>
  <c r="BK237"/>
  <c r="J237"/>
  <c r="J74"/>
  <c r="R237"/>
  <c r="P298"/>
  <c i="9" r="BK102"/>
  <c r="J102"/>
  <c r="J69"/>
  <c r="P102"/>
  <c r="BK195"/>
  <c r="J195"/>
  <c r="J72"/>
  <c r="T195"/>
  <c r="P229"/>
  <c r="BK300"/>
  <c r="J300"/>
  <c r="J75"/>
  <c r="T300"/>
  <c i="10" r="BK102"/>
  <c r="J102"/>
  <c r="J69"/>
  <c r="P102"/>
  <c r="BK209"/>
  <c r="J209"/>
  <c r="J72"/>
  <c r="R209"/>
  <c r="P230"/>
  <c r="P304"/>
  <c i="11" r="T102"/>
  <c r="R195"/>
  <c r="BK237"/>
  <c r="J237"/>
  <c r="J74"/>
  <c r="R237"/>
  <c r="P308"/>
  <c i="12" r="BK96"/>
  <c r="P96"/>
  <c r="BK247"/>
  <c r="J247"/>
  <c r="J69"/>
  <c r="T247"/>
  <c r="BK311"/>
  <c r="J311"/>
  <c r="J71"/>
  <c r="T311"/>
  <c i="13" r="BK96"/>
  <c r="J96"/>
  <c r="J69"/>
  <c r="T96"/>
  <c r="T95"/>
  <c r="T94"/>
  <c i="14" r="R99"/>
  <c r="P159"/>
  <c r="BK184"/>
  <c r="J184"/>
  <c r="J72"/>
  <c r="T184"/>
  <c i="15" r="P92"/>
  <c r="BK182"/>
  <c r="J182"/>
  <c r="J66"/>
  <c r="T182"/>
  <c i="16" r="P93"/>
  <c r="BK136"/>
  <c r="J136"/>
  <c r="J66"/>
  <c r="P136"/>
  <c r="P179"/>
  <c i="17" r="P92"/>
  <c r="P91"/>
  <c r="P90"/>
  <c i="1" r="AU75"/>
  <c i="18" r="BK92"/>
  <c r="J92"/>
  <c r="J65"/>
  <c r="T92"/>
  <c r="T91"/>
  <c r="T90"/>
  <c i="19" r="BK96"/>
  <c r="J96"/>
  <c r="J65"/>
  <c r="R96"/>
  <c r="BK259"/>
  <c r="J259"/>
  <c r="J67"/>
  <c r="R259"/>
  <c r="T274"/>
  <c r="BK341"/>
  <c r="J341"/>
  <c r="J71"/>
  <c r="T341"/>
  <c i="20" r="BK102"/>
  <c r="J102"/>
  <c r="J69"/>
  <c r="P102"/>
  <c r="P101"/>
  <c r="P100"/>
  <c i="1" r="AU80"/>
  <c i="20" r="BK241"/>
  <c r="J241"/>
  <c r="J73"/>
  <c r="T241"/>
  <c r="BK366"/>
  <c r="J366"/>
  <c r="J75"/>
  <c r="T366"/>
  <c i="21" r="BK102"/>
  <c r="J102"/>
  <c r="J69"/>
  <c r="P102"/>
  <c r="BK213"/>
  <c r="J213"/>
  <c r="J73"/>
  <c r="T213"/>
  <c r="P304"/>
  <c i="22" r="T102"/>
  <c r="T101"/>
  <c r="T100"/>
  <c r="BK194"/>
  <c r="J194"/>
  <c r="J71"/>
  <c r="T194"/>
  <c r="P209"/>
  <c r="T209"/>
  <c r="P222"/>
  <c r="BK298"/>
  <c r="J298"/>
  <c r="J75"/>
  <c r="R298"/>
  <c i="23" r="BK101"/>
  <c r="J101"/>
  <c r="J69"/>
  <c r="T101"/>
  <c r="BK261"/>
  <c r="J261"/>
  <c r="J73"/>
  <c r="T261"/>
  <c r="T336"/>
  <c i="24" r="R102"/>
  <c r="P206"/>
  <c r="T206"/>
  <c r="P221"/>
  <c i="25" r="R102"/>
  <c r="P206"/>
  <c r="T206"/>
  <c r="T221"/>
  <c r="BK309"/>
  <c r="J309"/>
  <c r="J75"/>
  <c r="T309"/>
  <c i="26" r="R102"/>
  <c r="P200"/>
  <c r="R200"/>
  <c r="T228"/>
  <c r="P323"/>
  <c i="27" r="R101"/>
  <c r="P206"/>
  <c r="BK221"/>
  <c r="J221"/>
  <c r="J72"/>
  <c r="R221"/>
  <c r="BK308"/>
  <c r="J308"/>
  <c r="J74"/>
  <c r="T308"/>
  <c i="28" r="R103"/>
  <c r="R102"/>
  <c r="R101"/>
  <c r="R239"/>
  <c r="BK273"/>
  <c r="J273"/>
  <c r="J74"/>
  <c r="T347"/>
  <c i="29" r="P103"/>
  <c r="R239"/>
  <c r="T291"/>
  <c r="T375"/>
  <c i="30" r="R102"/>
  <c r="P203"/>
  <c r="R237"/>
  <c r="BK308"/>
  <c r="J308"/>
  <c r="J75"/>
  <c i="31" r="BK96"/>
  <c r="J96"/>
  <c r="J65"/>
  <c r="BK210"/>
  <c r="J210"/>
  <c r="J69"/>
  <c r="T254"/>
  <c i="32" r="BK96"/>
  <c r="BK245"/>
  <c r="J245"/>
  <c r="J68"/>
  <c r="T273"/>
  <c r="P415"/>
  <c i="33" r="T99"/>
  <c r="T159"/>
  <c r="R184"/>
  <c i="34" r="R99"/>
  <c r="P159"/>
  <c r="P184"/>
  <c i="35" r="P94"/>
  <c r="BK153"/>
  <c r="J153"/>
  <c r="J67"/>
  <c r="T153"/>
  <c r="R191"/>
  <c r="P203"/>
  <c i="36" r="P92"/>
  <c r="P91"/>
  <c r="P90"/>
  <c i="1" r="AU101"/>
  <c i="36" r="R92"/>
  <c r="R91"/>
  <c r="R90"/>
  <c i="2" r="R102"/>
  <c r="P214"/>
  <c r="T214"/>
  <c r="P229"/>
  <c r="P324"/>
  <c i="3" r="BK102"/>
  <c r="J102"/>
  <c r="J69"/>
  <c r="R102"/>
  <c r="R206"/>
  <c r="T206"/>
  <c r="P214"/>
  <c r="T214"/>
  <c r="T233"/>
  <c r="BK356"/>
  <c r="J356"/>
  <c r="J75"/>
  <c r="T356"/>
  <c i="4" r="R96"/>
  <c r="R95"/>
  <c r="R94"/>
  <c r="R180"/>
  <c r="BK195"/>
  <c r="J195"/>
  <c r="J69"/>
  <c r="R195"/>
  <c r="T208"/>
  <c r="R290"/>
  <c i="5" r="R101"/>
  <c r="BK184"/>
  <c r="J184"/>
  <c r="J72"/>
  <c r="P184"/>
  <c r="P259"/>
  <c i="6" r="BK101"/>
  <c r="J101"/>
  <c r="J69"/>
  <c r="R101"/>
  <c r="BK184"/>
  <c r="J184"/>
  <c r="J72"/>
  <c r="T184"/>
  <c r="BK259"/>
  <c r="J259"/>
  <c r="J74"/>
  <c r="R259"/>
  <c i="7" r="P103"/>
  <c r="P102"/>
  <c r="P101"/>
  <c i="1" r="AU64"/>
  <c i="7" r="P231"/>
  <c r="BK265"/>
  <c r="J265"/>
  <c r="J74"/>
  <c r="P265"/>
  <c r="P344"/>
  <c i="8" r="BK102"/>
  <c r="J102"/>
  <c r="J69"/>
  <c r="R102"/>
  <c r="BK203"/>
  <c r="J203"/>
  <c r="J72"/>
  <c r="T203"/>
  <c r="P237"/>
  <c r="BK298"/>
  <c r="J298"/>
  <c r="J75"/>
  <c r="T298"/>
  <c i="9" r="R102"/>
  <c r="P195"/>
  <c r="BK229"/>
  <c r="J229"/>
  <c r="J74"/>
  <c r="R229"/>
  <c r="P300"/>
  <c i="10" r="T102"/>
  <c r="BK230"/>
  <c r="J230"/>
  <c r="J73"/>
  <c r="R230"/>
  <c r="T304"/>
  <c i="11" r="P102"/>
  <c r="P195"/>
  <c r="P237"/>
  <c r="BK308"/>
  <c r="J308"/>
  <c r="J75"/>
  <c r="T308"/>
  <c i="12" r="T96"/>
  <c r="BK232"/>
  <c r="J232"/>
  <c r="J68"/>
  <c r="R232"/>
  <c r="R247"/>
  <c r="R311"/>
  <c i="13" r="R96"/>
  <c r="R95"/>
  <c r="R94"/>
  <c i="14" r="P99"/>
  <c r="BK159"/>
  <c r="J159"/>
  <c r="J70"/>
  <c r="T159"/>
  <c r="R184"/>
  <c i="15" r="T92"/>
  <c r="T91"/>
  <c r="T90"/>
  <c r="R182"/>
  <c i="16" r="BK93"/>
  <c r="J93"/>
  <c r="J65"/>
  <c r="T93"/>
  <c r="R136"/>
  <c r="T179"/>
  <c i="17" r="R92"/>
  <c r="R91"/>
  <c r="R90"/>
  <c i="18" r="R92"/>
  <c r="R91"/>
  <c r="R90"/>
  <c i="19" r="T96"/>
  <c r="T95"/>
  <c r="T94"/>
  <c r="P259"/>
  <c r="T259"/>
  <c r="R274"/>
  <c r="R341"/>
  <c i="20" r="T102"/>
  <c r="T101"/>
  <c r="T100"/>
  <c r="BK214"/>
  <c r="J214"/>
  <c r="J71"/>
  <c r="R214"/>
  <c r="BK222"/>
  <c r="J222"/>
  <c r="J72"/>
  <c r="R222"/>
  <c r="R241"/>
  <c r="R366"/>
  <c i="21" r="T102"/>
  <c r="BK198"/>
  <c r="J198"/>
  <c r="J71"/>
  <c r="R198"/>
  <c r="R213"/>
  <c r="BK304"/>
  <c r="J304"/>
  <c r="J75"/>
  <c r="T304"/>
  <c i="22" r="P102"/>
  <c r="R194"/>
  <c r="BK209"/>
  <c r="J209"/>
  <c r="J73"/>
  <c r="R209"/>
  <c r="R222"/>
  <c r="P298"/>
  <c i="23" r="R101"/>
  <c r="BK246"/>
  <c r="J246"/>
  <c r="J71"/>
  <c r="R246"/>
  <c r="R261"/>
  <c r="P336"/>
  <c i="24" r="T102"/>
  <c r="T101"/>
  <c r="T100"/>
  <c r="BK206"/>
  <c r="J206"/>
  <c r="J71"/>
  <c r="R206"/>
  <c r="R221"/>
  <c i="25" r="T102"/>
  <c r="T101"/>
  <c r="T100"/>
  <c r="BK206"/>
  <c r="J206"/>
  <c r="J71"/>
  <c r="R206"/>
  <c r="P221"/>
  <c r="R309"/>
  <c i="26" r="T102"/>
  <c r="T101"/>
  <c r="T100"/>
  <c r="P228"/>
  <c r="R323"/>
  <c i="27" r="P101"/>
  <c r="R206"/>
  <c r="T221"/>
  <c r="R308"/>
  <c i="28" r="P103"/>
  <c r="P239"/>
  <c r="T273"/>
  <c r="P347"/>
  <c i="29" r="R103"/>
  <c r="P239"/>
  <c r="R291"/>
  <c r="R375"/>
  <c i="30" r="T102"/>
  <c r="T203"/>
  <c r="P237"/>
  <c r="R308"/>
  <c i="31" r="T96"/>
  <c r="R210"/>
  <c r="R254"/>
  <c i="32" r="P96"/>
  <c r="P245"/>
  <c r="R273"/>
  <c r="R415"/>
  <c i="33" r="BK99"/>
  <c r="J99"/>
  <c r="J69"/>
  <c r="R159"/>
  <c r="P184"/>
  <c i="34" r="P99"/>
  <c r="P98"/>
  <c r="P97"/>
  <c i="1" r="AU99"/>
  <c i="34" r="BK159"/>
  <c r="J159"/>
  <c r="J70"/>
  <c r="T159"/>
  <c r="BK184"/>
  <c r="J184"/>
  <c r="J72"/>
  <c r="R184"/>
  <c i="35" r="BK94"/>
  <c r="J94"/>
  <c r="J65"/>
  <c r="R153"/>
  <c r="P191"/>
  <c r="BK203"/>
  <c r="J203"/>
  <c r="J69"/>
  <c r="R203"/>
  <c i="2" r="BK102"/>
  <c r="J102"/>
  <c r="J69"/>
  <c r="T102"/>
  <c r="T101"/>
  <c r="T100"/>
  <c r="BK229"/>
  <c r="J229"/>
  <c r="J73"/>
  <c r="R229"/>
  <c r="R324"/>
  <c i="3" r="P102"/>
  <c r="P101"/>
  <c r="P100"/>
  <c i="1" r="AU58"/>
  <c i="3" r="BK206"/>
  <c r="J206"/>
  <c r="J71"/>
  <c r="P206"/>
  <c r="BK214"/>
  <c r="J214"/>
  <c r="J72"/>
  <c r="R214"/>
  <c r="R233"/>
  <c r="R356"/>
  <c i="4" r="T96"/>
  <c r="P180"/>
  <c r="T180"/>
  <c r="P195"/>
  <c r="T195"/>
  <c r="P208"/>
  <c r="BK290"/>
  <c r="J290"/>
  <c r="J71"/>
  <c r="T290"/>
  <c i="5" r="P101"/>
  <c r="P100"/>
  <c r="P99"/>
  <c i="1" r="AU61"/>
  <c i="5" r="BK169"/>
  <c r="J169"/>
  <c r="J70"/>
  <c r="R169"/>
  <c r="T184"/>
  <c r="T259"/>
  <c i="6" r="P101"/>
  <c r="P100"/>
  <c r="P99"/>
  <c i="1" r="AU62"/>
  <c i="6" r="BK169"/>
  <c r="J169"/>
  <c r="J70"/>
  <c r="R169"/>
  <c r="R184"/>
  <c r="T259"/>
  <c i="7" r="R103"/>
  <c r="R231"/>
  <c r="R265"/>
  <c r="R344"/>
  <c i="8" r="P102"/>
  <c r="P101"/>
  <c r="P100"/>
  <c i="1" r="AU65"/>
  <c i="8" r="P203"/>
  <c r="T237"/>
  <c r="R298"/>
  <c i="9" r="T102"/>
  <c r="R195"/>
  <c r="T229"/>
  <c r="R300"/>
  <c i="10" r="R102"/>
  <c r="P209"/>
  <c r="T209"/>
  <c r="T230"/>
  <c r="BK304"/>
  <c r="J304"/>
  <c r="J75"/>
  <c r="R304"/>
  <c i="11" r="BK102"/>
  <c r="J102"/>
  <c r="J69"/>
  <c r="R102"/>
  <c r="BK195"/>
  <c r="J195"/>
  <c r="J72"/>
  <c r="T195"/>
  <c r="T237"/>
  <c r="R308"/>
  <c i="12" r="R96"/>
  <c r="R95"/>
  <c r="R94"/>
  <c r="P232"/>
  <c r="T232"/>
  <c r="P247"/>
  <c r="P311"/>
  <c i="13" r="P96"/>
  <c r="P95"/>
  <c r="P94"/>
  <c i="1" r="AU71"/>
  <c i="14" r="BK99"/>
  <c r="J99"/>
  <c r="J69"/>
  <c r="T99"/>
  <c r="T98"/>
  <c r="T97"/>
  <c r="R159"/>
  <c r="P184"/>
  <c i="15" r="BK92"/>
  <c r="J92"/>
  <c r="J65"/>
  <c r="R92"/>
  <c r="R91"/>
  <c r="R90"/>
  <c r="P182"/>
  <c i="16" r="R93"/>
  <c r="T136"/>
  <c r="BK179"/>
  <c r="J179"/>
  <c r="J68"/>
  <c r="R179"/>
  <c i="17" r="BK92"/>
  <c r="J92"/>
  <c r="J65"/>
  <c r="T92"/>
  <c r="T91"/>
  <c r="T90"/>
  <c i="18" r="P92"/>
  <c r="P91"/>
  <c r="P90"/>
  <c i="1" r="AU76"/>
  <c i="27" r="BK101"/>
  <c r="J101"/>
  <c r="J69"/>
  <c r="T101"/>
  <c r="T100"/>
  <c r="T99"/>
  <c r="BK206"/>
  <c r="J206"/>
  <c r="J70"/>
  <c r="T206"/>
  <c r="P221"/>
  <c r="P308"/>
  <c i="28" r="BK103"/>
  <c r="J103"/>
  <c r="J69"/>
  <c r="BK239"/>
  <c r="J239"/>
  <c r="J72"/>
  <c r="P273"/>
  <c r="BK347"/>
  <c r="J347"/>
  <c r="J76"/>
  <c i="29" r="BK103"/>
  <c r="J103"/>
  <c r="J69"/>
  <c r="T239"/>
  <c r="P291"/>
  <c r="P375"/>
  <c i="30" r="P102"/>
  <c r="P101"/>
  <c r="P100"/>
  <c i="1" r="AU94"/>
  <c i="30" r="R203"/>
  <c r="T237"/>
  <c r="T308"/>
  <c i="31" r="P96"/>
  <c r="T210"/>
  <c r="P254"/>
  <c i="32" r="R96"/>
  <c r="R95"/>
  <c r="R94"/>
  <c r="R245"/>
  <c r="P273"/>
  <c r="BK415"/>
  <c r="J415"/>
  <c r="J71"/>
  <c i="33" r="P99"/>
  <c r="P98"/>
  <c r="P97"/>
  <c i="1" r="AU98"/>
  <c i="33" r="BK159"/>
  <c r="J159"/>
  <c r="J70"/>
  <c r="T184"/>
  <c i="34" r="BK99"/>
  <c r="J99"/>
  <c r="J69"/>
  <c r="T99"/>
  <c r="R159"/>
  <c r="T184"/>
  <c i="35" r="R94"/>
  <c r="R93"/>
  <c r="R92"/>
  <c r="P153"/>
  <c r="BK191"/>
  <c r="J191"/>
  <c r="J68"/>
  <c r="T191"/>
  <c r="T203"/>
  <c i="36" r="BK92"/>
  <c r="J92"/>
  <c r="J65"/>
  <c r="T92"/>
  <c r="T91"/>
  <c r="T90"/>
  <c i="19" r="BK253"/>
  <c r="J253"/>
  <c r="J66"/>
  <c r="BK334"/>
  <c r="J334"/>
  <c r="J70"/>
  <c r="BK358"/>
  <c r="J358"/>
  <c r="J72"/>
  <c i="20" r="BK359"/>
  <c r="J359"/>
  <c r="J74"/>
  <c r="BK383"/>
  <c r="J383"/>
  <c r="J76"/>
  <c i="21" r="BK297"/>
  <c r="J297"/>
  <c r="J74"/>
  <c i="23" r="BK240"/>
  <c r="J240"/>
  <c r="J70"/>
  <c i="24" r="BK200"/>
  <c r="J200"/>
  <c r="J70"/>
  <c r="BK338"/>
  <c r="J338"/>
  <c r="J76"/>
  <c i="25" r="BK326"/>
  <c r="J326"/>
  <c r="J76"/>
  <c i="26" r="BK208"/>
  <c r="J208"/>
  <c r="J71"/>
  <c r="BK315"/>
  <c r="J315"/>
  <c r="J74"/>
  <c i="29" r="BK367"/>
  <c r="J367"/>
  <c r="J75"/>
  <c i="30" r="BK191"/>
  <c r="J191"/>
  <c r="J70"/>
  <c r="BK197"/>
  <c r="J197"/>
  <c r="J71"/>
  <c i="31" r="BK246"/>
  <c r="J246"/>
  <c r="J70"/>
  <c i="32" r="BK403"/>
  <c r="J403"/>
  <c r="J70"/>
  <c i="2" r="BK208"/>
  <c r="J208"/>
  <c r="J70"/>
  <c r="BK222"/>
  <c r="J222"/>
  <c r="J72"/>
  <c i="3" r="BK349"/>
  <c r="J349"/>
  <c r="J74"/>
  <c r="BK373"/>
  <c r="J373"/>
  <c r="J76"/>
  <c i="4" r="BK302"/>
  <c r="J302"/>
  <c r="J72"/>
  <c i="6" r="BK252"/>
  <c r="J252"/>
  <c r="J73"/>
  <c r="BK276"/>
  <c r="J276"/>
  <c r="J75"/>
  <c i="8" r="BK310"/>
  <c r="J310"/>
  <c r="J76"/>
  <c i="9" r="BK183"/>
  <c r="J183"/>
  <c r="J70"/>
  <c i="10" r="BK197"/>
  <c r="J197"/>
  <c r="J70"/>
  <c r="BK296"/>
  <c r="J296"/>
  <c r="J74"/>
  <c r="BK321"/>
  <c r="J321"/>
  <c r="J76"/>
  <c i="11" r="BK183"/>
  <c r="J183"/>
  <c r="J70"/>
  <c r="BK320"/>
  <c r="J320"/>
  <c r="J76"/>
  <c i="12" r="BK219"/>
  <c r="J219"/>
  <c r="J66"/>
  <c i="16" r="BK174"/>
  <c r="J174"/>
  <c r="J67"/>
  <c r="BK196"/>
  <c r="J196"/>
  <c r="J69"/>
  <c i="18" r="BK114"/>
  <c r="J114"/>
  <c r="J68"/>
  <c i="19" r="BK267"/>
  <c r="J267"/>
  <c r="J68"/>
  <c i="20" r="BK208"/>
  <c r="J208"/>
  <c r="J70"/>
  <c i="21" r="BK192"/>
  <c r="J192"/>
  <c r="J70"/>
  <c r="BK321"/>
  <c r="J321"/>
  <c r="J76"/>
  <c i="24" r="BK314"/>
  <c r="J314"/>
  <c r="J74"/>
  <c r="BK321"/>
  <c r="J321"/>
  <c r="J75"/>
  <c i="25" r="BK200"/>
  <c r="J200"/>
  <c r="J70"/>
  <c i="26" r="BK215"/>
  <c r="J215"/>
  <c r="J72"/>
  <c r="BK340"/>
  <c r="J340"/>
  <c r="J76"/>
  <c i="28" r="BK227"/>
  <c r="J227"/>
  <c r="J70"/>
  <c i="29" r="BK233"/>
  <c r="J233"/>
  <c r="J71"/>
  <c r="BK276"/>
  <c r="J276"/>
  <c r="J73"/>
  <c i="30" r="BK222"/>
  <c r="J222"/>
  <c r="J73"/>
  <c r="BK320"/>
  <c r="J320"/>
  <c r="J76"/>
  <c i="31" r="BK195"/>
  <c r="J195"/>
  <c r="J68"/>
  <c i="32" r="BK233"/>
  <c r="J233"/>
  <c r="J66"/>
  <c r="BK239"/>
  <c r="J239"/>
  <c r="J67"/>
  <c i="34" r="BK178"/>
  <c r="J178"/>
  <c r="J71"/>
  <c r="BK198"/>
  <c r="J198"/>
  <c r="J73"/>
  <c i="35" r="BK220"/>
  <c r="J220"/>
  <c r="J70"/>
  <c i="36" r="BK107"/>
  <c r="J107"/>
  <c r="J66"/>
  <c r="BK110"/>
  <c r="J110"/>
  <c r="J67"/>
  <c r="BK114"/>
  <c r="J114"/>
  <c r="J68"/>
  <c i="2" r="BK317"/>
  <c r="J317"/>
  <c r="J74"/>
  <c r="BK341"/>
  <c r="J341"/>
  <c r="J76"/>
  <c i="4" r="BK174"/>
  <c r="J174"/>
  <c r="J66"/>
  <c r="BK188"/>
  <c r="J188"/>
  <c r="J68"/>
  <c i="5" r="BK252"/>
  <c r="J252"/>
  <c r="J73"/>
  <c r="BK276"/>
  <c r="J276"/>
  <c r="J75"/>
  <c i="7" r="BK225"/>
  <c r="J225"/>
  <c r="J71"/>
  <c r="BK336"/>
  <c r="J336"/>
  <c r="J75"/>
  <c r="BK361"/>
  <c r="J361"/>
  <c r="J77"/>
  <c i="8" r="BK197"/>
  <c r="J197"/>
  <c r="J71"/>
  <c i="9" r="BK189"/>
  <c r="J189"/>
  <c r="J71"/>
  <c r="BK312"/>
  <c r="J312"/>
  <c r="J76"/>
  <c i="11" r="BK222"/>
  <c r="J222"/>
  <c r="J73"/>
  <c i="15" r="BK213"/>
  <c r="J213"/>
  <c r="J68"/>
  <c i="17" r="BK107"/>
  <c r="J107"/>
  <c r="J66"/>
  <c r="BK110"/>
  <c r="J110"/>
  <c r="J67"/>
  <c i="18" r="BK110"/>
  <c r="J110"/>
  <c r="J67"/>
  <c i="21" r="BK206"/>
  <c r="J206"/>
  <c r="J72"/>
  <c i="22" r="BK188"/>
  <c r="J188"/>
  <c r="J70"/>
  <c r="BK202"/>
  <c r="J202"/>
  <c r="J72"/>
  <c r="BK310"/>
  <c r="J310"/>
  <c r="J76"/>
  <c i="23" r="BK254"/>
  <c r="J254"/>
  <c r="J72"/>
  <c r="BK348"/>
  <c r="J348"/>
  <c r="J75"/>
  <c i="24" r="BK214"/>
  <c r="J214"/>
  <c r="J72"/>
  <c i="25" r="BK214"/>
  <c r="J214"/>
  <c r="J72"/>
  <c r="BK302"/>
  <c r="J302"/>
  <c r="J74"/>
  <c i="28" r="BK233"/>
  <c r="J233"/>
  <c r="J71"/>
  <c r="BK339"/>
  <c r="J339"/>
  <c r="J75"/>
  <c i="31" r="BK188"/>
  <c r="J188"/>
  <c r="J67"/>
  <c i="33" r="BK178"/>
  <c r="J178"/>
  <c r="J71"/>
  <c r="BK198"/>
  <c r="J198"/>
  <c r="J73"/>
  <c i="35" r="BK146"/>
  <c r="J146"/>
  <c r="J66"/>
  <c i="3" r="BK200"/>
  <c r="J200"/>
  <c r="J70"/>
  <c i="5" r="BK177"/>
  <c r="J177"/>
  <c r="J71"/>
  <c i="6" r="BK177"/>
  <c r="J177"/>
  <c r="J71"/>
  <c i="7" r="BK219"/>
  <c r="J219"/>
  <c r="J70"/>
  <c r="BK250"/>
  <c r="J250"/>
  <c r="J73"/>
  <c i="8" r="BK191"/>
  <c r="J191"/>
  <c r="J70"/>
  <c r="BK222"/>
  <c r="J222"/>
  <c r="J73"/>
  <c i="9" r="BK214"/>
  <c r="J214"/>
  <c r="J73"/>
  <c i="10" r="BK203"/>
  <c r="J203"/>
  <c r="J71"/>
  <c i="11" r="BK189"/>
  <c r="J189"/>
  <c r="J71"/>
  <c i="12" r="BK225"/>
  <c r="J225"/>
  <c r="J67"/>
  <c r="BK303"/>
  <c r="J303"/>
  <c r="J70"/>
  <c r="BK328"/>
  <c r="J328"/>
  <c r="J72"/>
  <c i="13" r="BK110"/>
  <c r="J110"/>
  <c r="J70"/>
  <c i="14" r="BK178"/>
  <c r="J178"/>
  <c r="J71"/>
  <c r="BK198"/>
  <c r="J198"/>
  <c r="J73"/>
  <c i="15" r="BK207"/>
  <c r="J207"/>
  <c r="J67"/>
  <c i="17" r="BK114"/>
  <c r="J114"/>
  <c r="J68"/>
  <c i="18" r="BK107"/>
  <c r="J107"/>
  <c r="J66"/>
  <c i="27" r="BK214"/>
  <c r="J214"/>
  <c r="J71"/>
  <c r="BK301"/>
  <c r="J301"/>
  <c r="J73"/>
  <c r="BK325"/>
  <c r="J325"/>
  <c r="J75"/>
  <c i="28" r="BK258"/>
  <c r="J258"/>
  <c r="J73"/>
  <c r="BK364"/>
  <c r="J364"/>
  <c r="J77"/>
  <c i="29" r="BK227"/>
  <c r="J227"/>
  <c r="J70"/>
  <c r="BK392"/>
  <c r="J392"/>
  <c r="J77"/>
  <c i="31" r="BK182"/>
  <c r="J182"/>
  <c r="J66"/>
  <c r="BK271"/>
  <c r="J271"/>
  <c r="J72"/>
  <c i="32" r="BK432"/>
  <c r="J432"/>
  <c r="J72"/>
  <c i="36" r="BE115"/>
  <c r="J56"/>
  <c r="J59"/>
  <c r="F87"/>
  <c r="BE96"/>
  <c r="E50"/>
  <c r="BE93"/>
  <c r="BE102"/>
  <c r="BE99"/>
  <c r="BE105"/>
  <c r="BE108"/>
  <c r="BE111"/>
  <c i="35" r="J56"/>
  <c r="J59"/>
  <c r="BE95"/>
  <c r="BE199"/>
  <c r="BE204"/>
  <c r="BE221"/>
  <c r="F59"/>
  <c r="BE147"/>
  <c r="BE165"/>
  <c r="BE176"/>
  <c r="BE186"/>
  <c r="BE192"/>
  <c r="E80"/>
  <c r="BE112"/>
  <c r="BE129"/>
  <c r="BE154"/>
  <c r="BE159"/>
  <c r="BE171"/>
  <c r="BE181"/>
  <c r="BE197"/>
  <c r="BE210"/>
  <c r="BE215"/>
  <c r="BE206"/>
  <c i="33" r="BK98"/>
  <c r="J98"/>
  <c r="J68"/>
  <c i="34" r="E83"/>
  <c r="F94"/>
  <c r="BE112"/>
  <c r="BE122"/>
  <c r="BE130"/>
  <c r="BE151"/>
  <c r="BE199"/>
  <c r="J60"/>
  <c r="BE100"/>
  <c r="BE114"/>
  <c r="BE137"/>
  <c r="BE158"/>
  <c r="BE166"/>
  <c r="BE192"/>
  <c r="BE197"/>
  <c r="J63"/>
  <c r="BE144"/>
  <c r="BE172"/>
  <c r="BE179"/>
  <c r="BE106"/>
  <c r="BE120"/>
  <c r="BE128"/>
  <c r="BE160"/>
  <c r="BE185"/>
  <c i="32" r="J96"/>
  <c r="J65"/>
  <c i="33" r="J60"/>
  <c r="F63"/>
  <c r="BE106"/>
  <c r="BE137"/>
  <c r="BE144"/>
  <c r="BE185"/>
  <c r="E52"/>
  <c r="J94"/>
  <c r="BE100"/>
  <c r="BE112"/>
  <c r="BE114"/>
  <c r="BE120"/>
  <c r="BE128"/>
  <c r="BE151"/>
  <c r="BE160"/>
  <c r="BE166"/>
  <c r="BE172"/>
  <c r="BE179"/>
  <c r="BE199"/>
  <c r="BE122"/>
  <c r="BE130"/>
  <c r="BE158"/>
  <c r="BE192"/>
  <c r="BE197"/>
  <c i="32" r="J56"/>
  <c r="E82"/>
  <c r="BE97"/>
  <c r="BE108"/>
  <c r="BE158"/>
  <c r="BE169"/>
  <c r="BE216"/>
  <c r="BE254"/>
  <c r="BE261"/>
  <c r="BE287"/>
  <c r="BE288"/>
  <c r="BE295"/>
  <c r="BE302"/>
  <c r="BE309"/>
  <c r="BE316"/>
  <c r="BE321"/>
  <c r="BE339"/>
  <c r="BE357"/>
  <c r="BE362"/>
  <c r="BE363"/>
  <c r="BE371"/>
  <c r="BE374"/>
  <c r="BE418"/>
  <c r="BE422"/>
  <c r="BE427"/>
  <c r="J59"/>
  <c r="BE119"/>
  <c r="BE140"/>
  <c r="BE198"/>
  <c r="BE231"/>
  <c r="BE234"/>
  <c r="BE269"/>
  <c r="BE323"/>
  <c r="BE328"/>
  <c r="BE347"/>
  <c r="BE370"/>
  <c r="BE393"/>
  <c r="BE398"/>
  <c r="BE404"/>
  <c r="F59"/>
  <c r="BE152"/>
  <c r="BE204"/>
  <c r="BE218"/>
  <c r="BE240"/>
  <c r="BE265"/>
  <c r="BE279"/>
  <c r="BE335"/>
  <c r="BE343"/>
  <c r="BE351"/>
  <c r="BE356"/>
  <c r="BE369"/>
  <c r="BE379"/>
  <c r="BE383"/>
  <c r="BE388"/>
  <c r="BE416"/>
  <c r="BE433"/>
  <c r="BE130"/>
  <c r="BE135"/>
  <c r="BE146"/>
  <c r="BE179"/>
  <c r="BE190"/>
  <c r="BE192"/>
  <c r="BE210"/>
  <c r="BE246"/>
  <c r="BE274"/>
  <c r="BE281"/>
  <c r="BE372"/>
  <c r="BE373"/>
  <c i="31" r="F59"/>
  <c r="J88"/>
  <c r="BE97"/>
  <c r="BE104"/>
  <c r="BE135"/>
  <c r="BE171"/>
  <c r="BE211"/>
  <c r="BE239"/>
  <c r="BE261"/>
  <c r="E50"/>
  <c r="BE118"/>
  <c r="BE173"/>
  <c r="BE203"/>
  <c r="BE218"/>
  <c r="BE224"/>
  <c r="BE247"/>
  <c r="BE255"/>
  <c r="BE266"/>
  <c r="BE272"/>
  <c r="J59"/>
  <c r="BE111"/>
  <c r="BE145"/>
  <c r="BE147"/>
  <c r="BE165"/>
  <c r="BE180"/>
  <c r="BE183"/>
  <c r="BE189"/>
  <c r="BE234"/>
  <c r="BE241"/>
  <c r="BE257"/>
  <c r="BE125"/>
  <c r="BE153"/>
  <c r="BE159"/>
  <c r="BE196"/>
  <c r="BE216"/>
  <c r="BE229"/>
  <c i="30" r="E52"/>
  <c r="F97"/>
  <c r="BE168"/>
  <c r="BE182"/>
  <c r="BE210"/>
  <c r="BE216"/>
  <c r="BE221"/>
  <c r="BE245"/>
  <c r="BE251"/>
  <c r="BE282"/>
  <c r="BE283"/>
  <c r="BE289"/>
  <c r="BE295"/>
  <c r="BE303"/>
  <c r="BE115"/>
  <c r="BE147"/>
  <c r="BE162"/>
  <c r="BE174"/>
  <c r="BE192"/>
  <c r="BE215"/>
  <c r="BE223"/>
  <c r="BE259"/>
  <c r="BE269"/>
  <c r="BE299"/>
  <c r="BE309"/>
  <c r="J97"/>
  <c r="BE126"/>
  <c r="BE132"/>
  <c r="BE139"/>
  <c r="BE156"/>
  <c r="BE180"/>
  <c r="BE189"/>
  <c r="BE204"/>
  <c r="BE230"/>
  <c r="BE238"/>
  <c r="BE243"/>
  <c r="BE265"/>
  <c r="BE273"/>
  <c r="BE277"/>
  <c r="BE288"/>
  <c r="BE321"/>
  <c r="J60"/>
  <c r="BE103"/>
  <c r="BE110"/>
  <c r="BE120"/>
  <c r="BE154"/>
  <c r="BE198"/>
  <c r="BE252"/>
  <c r="BE254"/>
  <c r="BE311"/>
  <c r="BE315"/>
  <c i="29" r="E52"/>
  <c r="J95"/>
  <c r="J98"/>
  <c r="BE104"/>
  <c r="BE111"/>
  <c r="BE118"/>
  <c r="BE125"/>
  <c r="BE142"/>
  <c r="BE154"/>
  <c r="BE160"/>
  <c r="BE190"/>
  <c r="BE192"/>
  <c r="BE198"/>
  <c r="BE234"/>
  <c r="BE240"/>
  <c r="BE266"/>
  <c r="BE284"/>
  <c r="BE292"/>
  <c r="BE320"/>
  <c r="BE332"/>
  <c r="BE341"/>
  <c r="BE347"/>
  <c r="BE348"/>
  <c r="BE354"/>
  <c r="BE362"/>
  <c r="BE387"/>
  <c r="BE393"/>
  <c r="BE132"/>
  <c r="BE148"/>
  <c r="BE170"/>
  <c r="BE204"/>
  <c r="BE262"/>
  <c r="BE299"/>
  <c r="BE324"/>
  <c r="BE336"/>
  <c r="BE378"/>
  <c r="F63"/>
  <c r="BE137"/>
  <c r="BE218"/>
  <c r="BE246"/>
  <c r="BE254"/>
  <c r="BE258"/>
  <c r="BE270"/>
  <c r="BE275"/>
  <c r="BE277"/>
  <c r="BE313"/>
  <c r="BE342"/>
  <c r="BE368"/>
  <c r="BE376"/>
  <c r="BE382"/>
  <c r="BE180"/>
  <c r="BE210"/>
  <c r="BE216"/>
  <c r="BE225"/>
  <c r="BE228"/>
  <c r="BE297"/>
  <c r="BE305"/>
  <c r="BE306"/>
  <c r="BE308"/>
  <c r="BE328"/>
  <c r="BE358"/>
  <c i="28" r="E52"/>
  <c r="J63"/>
  <c r="J95"/>
  <c r="BE160"/>
  <c r="BE216"/>
  <c r="BE218"/>
  <c r="BE228"/>
  <c r="BE234"/>
  <c r="BE240"/>
  <c r="BE246"/>
  <c r="BE252"/>
  <c r="BE295"/>
  <c r="BE300"/>
  <c r="BE304"/>
  <c r="BE308"/>
  <c r="BE313"/>
  <c r="BE314"/>
  <c r="BE330"/>
  <c r="BE348"/>
  <c r="BE350"/>
  <c r="BE359"/>
  <c r="BE365"/>
  <c r="F98"/>
  <c r="BE104"/>
  <c r="BE125"/>
  <c r="BE154"/>
  <c r="BE180"/>
  <c r="BE190"/>
  <c r="BE192"/>
  <c r="BE257"/>
  <c r="BE274"/>
  <c r="BE281"/>
  <c r="BE287"/>
  <c r="BE290"/>
  <c r="BE326"/>
  <c r="BE334"/>
  <c r="BE354"/>
  <c r="BE111"/>
  <c r="BE118"/>
  <c r="BE170"/>
  <c r="BE198"/>
  <c r="BE259"/>
  <c r="BE266"/>
  <c r="BE340"/>
  <c r="BE132"/>
  <c r="BE137"/>
  <c r="BE142"/>
  <c r="BE148"/>
  <c r="BE204"/>
  <c r="BE210"/>
  <c r="BE225"/>
  <c r="BE251"/>
  <c r="BE279"/>
  <c r="BE288"/>
  <c r="BE319"/>
  <c r="BE320"/>
  <c i="27" r="E52"/>
  <c r="BE120"/>
  <c r="BE191"/>
  <c r="BE207"/>
  <c r="BE235"/>
  <c r="BE239"/>
  <c r="BE243"/>
  <c r="BE255"/>
  <c r="J93"/>
  <c r="J96"/>
  <c r="BE108"/>
  <c r="BE114"/>
  <c r="BE134"/>
  <c r="BE140"/>
  <c r="BE142"/>
  <c r="BE148"/>
  <c r="BE160"/>
  <c r="BE184"/>
  <c r="BE227"/>
  <c r="BE229"/>
  <c r="BE260"/>
  <c r="BE266"/>
  <c r="BE284"/>
  <c r="BE291"/>
  <c r="F63"/>
  <c r="BE102"/>
  <c r="BE127"/>
  <c r="BE154"/>
  <c r="BE168"/>
  <c r="BE175"/>
  <c r="BE177"/>
  <c r="BE197"/>
  <c r="BE213"/>
  <c r="BE254"/>
  <c r="BE274"/>
  <c r="BE279"/>
  <c r="BE285"/>
  <c r="BE302"/>
  <c r="BE309"/>
  <c r="BE311"/>
  <c r="BE166"/>
  <c r="BE204"/>
  <c r="BE215"/>
  <c r="BE222"/>
  <c r="BE248"/>
  <c r="BE249"/>
  <c r="BE267"/>
  <c r="BE268"/>
  <c r="BE273"/>
  <c r="BE286"/>
  <c r="BE296"/>
  <c r="BE315"/>
  <c r="BE320"/>
  <c r="BE326"/>
  <c i="26" r="BE103"/>
  <c r="BE110"/>
  <c r="BE117"/>
  <c r="BE123"/>
  <c r="BE130"/>
  <c r="BE142"/>
  <c r="BE189"/>
  <c r="BE201"/>
  <c r="BE216"/>
  <c r="BE222"/>
  <c r="BE236"/>
  <c r="BE261"/>
  <c r="BE286"/>
  <c r="BE293"/>
  <c r="BE310"/>
  <c r="BE316"/>
  <c r="BE341"/>
  <c r="E52"/>
  <c r="J63"/>
  <c r="J94"/>
  <c r="BE177"/>
  <c r="BE183"/>
  <c r="BE229"/>
  <c r="BE234"/>
  <c r="BE246"/>
  <c r="BE250"/>
  <c r="BE267"/>
  <c r="BE273"/>
  <c r="BE280"/>
  <c r="BE291"/>
  <c r="BE298"/>
  <c r="BE324"/>
  <c r="BE335"/>
  <c r="F63"/>
  <c r="BE149"/>
  <c r="BE157"/>
  <c r="BE163"/>
  <c r="BE191"/>
  <c r="BE207"/>
  <c r="BE209"/>
  <c r="BE242"/>
  <c r="BE255"/>
  <c r="BE299"/>
  <c r="BE300"/>
  <c r="BE305"/>
  <c r="BE326"/>
  <c r="BE330"/>
  <c r="BE136"/>
  <c r="BE165"/>
  <c r="BE171"/>
  <c r="BE198"/>
  <c r="BE256"/>
  <c r="BE262"/>
  <c r="BE268"/>
  <c r="BE279"/>
  <c r="BE281"/>
  <c i="25" r="J63"/>
  <c r="BE103"/>
  <c r="BE115"/>
  <c r="BE126"/>
  <c r="BE137"/>
  <c r="BE149"/>
  <c r="BE165"/>
  <c r="BE201"/>
  <c r="BE215"/>
  <c r="BE222"/>
  <c r="BE233"/>
  <c r="BE234"/>
  <c r="BE239"/>
  <c r="BE241"/>
  <c r="BE256"/>
  <c r="BE267"/>
  <c r="BE273"/>
  <c r="BE292"/>
  <c r="BE297"/>
  <c r="BE312"/>
  <c r="BE316"/>
  <c r="BE321"/>
  <c r="BE327"/>
  <c i="24" r="BK101"/>
  <c r="BK100"/>
  <c r="J100"/>
  <c r="J67"/>
  <c i="25" r="E52"/>
  <c r="J60"/>
  <c r="F63"/>
  <c r="BE143"/>
  <c r="BE163"/>
  <c r="BE183"/>
  <c r="BE189"/>
  <c r="BE198"/>
  <c r="BE213"/>
  <c r="BE228"/>
  <c r="BE252"/>
  <c r="BE280"/>
  <c r="BE286"/>
  <c r="BE287"/>
  <c r="BE303"/>
  <c r="BE310"/>
  <c r="BE109"/>
  <c r="BE121"/>
  <c r="BE131"/>
  <c r="BE157"/>
  <c r="BE171"/>
  <c r="BE177"/>
  <c r="BE191"/>
  <c r="BE207"/>
  <c r="BE227"/>
  <c r="BE246"/>
  <c r="BE260"/>
  <c r="BE266"/>
  <c r="BE268"/>
  <c r="BE278"/>
  <c r="BE285"/>
  <c i="24" r="E52"/>
  <c r="J60"/>
  <c r="J63"/>
  <c r="BE103"/>
  <c r="BE109"/>
  <c r="BE121"/>
  <c r="BE137"/>
  <c r="BE143"/>
  <c r="BE183"/>
  <c r="BE258"/>
  <c r="BE268"/>
  <c r="BE297"/>
  <c r="BE309"/>
  <c r="BE315"/>
  <c r="BE322"/>
  <c r="BE328"/>
  <c r="BE333"/>
  <c i="23" r="BK100"/>
  <c r="J100"/>
  <c r="J68"/>
  <c i="24" r="BE115"/>
  <c r="BE131"/>
  <c r="BE163"/>
  <c r="BE171"/>
  <c r="BE177"/>
  <c r="BE191"/>
  <c r="BE198"/>
  <c r="BE207"/>
  <c r="BE213"/>
  <c r="BE222"/>
  <c r="BE227"/>
  <c r="BE233"/>
  <c r="BE235"/>
  <c r="BE241"/>
  <c r="BE249"/>
  <c r="BE254"/>
  <c r="BE264"/>
  <c r="BE285"/>
  <c r="BE292"/>
  <c r="BE298"/>
  <c r="BE304"/>
  <c r="F63"/>
  <c r="BE126"/>
  <c r="BE149"/>
  <c r="BE157"/>
  <c r="BE165"/>
  <c r="BE189"/>
  <c r="BE201"/>
  <c r="BE215"/>
  <c r="BE228"/>
  <c r="BE245"/>
  <c r="BE272"/>
  <c r="BE278"/>
  <c r="BE279"/>
  <c r="BE280"/>
  <c r="BE290"/>
  <c r="BE299"/>
  <c r="BE324"/>
  <c r="BE339"/>
  <c i="23" r="E85"/>
  <c r="J93"/>
  <c r="J96"/>
  <c r="BE124"/>
  <c r="BE130"/>
  <c r="BE192"/>
  <c r="BE253"/>
  <c r="BE286"/>
  <c r="BE302"/>
  <c r="BE314"/>
  <c r="BE321"/>
  <c r="BE337"/>
  <c r="F96"/>
  <c r="BE102"/>
  <c r="BE107"/>
  <c r="BE206"/>
  <c r="BE221"/>
  <c r="BE238"/>
  <c r="BE262"/>
  <c r="BE273"/>
  <c r="BE290"/>
  <c r="BE294"/>
  <c r="BE301"/>
  <c r="BE312"/>
  <c r="BE320"/>
  <c r="BE112"/>
  <c r="BE142"/>
  <c r="BE152"/>
  <c r="BE170"/>
  <c r="BE180"/>
  <c r="BE204"/>
  <c r="BE215"/>
  <c r="BE227"/>
  <c r="BE255"/>
  <c r="BE268"/>
  <c r="BE275"/>
  <c r="BE280"/>
  <c r="BE300"/>
  <c r="BE307"/>
  <c r="BE319"/>
  <c r="BE326"/>
  <c r="BE349"/>
  <c r="BE118"/>
  <c r="BE136"/>
  <c r="BE158"/>
  <c r="BE160"/>
  <c r="BE186"/>
  <c r="BE198"/>
  <c r="BE213"/>
  <c r="BE232"/>
  <c r="BE241"/>
  <c r="BE247"/>
  <c r="BE267"/>
  <c r="BE331"/>
  <c r="BE339"/>
  <c r="BE342"/>
  <c i="22" r="J60"/>
  <c r="F63"/>
  <c r="BE109"/>
  <c r="BE125"/>
  <c r="BE159"/>
  <c r="BE165"/>
  <c r="BE177"/>
  <c r="BE201"/>
  <c r="BE216"/>
  <c r="BE236"/>
  <c r="BE250"/>
  <c r="BE288"/>
  <c r="E52"/>
  <c r="J63"/>
  <c r="BE103"/>
  <c r="BE119"/>
  <c r="BE145"/>
  <c r="BE151"/>
  <c r="BE153"/>
  <c r="BE186"/>
  <c r="BE189"/>
  <c r="BE223"/>
  <c r="BE229"/>
  <c r="BE234"/>
  <c r="BE255"/>
  <c r="BE262"/>
  <c r="BE274"/>
  <c r="BE281"/>
  <c r="BE282"/>
  <c r="BE283"/>
  <c r="BE299"/>
  <c r="BE301"/>
  <c r="BE311"/>
  <c r="BE131"/>
  <c r="BE137"/>
  <c r="BE203"/>
  <c r="BE210"/>
  <c r="BE228"/>
  <c r="BE256"/>
  <c r="BE263"/>
  <c r="BE276"/>
  <c r="BE305"/>
  <c r="BE114"/>
  <c r="BE171"/>
  <c r="BE179"/>
  <c r="BE195"/>
  <c r="BE242"/>
  <c r="BE246"/>
  <c r="BE264"/>
  <c r="BE269"/>
  <c r="BE293"/>
  <c i="21" r="J63"/>
  <c r="J94"/>
  <c r="BE157"/>
  <c r="BE175"/>
  <c r="BE190"/>
  <c r="BE193"/>
  <c r="BE214"/>
  <c r="BE242"/>
  <c r="BE250"/>
  <c r="BE255"/>
  <c r="BE275"/>
  <c r="F63"/>
  <c r="BE103"/>
  <c r="BE149"/>
  <c r="BE169"/>
  <c r="BE183"/>
  <c r="BE199"/>
  <c r="BE205"/>
  <c r="BE234"/>
  <c r="BE246"/>
  <c r="BE262"/>
  <c r="BE273"/>
  <c r="BE280"/>
  <c r="BE281"/>
  <c r="BE311"/>
  <c r="BE316"/>
  <c r="E86"/>
  <c r="BE109"/>
  <c r="BE115"/>
  <c r="BE121"/>
  <c r="BE126"/>
  <c r="BE131"/>
  <c r="BE155"/>
  <c r="BE181"/>
  <c r="BE220"/>
  <c r="BE225"/>
  <c r="BE261"/>
  <c r="BE282"/>
  <c r="BE287"/>
  <c r="BE298"/>
  <c r="BE305"/>
  <c r="BE307"/>
  <c r="BE137"/>
  <c r="BE143"/>
  <c r="BE163"/>
  <c r="BE207"/>
  <c r="BE229"/>
  <c r="BE236"/>
  <c r="BE256"/>
  <c r="BE263"/>
  <c r="BE268"/>
  <c r="BE292"/>
  <c r="BE322"/>
  <c i="20" r="J60"/>
  <c r="J63"/>
  <c r="BE155"/>
  <c r="BE165"/>
  <c r="BE185"/>
  <c r="BE199"/>
  <c r="BE206"/>
  <c r="BE209"/>
  <c r="BE221"/>
  <c r="BE229"/>
  <c r="BE256"/>
  <c r="BE289"/>
  <c r="BE303"/>
  <c r="BE310"/>
  <c r="BE344"/>
  <c r="E52"/>
  <c r="F97"/>
  <c r="BE126"/>
  <c r="BE143"/>
  <c r="BE149"/>
  <c r="BE173"/>
  <c r="BE191"/>
  <c r="BE235"/>
  <c r="BE276"/>
  <c r="BE293"/>
  <c r="BE297"/>
  <c r="BE302"/>
  <c r="BE309"/>
  <c r="BE311"/>
  <c r="BE316"/>
  <c r="BE323"/>
  <c r="BE103"/>
  <c r="BE109"/>
  <c r="BE115"/>
  <c r="BE131"/>
  <c r="BE137"/>
  <c r="BE171"/>
  <c r="BE197"/>
  <c r="BE215"/>
  <c r="BE223"/>
  <c r="BE248"/>
  <c r="BE252"/>
  <c r="BE266"/>
  <c r="BE270"/>
  <c r="BE318"/>
  <c r="BE324"/>
  <c r="BE325"/>
  <c r="BE330"/>
  <c r="BE335"/>
  <c r="BE337"/>
  <c r="BE343"/>
  <c r="BE349"/>
  <c r="BE354"/>
  <c r="BE360"/>
  <c r="BE367"/>
  <c r="BE369"/>
  <c r="BE373"/>
  <c r="BE121"/>
  <c r="BE179"/>
  <c r="BE242"/>
  <c r="BE262"/>
  <c r="BE275"/>
  <c r="BE281"/>
  <c r="BE283"/>
  <c r="BE317"/>
  <c r="BE342"/>
  <c r="BE378"/>
  <c r="BE384"/>
  <c i="19" r="E50"/>
  <c r="J88"/>
  <c r="J91"/>
  <c r="BE120"/>
  <c r="BE228"/>
  <c r="BE240"/>
  <c r="BE266"/>
  <c r="BE296"/>
  <c r="BE302"/>
  <c r="BE320"/>
  <c r="BE322"/>
  <c r="BE329"/>
  <c r="BE344"/>
  <c r="BE348"/>
  <c r="F91"/>
  <c r="BE103"/>
  <c r="BE115"/>
  <c r="BE137"/>
  <c r="BE143"/>
  <c r="BE165"/>
  <c r="BE199"/>
  <c r="BE234"/>
  <c r="BE268"/>
  <c r="BE275"/>
  <c r="BE285"/>
  <c r="BE287"/>
  <c r="BE308"/>
  <c r="BE315"/>
  <c r="BE327"/>
  <c r="BE335"/>
  <c r="BE97"/>
  <c r="BE109"/>
  <c r="BE155"/>
  <c r="BE173"/>
  <c r="BE183"/>
  <c r="BE217"/>
  <c r="BE251"/>
  <c r="BE292"/>
  <c r="BE301"/>
  <c r="BE303"/>
  <c r="BE309"/>
  <c r="BE328"/>
  <c r="BE342"/>
  <c r="BE353"/>
  <c r="BE359"/>
  <c r="BE125"/>
  <c r="BE131"/>
  <c r="BE149"/>
  <c r="BE171"/>
  <c r="BE193"/>
  <c r="BE205"/>
  <c r="BE211"/>
  <c r="BE219"/>
  <c r="BE226"/>
  <c r="BE245"/>
  <c r="BE254"/>
  <c r="BE260"/>
  <c r="BE280"/>
  <c r="BE310"/>
  <c i="18" r="E78"/>
  <c r="BE108"/>
  <c r="J59"/>
  <c r="J84"/>
  <c r="BE115"/>
  <c r="F87"/>
  <c r="BE96"/>
  <c r="BE102"/>
  <c r="BE111"/>
  <c r="BE93"/>
  <c r="BE99"/>
  <c r="BE105"/>
  <c i="17" r="F59"/>
  <c r="J84"/>
  <c r="BE99"/>
  <c r="BE102"/>
  <c r="J87"/>
  <c r="E78"/>
  <c r="BE96"/>
  <c r="BE105"/>
  <c r="BE108"/>
  <c r="BE111"/>
  <c r="BE93"/>
  <c r="BE115"/>
  <c i="16" r="BE148"/>
  <c r="BE180"/>
  <c r="J56"/>
  <c r="J59"/>
  <c r="BE94"/>
  <c r="BE164"/>
  <c r="BE182"/>
  <c r="E50"/>
  <c r="F59"/>
  <c r="BE122"/>
  <c r="BE137"/>
  <c r="BE142"/>
  <c r="BE159"/>
  <c r="BE169"/>
  <c r="BE191"/>
  <c r="BE197"/>
  <c r="BE108"/>
  <c r="BE154"/>
  <c r="BE175"/>
  <c r="BE186"/>
  <c i="15" r="F59"/>
  <c r="BE93"/>
  <c r="BE131"/>
  <c r="BE133"/>
  <c r="BE138"/>
  <c r="BE140"/>
  <c r="BE162"/>
  <c r="BE169"/>
  <c r="BE174"/>
  <c r="BE195"/>
  <c r="E50"/>
  <c r="BE103"/>
  <c r="BE109"/>
  <c r="BE117"/>
  <c r="BE123"/>
  <c r="BE135"/>
  <c r="BE159"/>
  <c r="BE183"/>
  <c r="J84"/>
  <c r="BE98"/>
  <c r="BE157"/>
  <c r="BE189"/>
  <c r="BE208"/>
  <c r="BE214"/>
  <c r="J59"/>
  <c r="BE115"/>
  <c r="BE125"/>
  <c r="BE143"/>
  <c r="BE150"/>
  <c r="BE181"/>
  <c r="BE201"/>
  <c i="14" r="J60"/>
  <c r="J63"/>
  <c r="BE106"/>
  <c r="BE112"/>
  <c r="BE160"/>
  <c r="E83"/>
  <c r="BE100"/>
  <c r="BE114"/>
  <c r="BE144"/>
  <c r="BE151"/>
  <c r="BE158"/>
  <c r="F63"/>
  <c r="BE120"/>
  <c r="BE185"/>
  <c r="BE192"/>
  <c r="BE122"/>
  <c r="BE128"/>
  <c r="BE130"/>
  <c r="BE137"/>
  <c r="BE166"/>
  <c r="BE172"/>
  <c r="BE179"/>
  <c r="BE197"/>
  <c r="BE199"/>
  <c i="12" r="J96"/>
  <c r="J65"/>
  <c i="13" r="E52"/>
  <c r="J63"/>
  <c r="J60"/>
  <c r="BE111"/>
  <c r="F63"/>
  <c r="BE97"/>
  <c r="BE109"/>
  <c r="BE104"/>
  <c i="12" r="E50"/>
  <c r="J56"/>
  <c r="J91"/>
  <c r="BE118"/>
  <c r="BE165"/>
  <c r="BE171"/>
  <c r="BE185"/>
  <c r="BE194"/>
  <c r="BE217"/>
  <c r="BE220"/>
  <c r="BE261"/>
  <c r="BE271"/>
  <c r="BE278"/>
  <c r="BE283"/>
  <c r="BE304"/>
  <c r="BE312"/>
  <c r="BE314"/>
  <c r="F59"/>
  <c r="BE97"/>
  <c r="BE104"/>
  <c r="BE144"/>
  <c r="BE192"/>
  <c r="BE200"/>
  <c r="BE240"/>
  <c r="BE248"/>
  <c r="BE255"/>
  <c r="BE266"/>
  <c r="BE323"/>
  <c r="BE329"/>
  <c r="BE111"/>
  <c r="BE125"/>
  <c r="BE131"/>
  <c r="BE159"/>
  <c r="BE177"/>
  <c r="BE253"/>
  <c r="BE276"/>
  <c r="BE157"/>
  <c r="BE183"/>
  <c r="BE206"/>
  <c r="BE211"/>
  <c r="BE226"/>
  <c r="BE233"/>
  <c r="BE288"/>
  <c r="BE293"/>
  <c r="BE298"/>
  <c r="BE318"/>
  <c i="11" r="J94"/>
  <c r="J97"/>
  <c r="BE103"/>
  <c r="BE154"/>
  <c r="BE160"/>
  <c r="BE208"/>
  <c r="BE212"/>
  <c r="BE243"/>
  <c r="BE269"/>
  <c r="BE273"/>
  <c r="BE282"/>
  <c r="BE295"/>
  <c r="BE303"/>
  <c r="F63"/>
  <c r="BE174"/>
  <c r="BE202"/>
  <c r="BE216"/>
  <c r="BE221"/>
  <c r="BE223"/>
  <c r="BE230"/>
  <c r="BE238"/>
  <c r="BE259"/>
  <c r="BE315"/>
  <c r="E52"/>
  <c r="BE110"/>
  <c r="BE115"/>
  <c r="BE120"/>
  <c r="BE133"/>
  <c r="BE245"/>
  <c r="BE252"/>
  <c r="BE254"/>
  <c r="BE277"/>
  <c r="BE283"/>
  <c r="BE289"/>
  <c r="BE321"/>
  <c r="BE126"/>
  <c r="BE139"/>
  <c r="BE146"/>
  <c r="BE148"/>
  <c r="BE166"/>
  <c r="BE172"/>
  <c r="BE181"/>
  <c r="BE184"/>
  <c r="BE190"/>
  <c r="BE196"/>
  <c r="BE251"/>
  <c r="BE265"/>
  <c r="BE288"/>
  <c r="BE299"/>
  <c r="BE309"/>
  <c r="BE311"/>
  <c i="10" r="J60"/>
  <c r="BE103"/>
  <c r="BE147"/>
  <c r="BE204"/>
  <c r="BE210"/>
  <c r="BE244"/>
  <c r="BE252"/>
  <c r="BE265"/>
  <c r="BE287"/>
  <c r="BE291"/>
  <c r="BE305"/>
  <c r="F63"/>
  <c r="J97"/>
  <c r="BE110"/>
  <c r="BE140"/>
  <c r="BE180"/>
  <c r="BE195"/>
  <c r="BE198"/>
  <c r="BE222"/>
  <c r="BE226"/>
  <c r="BE247"/>
  <c r="BE316"/>
  <c r="E52"/>
  <c r="BE134"/>
  <c r="BE186"/>
  <c r="BE231"/>
  <c r="BE236"/>
  <c r="BE245"/>
  <c r="BE257"/>
  <c r="BE261"/>
  <c r="BE270"/>
  <c r="BE271"/>
  <c r="BE276"/>
  <c r="BE277"/>
  <c r="BE117"/>
  <c r="BE124"/>
  <c r="BE129"/>
  <c r="BE153"/>
  <c r="BE160"/>
  <c r="BE162"/>
  <c r="BE168"/>
  <c r="BE174"/>
  <c r="BE188"/>
  <c r="BE216"/>
  <c r="BE238"/>
  <c r="BE283"/>
  <c r="BE297"/>
  <c r="BE307"/>
  <c r="BE311"/>
  <c r="BE322"/>
  <c i="9" r="E52"/>
  <c r="BE115"/>
  <c r="BE146"/>
  <c r="BE148"/>
  <c r="BE154"/>
  <c r="BE208"/>
  <c r="BE213"/>
  <c r="BE251"/>
  <c r="J60"/>
  <c r="F97"/>
  <c r="BE103"/>
  <c r="BE120"/>
  <c r="BE126"/>
  <c r="BE133"/>
  <c r="BE172"/>
  <c r="BE190"/>
  <c r="BE196"/>
  <c r="BE202"/>
  <c r="BE258"/>
  <c r="BE262"/>
  <c r="BE274"/>
  <c r="BE285"/>
  <c r="BE291"/>
  <c r="BE301"/>
  <c r="BE303"/>
  <c r="BE110"/>
  <c r="BE139"/>
  <c r="BE166"/>
  <c r="BE181"/>
  <c r="BE222"/>
  <c r="BE230"/>
  <c r="BE235"/>
  <c r="BE237"/>
  <c r="BE244"/>
  <c r="BE270"/>
  <c r="BE279"/>
  <c r="BE280"/>
  <c r="BE295"/>
  <c r="BE307"/>
  <c r="BE313"/>
  <c r="J63"/>
  <c r="BE160"/>
  <c r="BE174"/>
  <c r="BE184"/>
  <c r="BE207"/>
  <c r="BE215"/>
  <c r="BE243"/>
  <c r="BE246"/>
  <c r="BE266"/>
  <c r="BE286"/>
  <c i="7" r="BK102"/>
  <c r="J102"/>
  <c r="J68"/>
  <c i="8" r="J60"/>
  <c r="E86"/>
  <c r="BE115"/>
  <c r="BE139"/>
  <c r="BE156"/>
  <c r="BE182"/>
  <c r="BE198"/>
  <c r="BE254"/>
  <c r="BE278"/>
  <c r="BE293"/>
  <c r="BE301"/>
  <c r="F63"/>
  <c r="BE110"/>
  <c r="BE120"/>
  <c r="BE126"/>
  <c r="BE147"/>
  <c r="BE174"/>
  <c r="BE189"/>
  <c r="BE210"/>
  <c r="BE216"/>
  <c r="BE221"/>
  <c r="BE223"/>
  <c r="BE230"/>
  <c r="BE243"/>
  <c r="BE245"/>
  <c r="BE259"/>
  <c r="BE272"/>
  <c r="BE283"/>
  <c r="BE289"/>
  <c r="J63"/>
  <c r="BE103"/>
  <c r="BE132"/>
  <c r="BE154"/>
  <c r="BE162"/>
  <c r="BE168"/>
  <c r="BE180"/>
  <c r="BE192"/>
  <c r="BE204"/>
  <c r="BE215"/>
  <c r="BE238"/>
  <c r="BE251"/>
  <c r="BE252"/>
  <c r="BE264"/>
  <c r="BE268"/>
  <c r="BE277"/>
  <c r="BE284"/>
  <c r="BE299"/>
  <c r="BE305"/>
  <c r="BE311"/>
  <c i="7" r="E52"/>
  <c r="J63"/>
  <c r="J95"/>
  <c r="BE132"/>
  <c r="BE142"/>
  <c r="BE154"/>
  <c r="BE208"/>
  <c r="BE232"/>
  <c r="BE249"/>
  <c r="BE271"/>
  <c r="BE279"/>
  <c r="BE337"/>
  <c r="BE111"/>
  <c r="BE118"/>
  <c r="BE125"/>
  <c r="BE184"/>
  <c r="BE217"/>
  <c r="BE220"/>
  <c r="BE226"/>
  <c r="BE238"/>
  <c r="BE243"/>
  <c r="BE244"/>
  <c r="BE258"/>
  <c r="BE273"/>
  <c r="BE282"/>
  <c r="BE305"/>
  <c r="BE323"/>
  <c r="BE345"/>
  <c r="F98"/>
  <c r="BE104"/>
  <c r="BE148"/>
  <c r="BE202"/>
  <c r="BE210"/>
  <c r="BE251"/>
  <c r="BE266"/>
  <c r="BE280"/>
  <c r="BE327"/>
  <c r="BE331"/>
  <c r="BE347"/>
  <c r="BE137"/>
  <c r="BE164"/>
  <c r="BE172"/>
  <c r="BE182"/>
  <c r="BE190"/>
  <c r="BE196"/>
  <c r="BE287"/>
  <c r="BE293"/>
  <c r="BE297"/>
  <c r="BE301"/>
  <c r="BE310"/>
  <c r="BE311"/>
  <c r="BE316"/>
  <c r="BE317"/>
  <c r="BE351"/>
  <c r="BE356"/>
  <c r="BE362"/>
  <c i="6" r="E85"/>
  <c r="BE120"/>
  <c r="BE126"/>
  <c r="BE132"/>
  <c r="BE140"/>
  <c r="BE146"/>
  <c r="BE160"/>
  <c r="BE176"/>
  <c r="BE192"/>
  <c r="BE235"/>
  <c r="BE236"/>
  <c r="BE237"/>
  <c r="BE262"/>
  <c r="BE266"/>
  <c r="J60"/>
  <c r="BE102"/>
  <c r="BE152"/>
  <c r="BE158"/>
  <c r="BE190"/>
  <c r="BE247"/>
  <c r="BE253"/>
  <c r="BE260"/>
  <c r="F63"/>
  <c r="J96"/>
  <c r="BE114"/>
  <c r="BE134"/>
  <c r="BE170"/>
  <c r="BE198"/>
  <c r="BE202"/>
  <c r="BE206"/>
  <c r="BE212"/>
  <c r="BE217"/>
  <c r="BE230"/>
  <c r="BE242"/>
  <c r="BE108"/>
  <c r="BE167"/>
  <c r="BE178"/>
  <c r="BE185"/>
  <c r="BE211"/>
  <c r="BE223"/>
  <c r="BE224"/>
  <c r="BE225"/>
  <c r="BE271"/>
  <c r="BE277"/>
  <c i="5" r="E52"/>
  <c r="J63"/>
  <c r="F96"/>
  <c r="BE140"/>
  <c r="BE176"/>
  <c r="BE185"/>
  <c r="BE206"/>
  <c r="BE217"/>
  <c r="BE223"/>
  <c r="BE230"/>
  <c r="BE260"/>
  <c r="J60"/>
  <c r="BE102"/>
  <c r="BE132"/>
  <c r="BE152"/>
  <c r="BE167"/>
  <c r="BE236"/>
  <c r="BE237"/>
  <c r="BE242"/>
  <c r="BE247"/>
  <c r="BE262"/>
  <c r="BE266"/>
  <c r="BE108"/>
  <c r="BE114"/>
  <c r="BE146"/>
  <c r="BE160"/>
  <c r="BE211"/>
  <c r="BE224"/>
  <c r="BE235"/>
  <c r="BE253"/>
  <c r="BE277"/>
  <c r="BE120"/>
  <c r="BE126"/>
  <c r="BE134"/>
  <c r="BE158"/>
  <c r="BE170"/>
  <c r="BE178"/>
  <c r="BE190"/>
  <c r="BE192"/>
  <c r="BE198"/>
  <c r="BE202"/>
  <c r="BE212"/>
  <c r="BE225"/>
  <c r="BE271"/>
  <c i="4" r="J56"/>
  <c r="J59"/>
  <c r="BE172"/>
  <c r="BE175"/>
  <c r="BE222"/>
  <c r="BE268"/>
  <c r="BE274"/>
  <c r="BE280"/>
  <c r="BE285"/>
  <c r="E82"/>
  <c r="F91"/>
  <c r="BE108"/>
  <c r="BE113"/>
  <c r="BE187"/>
  <c r="BE189"/>
  <c r="BE202"/>
  <c r="BE209"/>
  <c r="BE220"/>
  <c r="BE255"/>
  <c r="BE273"/>
  <c r="BE293"/>
  <c r="BE297"/>
  <c r="BE103"/>
  <c r="BE119"/>
  <c r="BE125"/>
  <c r="BE131"/>
  <c r="BE137"/>
  <c r="BE165"/>
  <c r="BE181"/>
  <c r="BE214"/>
  <c r="BE215"/>
  <c r="BE232"/>
  <c r="BE248"/>
  <c r="BE266"/>
  <c r="BE303"/>
  <c r="BE97"/>
  <c r="BE139"/>
  <c r="BE145"/>
  <c r="BE151"/>
  <c r="BE157"/>
  <c r="BE163"/>
  <c r="BE196"/>
  <c r="BE228"/>
  <c r="BE236"/>
  <c r="BE241"/>
  <c r="BE242"/>
  <c r="BE247"/>
  <c r="BE254"/>
  <c r="BE256"/>
  <c r="BE261"/>
  <c r="BE275"/>
  <c r="BE291"/>
  <c i="3" r="E52"/>
  <c r="F63"/>
  <c r="BE121"/>
  <c r="BE163"/>
  <c r="BE215"/>
  <c r="BE234"/>
  <c r="BE254"/>
  <c r="BE259"/>
  <c r="BE265"/>
  <c r="BE267"/>
  <c r="BE294"/>
  <c r="BE300"/>
  <c r="BE326"/>
  <c r="BE327"/>
  <c r="BE334"/>
  <c r="BE344"/>
  <c r="BE350"/>
  <c r="J97"/>
  <c r="BE143"/>
  <c r="BE149"/>
  <c r="BE171"/>
  <c r="BE183"/>
  <c r="BE191"/>
  <c r="BE221"/>
  <c r="BE272"/>
  <c r="BE339"/>
  <c r="BE363"/>
  <c r="J60"/>
  <c r="BE103"/>
  <c r="BE109"/>
  <c r="BE131"/>
  <c r="BE137"/>
  <c r="BE165"/>
  <c r="BE177"/>
  <c r="BE189"/>
  <c r="BE244"/>
  <c r="BE260"/>
  <c r="BE278"/>
  <c r="BE307"/>
  <c r="BE308"/>
  <c r="BE332"/>
  <c r="BE357"/>
  <c r="BE115"/>
  <c r="BE126"/>
  <c r="BE157"/>
  <c r="BE198"/>
  <c r="BE201"/>
  <c r="BE207"/>
  <c r="BE213"/>
  <c r="BE227"/>
  <c r="BE240"/>
  <c r="BE248"/>
  <c r="BE253"/>
  <c r="BE282"/>
  <c r="BE286"/>
  <c r="BE292"/>
  <c r="BE293"/>
  <c r="BE299"/>
  <c r="BE306"/>
  <c r="BE313"/>
  <c r="BE318"/>
  <c r="BE320"/>
  <c r="BE325"/>
  <c r="BE333"/>
  <c r="BE359"/>
  <c r="BE368"/>
  <c r="BE374"/>
  <c i="2" r="BE103"/>
  <c r="BE109"/>
  <c r="BE131"/>
  <c r="BE143"/>
  <c r="BE155"/>
  <c r="BE165"/>
  <c r="BE221"/>
  <c r="BE223"/>
  <c r="BE241"/>
  <c r="BE247"/>
  <c r="BE248"/>
  <c r="BE295"/>
  <c r="BE300"/>
  <c r="BE301"/>
  <c r="BE312"/>
  <c r="BE327"/>
  <c r="E86"/>
  <c r="J97"/>
  <c r="BE126"/>
  <c r="BE191"/>
  <c r="BE206"/>
  <c r="BE209"/>
  <c r="BE235"/>
  <c r="BE236"/>
  <c r="BE242"/>
  <c r="BE253"/>
  <c r="BE255"/>
  <c r="BE269"/>
  <c r="BE274"/>
  <c r="BE288"/>
  <c r="BE293"/>
  <c r="BE325"/>
  <c r="BE336"/>
  <c r="BE342"/>
  <c r="F63"/>
  <c r="J94"/>
  <c r="BE149"/>
  <c r="BE171"/>
  <c r="BE185"/>
  <c r="BE199"/>
  <c r="BE230"/>
  <c r="BE275"/>
  <c r="BE283"/>
  <c r="BE302"/>
  <c r="BE307"/>
  <c r="BE318"/>
  <c r="BE331"/>
  <c r="BE115"/>
  <c r="BE121"/>
  <c r="BE137"/>
  <c r="BE173"/>
  <c r="BE179"/>
  <c r="BE197"/>
  <c r="BE215"/>
  <c r="BE261"/>
  <c r="BE265"/>
  <c r="BE281"/>
  <c r="BE282"/>
  <c i="4" r="F38"/>
  <c i="1" r="BC59"/>
  <c i="5" r="J38"/>
  <c i="1" r="AW61"/>
  <c i="8" r="F40"/>
  <c i="1" r="BC65"/>
  <c i="11" r="F40"/>
  <c i="1" r="BC68"/>
  <c i="15" r="F36"/>
  <c i="1" r="BA73"/>
  <c i="22" r="J38"/>
  <c i="1" r="AW83"/>
  <c i="24" r="F41"/>
  <c i="1" r="BD86"/>
  <c i="27" r="F38"/>
  <c i="1" r="BA90"/>
  <c i="31" r="F37"/>
  <c i="1" r="BB95"/>
  <c i="33" r="F41"/>
  <c i="1" r="BD98"/>
  <c i="34" r="F41"/>
  <c i="1" r="BD99"/>
  <c i="2" r="F39"/>
  <c i="1" r="BB57"/>
  <c i="5" r="F39"/>
  <c i="1" r="BB61"/>
  <c i="10" r="F39"/>
  <c i="1" r="BB67"/>
  <c i="15" r="F39"/>
  <c i="1" r="BD73"/>
  <c i="18" r="F37"/>
  <c i="1" r="BB76"/>
  <c i="19" r="F39"/>
  <c i="1" r="BD78"/>
  <c i="23" r="F41"/>
  <c i="1" r="BD84"/>
  <c i="25" r="J38"/>
  <c i="1" r="AW87"/>
  <c i="26" r="F38"/>
  <c i="1" r="BA89"/>
  <c i="31" r="F36"/>
  <c i="1" r="BA95"/>
  <c i="32" r="F37"/>
  <c i="1" r="BB96"/>
  <c i="4" r="F39"/>
  <c i="1" r="BD59"/>
  <c i="8" r="F39"/>
  <c i="1" r="BB65"/>
  <c i="10" r="F41"/>
  <c i="1" r="BD67"/>
  <c i="15" r="J36"/>
  <c i="1" r="AW73"/>
  <c i="18" r="F38"/>
  <c i="1" r="BC76"/>
  <c i="21" r="F40"/>
  <c i="1" r="BC81"/>
  <c i="24" r="F39"/>
  <c i="1" r="BB86"/>
  <c i="28" r="F38"/>
  <c i="1" r="BA92"/>
  <c i="32" r="J36"/>
  <c i="1" r="AW96"/>
  <c i="7" r="F41"/>
  <c i="1" r="BD64"/>
  <c i="16" r="F37"/>
  <c i="1" r="BB74"/>
  <c i="20" r="F41"/>
  <c i="1" r="BD80"/>
  <c i="27" r="F41"/>
  <c i="1" r="BD90"/>
  <c i="31" r="F38"/>
  <c i="1" r="BC95"/>
  <c i="35" r="F38"/>
  <c i="1" r="BC100"/>
  <c i="3" r="F41"/>
  <c i="1" r="BD58"/>
  <c i="6" r="F38"/>
  <c i="1" r="BA62"/>
  <c i="9" r="J38"/>
  <c i="1" r="AW66"/>
  <c i="11" r="F39"/>
  <c i="1" r="BB68"/>
  <c i="16" r="J36"/>
  <c i="1" r="AW74"/>
  <c i="21" r="J38"/>
  <c i="1" r="AW81"/>
  <c i="25" r="F38"/>
  <c i="1" r="BA87"/>
  <c i="28" r="F41"/>
  <c i="1" r="BD92"/>
  <c i="32" r="F39"/>
  <c i="1" r="BD96"/>
  <c i="36" r="F39"/>
  <c i="1" r="BD101"/>
  <c i="3" r="F39"/>
  <c i="1" r="BB58"/>
  <c i="8" r="J38"/>
  <c i="1" r="AW65"/>
  <c i="12" r="F38"/>
  <c i="1" r="BC69"/>
  <c i="16" r="F38"/>
  <c i="1" r="BC74"/>
  <c i="20" r="F38"/>
  <c i="1" r="BA80"/>
  <c i="21" r="F38"/>
  <c i="1" r="BA81"/>
  <c i="21" r="F41"/>
  <c i="1" r="BD81"/>
  <c i="23" r="J38"/>
  <c i="1" r="AW84"/>
  <c i="26" r="F41"/>
  <c i="1" r="BD89"/>
  <c i="30" r="F40"/>
  <c i="1" r="BC94"/>
  <c i="33" r="F38"/>
  <c i="1" r="BA98"/>
  <c i="36" r="J36"/>
  <c i="1" r="AW101"/>
  <c i="3" r="F40"/>
  <c i="1" r="BC58"/>
  <c i="7" r="F39"/>
  <c i="1" r="BB64"/>
  <c i="11" r="J38"/>
  <c i="1" r="AW68"/>
  <c i="16" r="F36"/>
  <c i="1" r="BA74"/>
  <c i="19" r="J36"/>
  <c i="1" r="AW78"/>
  <c i="22" r="F38"/>
  <c i="1" r="BA83"/>
  <c i="23" r="F40"/>
  <c i="1" r="BC84"/>
  <c i="27" r="J38"/>
  <c i="1" r="AW90"/>
  <c i="28" r="F39"/>
  <c i="1" r="BB92"/>
  <c i="31" r="F39"/>
  <c i="1" r="BD95"/>
  <c i="34" r="J38"/>
  <c i="1" r="AW99"/>
  <c i="36" r="F38"/>
  <c i="1" r="BC101"/>
  <c i="3" r="J38"/>
  <c i="1" r="AW58"/>
  <c i="5" r="F41"/>
  <c i="1" r="BD61"/>
  <c i="8" r="F38"/>
  <c i="1" r="BA65"/>
  <c i="10" r="J38"/>
  <c i="1" r="AW67"/>
  <c i="13" r="J38"/>
  <c i="1" r="AW71"/>
  <c i="13" r="F39"/>
  <c i="1" r="BB71"/>
  <c i="14" r="J38"/>
  <c i="1" r="AW72"/>
  <c i="15" r="F38"/>
  <c i="1" r="BC73"/>
  <c i="21" r="F39"/>
  <c i="1" r="BB81"/>
  <c i="23" r="F38"/>
  <c i="1" r="BA84"/>
  <c i="24" r="F40"/>
  <c i="1" r="BC86"/>
  <c i="30" r="F39"/>
  <c i="1" r="BB94"/>
  <c i="35" r="F39"/>
  <c i="1" r="BD100"/>
  <c i="2" r="F40"/>
  <c i="1" r="BC57"/>
  <c i="6" r="F40"/>
  <c i="1" r="BC62"/>
  <c i="9" r="F41"/>
  <c i="1" r="BD66"/>
  <c i="12" r="F36"/>
  <c i="1" r="BA69"/>
  <c i="17" r="F36"/>
  <c i="1" r="BA75"/>
  <c i="19" r="F37"/>
  <c i="1" r="BB78"/>
  <c i="23" r="F39"/>
  <c i="1" r="BB84"/>
  <c i="27" r="F39"/>
  <c i="1" r="BB90"/>
  <c i="30" r="J38"/>
  <c i="1" r="AW94"/>
  <c i="34" r="F38"/>
  <c i="1" r="BA99"/>
  <c i="36" r="F37"/>
  <c i="1" r="BB101"/>
  <c r="AS77"/>
  <c i="4" r="F36"/>
  <c i="1" r="BA59"/>
  <c i="6" r="F41"/>
  <c i="1" r="BD62"/>
  <c i="11" r="F41"/>
  <c i="1" r="BD68"/>
  <c i="14" r="F39"/>
  <c i="1" r="BB72"/>
  <c i="15" r="F37"/>
  <c i="1" r="BB73"/>
  <c i="20" r="F40"/>
  <c i="1" r="BC80"/>
  <c i="24" r="J38"/>
  <c i="1" r="AW86"/>
  <c i="27" r="F40"/>
  <c i="1" r="BC90"/>
  <c i="29" r="J38"/>
  <c i="1" r="AW93"/>
  <c i="34" r="F40"/>
  <c i="1" r="BC99"/>
  <c i="2" r="J38"/>
  <c i="1" r="AW57"/>
  <c i="5" r="F40"/>
  <c i="1" r="BC61"/>
  <c i="9" r="F40"/>
  <c i="1" r="BC66"/>
  <c i="12" r="J36"/>
  <c i="1" r="AW69"/>
  <c i="13" r="F41"/>
  <c i="1" r="BD71"/>
  <c i="13" r="F38"/>
  <c i="1" r="BA71"/>
  <c i="14" r="F41"/>
  <c i="1" r="BD72"/>
  <c i="17" r="F38"/>
  <c i="1" r="BC75"/>
  <c i="20" r="F39"/>
  <c i="1" r="BB80"/>
  <c i="26" r="F40"/>
  <c i="1" r="BC89"/>
  <c i="29" r="F40"/>
  <c i="1" r="BC93"/>
  <c i="2" r="F38"/>
  <c i="1" r="BA57"/>
  <c i="4" r="J36"/>
  <c i="1" r="AW59"/>
  <c i="6" r="F39"/>
  <c i="1" r="BB62"/>
  <c i="9" r="F38"/>
  <c i="1" r="BA66"/>
  <c i="11" r="F38"/>
  <c i="1" r="BA68"/>
  <c i="12" r="F39"/>
  <c i="1" r="BD69"/>
  <c i="18" r="F39"/>
  <c i="1" r="BD76"/>
  <c i="22" r="F39"/>
  <c i="1" r="BB83"/>
  <c i="25" r="F41"/>
  <c i="1" r="BD87"/>
  <c i="30" r="F38"/>
  <c i="1" r="BA94"/>
  <c i="32" r="F36"/>
  <c i="1" r="BA96"/>
  <c i="32" r="F38"/>
  <c i="1" r="BC96"/>
  <c i="2" r="F41"/>
  <c i="1" r="BD57"/>
  <c i="7" r="F38"/>
  <c i="1" r="BA64"/>
  <c i="10" r="F40"/>
  <c i="1" r="BC67"/>
  <c i="13" r="F40"/>
  <c i="1" r="BC71"/>
  <c i="14" r="F38"/>
  <c i="1" r="BA72"/>
  <c i="17" r="F37"/>
  <c i="1" r="BB75"/>
  <c i="18" r="J36"/>
  <c i="1" r="AW76"/>
  <c i="20" r="J38"/>
  <c i="1" r="AW80"/>
  <c i="26" r="F39"/>
  <c i="1" r="BB89"/>
  <c i="29" r="F41"/>
  <c i="1" r="BD93"/>
  <c i="33" r="F39"/>
  <c i="1" r="BB98"/>
  <c i="35" r="J36"/>
  <c i="1" r="AW100"/>
  <c i="4" r="F37"/>
  <c i="1" r="BB59"/>
  <c i="5" r="F38"/>
  <c i="1" r="BA61"/>
  <c i="7" r="J38"/>
  <c i="1" r="AW64"/>
  <c i="9" r="F39"/>
  <c i="1" r="BB66"/>
  <c i="12" r="F37"/>
  <c i="1" r="BB69"/>
  <c i="18" r="F36"/>
  <c i="1" r="BA76"/>
  <c i="19" r="F36"/>
  <c i="1" r="BA78"/>
  <c i="22" r="F40"/>
  <c i="1" r="BC83"/>
  <c i="25" r="F39"/>
  <c i="1" r="BB87"/>
  <c i="28" r="F40"/>
  <c i="1" r="BC92"/>
  <c i="31" r="J36"/>
  <c i="1" r="AW95"/>
  <c i="33" r="F40"/>
  <c i="1" r="BC98"/>
  <c i="35" r="F36"/>
  <c i="1" r="BA100"/>
  <c i="36" r="F36"/>
  <c i="1" r="BA101"/>
  <c r="AS55"/>
  <c i="3" r="F38"/>
  <c i="1" r="BA58"/>
  <c i="6" r="J38"/>
  <c i="1" r="AW62"/>
  <c i="8" r="F41"/>
  <c i="1" r="BD65"/>
  <c i="10" r="F38"/>
  <c i="1" r="BA67"/>
  <c i="16" r="F39"/>
  <c i="1" r="BD74"/>
  <c i="22" r="F41"/>
  <c i="1" r="BD83"/>
  <c i="24" r="F38"/>
  <c i="1" r="BA86"/>
  <c i="25" r="F40"/>
  <c i="1" r="BC87"/>
  <c i="29" r="F38"/>
  <c i="1" r="BA93"/>
  <c i="30" r="F41"/>
  <c i="1" r="BD94"/>
  <c i="33" r="J38"/>
  <c i="1" r="AW98"/>
  <c i="35" r="F37"/>
  <c i="1" r="BB100"/>
  <c i="7" r="F40"/>
  <c i="1" r="BC64"/>
  <c i="14" r="F40"/>
  <c i="1" r="BC72"/>
  <c i="17" r="J36"/>
  <c i="1" r="AW75"/>
  <c i="17" r="F39"/>
  <c i="1" r="BD75"/>
  <c i="19" r="F38"/>
  <c i="1" r="BC78"/>
  <c i="26" r="J38"/>
  <c i="1" r="AW89"/>
  <c i="28" r="J38"/>
  <c i="1" r="AW92"/>
  <c i="29" r="F39"/>
  <c i="1" r="BB93"/>
  <c i="34" r="F39"/>
  <c i="1" r="BB99"/>
  <c i="35" l="1" r="T93"/>
  <c r="T92"/>
  <c i="10" r="T101"/>
  <c r="T100"/>
  <c i="8" r="R101"/>
  <c r="R100"/>
  <c i="5" r="R100"/>
  <c r="R99"/>
  <c i="29" r="P102"/>
  <c r="P101"/>
  <c i="1" r="AU93"/>
  <c i="9" r="P101"/>
  <c r="P100"/>
  <c i="1" r="AU66"/>
  <c i="2" r="P101"/>
  <c r="P100"/>
  <c i="1" r="AU57"/>
  <c i="22" r="R101"/>
  <c r="R100"/>
  <c i="21" r="R101"/>
  <c r="R100"/>
  <c i="16" r="R92"/>
  <c r="R91"/>
  <c i="32" r="P95"/>
  <c r="P94"/>
  <c i="1" r="AU96"/>
  <c i="28" r="P102"/>
  <c r="P101"/>
  <c i="1" r="AU92"/>
  <c i="12" r="T95"/>
  <c r="T94"/>
  <c i="30" r="R101"/>
  <c r="R100"/>
  <c i="25" r="R101"/>
  <c r="R100"/>
  <c i="10" r="P101"/>
  <c r="P100"/>
  <c i="1" r="AU67"/>
  <c i="8" r="T101"/>
  <c r="T100"/>
  <c i="7" r="T102"/>
  <c r="T101"/>
  <c i="33" r="R98"/>
  <c r="R97"/>
  <c i="31" r="R95"/>
  <c r="R94"/>
  <c i="23" r="P100"/>
  <c r="P99"/>
  <c i="1" r="AU84"/>
  <c i="34" r="T98"/>
  <c r="T97"/>
  <c i="31" r="P95"/>
  <c r="P94"/>
  <c i="1" r="AU95"/>
  <c i="11" r="R101"/>
  <c r="R100"/>
  <c i="9" r="T101"/>
  <c r="T100"/>
  <c i="7" r="R102"/>
  <c r="R101"/>
  <c i="30" r="T101"/>
  <c r="T100"/>
  <c i="16" r="T92"/>
  <c r="T91"/>
  <c i="14" r="P98"/>
  <c r="P97"/>
  <c i="1" r="AU72"/>
  <c i="9" r="R101"/>
  <c r="R100"/>
  <c i="2" r="R101"/>
  <c r="R100"/>
  <c i="35" r="P93"/>
  <c r="P92"/>
  <c i="1" r="AU100"/>
  <c i="33" r="T98"/>
  <c r="T97"/>
  <c i="27" r="R100"/>
  <c r="R99"/>
  <c i="24" r="R101"/>
  <c r="R100"/>
  <c i="15" r="P91"/>
  <c r="P90"/>
  <c i="1" r="AU73"/>
  <c i="12" r="BK95"/>
  <c r="BK94"/>
  <c r="J94"/>
  <c r="J63"/>
  <c i="28" r="T102"/>
  <c r="T101"/>
  <c i="26" r="P101"/>
  <c r="P100"/>
  <c i="1" r="AU89"/>
  <c i="25" r="P101"/>
  <c r="P100"/>
  <c i="1" r="AU87"/>
  <c i="24" r="P101"/>
  <c r="P100"/>
  <c i="1" r="AU86"/>
  <c i="19" r="P95"/>
  <c r="P94"/>
  <c i="1" r="AU78"/>
  <c i="10" r="R101"/>
  <c r="R100"/>
  <c i="4" r="T95"/>
  <c r="T94"/>
  <c i="31" r="T95"/>
  <c r="T94"/>
  <c i="29" r="R102"/>
  <c r="R101"/>
  <c i="27" r="P100"/>
  <c r="P99"/>
  <c i="1" r="AU90"/>
  <c i="23" r="R100"/>
  <c r="R99"/>
  <c i="22" r="P101"/>
  <c r="P100"/>
  <c i="1" r="AU83"/>
  <c i="21" r="T101"/>
  <c r="T100"/>
  <c i="11" r="P101"/>
  <c r="P100"/>
  <c i="1" r="AU68"/>
  <c i="6" r="R100"/>
  <c r="R99"/>
  <c i="3" r="R101"/>
  <c r="R100"/>
  <c i="34" r="R98"/>
  <c r="R97"/>
  <c i="32" r="BK95"/>
  <c r="J95"/>
  <c r="J64"/>
  <c i="26" r="R101"/>
  <c r="R100"/>
  <c i="23" r="T100"/>
  <c r="T99"/>
  <c i="21" r="P101"/>
  <c r="P100"/>
  <c i="1" r="AU81"/>
  <c i="19" r="R95"/>
  <c r="R94"/>
  <c i="16" r="P92"/>
  <c r="P91"/>
  <c i="1" r="AU74"/>
  <c i="14" r="R98"/>
  <c r="R97"/>
  <c i="12" r="P95"/>
  <c r="P94"/>
  <c i="1" r="AU69"/>
  <c i="11" r="T101"/>
  <c r="T100"/>
  <c i="6" r="T100"/>
  <c r="T99"/>
  <c i="5" r="T100"/>
  <c r="T99"/>
  <c i="4" r="P95"/>
  <c r="P94"/>
  <c i="1" r="AU59"/>
  <c i="3" r="T101"/>
  <c r="T100"/>
  <c i="32" r="T95"/>
  <c r="T94"/>
  <c i="29" r="T102"/>
  <c r="T101"/>
  <c i="20" r="R101"/>
  <c r="R100"/>
  <c i="19" r="BK95"/>
  <c r="J95"/>
  <c r="J64"/>
  <c i="21" r="BK101"/>
  <c r="J101"/>
  <c r="J68"/>
  <c i="28" r="BK102"/>
  <c r="J102"/>
  <c r="J68"/>
  <c i="6" r="BK100"/>
  <c r="J100"/>
  <c r="J68"/>
  <c i="8" r="BK101"/>
  <c r="BK100"/>
  <c r="J100"/>
  <c r="J67"/>
  <c i="11" r="BK101"/>
  <c r="J101"/>
  <c r="J68"/>
  <c i="14" r="BK98"/>
  <c r="J98"/>
  <c r="J68"/>
  <c i="22" r="BK101"/>
  <c r="J101"/>
  <c r="J68"/>
  <c i="25" r="BK101"/>
  <c r="BK100"/>
  <c r="J100"/>
  <c r="J67"/>
  <c i="26" r="BK101"/>
  <c r="BK100"/>
  <c r="J100"/>
  <c r="J67"/>
  <c i="27" r="BK100"/>
  <c r="J100"/>
  <c r="J68"/>
  <c i="30" r="BK101"/>
  <c r="J101"/>
  <c r="J68"/>
  <c i="34" r="BK98"/>
  <c r="J98"/>
  <c r="J68"/>
  <c i="36" r="BK91"/>
  <c r="J91"/>
  <c r="J64"/>
  <c i="2" r="BK101"/>
  <c r="J101"/>
  <c r="J68"/>
  <c i="5" r="BK100"/>
  <c r="J100"/>
  <c r="J68"/>
  <c i="10" r="BK101"/>
  <c r="J101"/>
  <c r="J68"/>
  <c i="13" r="BK95"/>
  <c r="J95"/>
  <c r="J68"/>
  <c i="15" r="BK91"/>
  <c r="J91"/>
  <c r="J64"/>
  <c i="17" r="BK91"/>
  <c r="J91"/>
  <c r="J64"/>
  <c i="20" r="BK101"/>
  <c r="J101"/>
  <c r="J68"/>
  <c i="35" r="BK93"/>
  <c r="J93"/>
  <c r="J64"/>
  <c i="3" r="BK101"/>
  <c r="J101"/>
  <c r="J68"/>
  <c i="4" r="BK95"/>
  <c r="BK94"/>
  <c r="J94"/>
  <c r="J63"/>
  <c i="9" r="BK101"/>
  <c r="J101"/>
  <c r="J68"/>
  <c i="16" r="BK92"/>
  <c r="J92"/>
  <c r="J64"/>
  <c i="18" r="BK91"/>
  <c r="J91"/>
  <c r="J64"/>
  <c i="29" r="BK102"/>
  <c r="BK101"/>
  <c r="J101"/>
  <c i="31" r="BK95"/>
  <c r="J95"/>
  <c r="J64"/>
  <c i="33" r="BK97"/>
  <c r="J97"/>
  <c i="24" r="J101"/>
  <c r="J68"/>
  <c i="23" r="BK99"/>
  <c r="J99"/>
  <c i="7" r="BK101"/>
  <c r="J101"/>
  <c r="J67"/>
  <c i="1" r="AU79"/>
  <c i="6" r="F37"/>
  <c i="1" r="AZ62"/>
  <c i="10" r="J37"/>
  <c i="1" r="AV67"/>
  <c r="AT67"/>
  <c r="BD82"/>
  <c i="23" r="J34"/>
  <c i="1" r="AG84"/>
  <c i="24" r="J37"/>
  <c i="1" r="AV86"/>
  <c r="AT86"/>
  <c r="BC91"/>
  <c r="AY91"/>
  <c i="32" r="F35"/>
  <c i="1" r="AZ96"/>
  <c i="10" r="F37"/>
  <c i="1" r="AZ67"/>
  <c i="12" r="J35"/>
  <c i="1" r="AV69"/>
  <c r="AT69"/>
  <c i="21" r="F37"/>
  <c i="1" r="AZ81"/>
  <c r="BB88"/>
  <c r="AX88"/>
  <c i="28" r="J37"/>
  <c i="1" r="AV92"/>
  <c r="AT92"/>
  <c r="AU70"/>
  <c i="2" r="J37"/>
  <c i="1" r="AV57"/>
  <c r="AT57"/>
  <c i="13" r="J37"/>
  <c i="1" r="AV71"/>
  <c r="AT71"/>
  <c r="BD70"/>
  <c r="BA70"/>
  <c r="AW70"/>
  <c i="14" r="F37"/>
  <c i="1" r="AZ72"/>
  <c i="18" r="F35"/>
  <c i="1" r="AZ76"/>
  <c i="22" r="J37"/>
  <c i="1" r="AV83"/>
  <c r="AT83"/>
  <c r="BC88"/>
  <c r="AY88"/>
  <c r="BB91"/>
  <c r="AX91"/>
  <c i="32" r="J35"/>
  <c i="1" r="AV96"/>
  <c r="AT96"/>
  <c i="3" r="F37"/>
  <c i="1" r="AZ58"/>
  <c i="11" r="J37"/>
  <c i="1" r="AV68"/>
  <c r="AT68"/>
  <c r="BB70"/>
  <c r="AX70"/>
  <c i="19" r="F35"/>
  <c i="1" r="AZ78"/>
  <c r="BC82"/>
  <c r="AY82"/>
  <c r="BA85"/>
  <c r="AW85"/>
  <c i="27" r="J37"/>
  <c i="1" r="AV90"/>
  <c r="AT90"/>
  <c i="33" r="J34"/>
  <c i="1" r="AG98"/>
  <c r="BD97"/>
  <c r="BC56"/>
  <c r="AY56"/>
  <c i="3" r="J37"/>
  <c i="1" r="AV58"/>
  <c r="AT58"/>
  <c i="18" r="J35"/>
  <c i="1" r="AV76"/>
  <c r="AT76"/>
  <c i="20" r="F37"/>
  <c i="1" r="AZ80"/>
  <c i="29" r="J37"/>
  <c i="1" r="AV93"/>
  <c r="AT93"/>
  <c r="BB60"/>
  <c r="AX60"/>
  <c i="6" r="J37"/>
  <c i="1" r="AV62"/>
  <c r="AT62"/>
  <c i="8" r="J37"/>
  <c i="1" r="AV65"/>
  <c r="AT65"/>
  <c r="BC63"/>
  <c r="AY63"/>
  <c r="BB63"/>
  <c r="AX63"/>
  <c i="16" r="F35"/>
  <c i="1" r="AZ74"/>
  <c r="BB85"/>
  <c r="AX85"/>
  <c i="25" r="F37"/>
  <c i="1" r="AZ87"/>
  <c i="31" r="J35"/>
  <c i="1" r="AV95"/>
  <c r="AT95"/>
  <c i="36" r="F35"/>
  <c i="1" r="AZ101"/>
  <c r="BC60"/>
  <c r="AY60"/>
  <c i="11" r="F37"/>
  <c i="1" r="AZ68"/>
  <c i="20" r="J37"/>
  <c i="1" r="AV80"/>
  <c r="AT80"/>
  <c i="25" r="J37"/>
  <c i="1" r="AV87"/>
  <c r="AT87"/>
  <c r="BA91"/>
  <c r="AW91"/>
  <c i="34" r="F37"/>
  <c i="1" r="AZ99"/>
  <c i="16" r="J35"/>
  <c i="1" r="AV74"/>
  <c r="AT74"/>
  <c r="BA82"/>
  <c r="AW82"/>
  <c i="26" r="F37"/>
  <c i="1" r="AZ89"/>
  <c i="33" r="F37"/>
  <c i="1" r="AZ98"/>
  <c r="AU60"/>
  <c i="5" r="J37"/>
  <c i="1" r="AV61"/>
  <c r="AT61"/>
  <c r="BD63"/>
  <c r="BA63"/>
  <c r="AW63"/>
  <c r="BC70"/>
  <c r="AY70"/>
  <c i="15" r="F35"/>
  <c i="1" r="AZ73"/>
  <c r="BC79"/>
  <c r="AY79"/>
  <c i="22" r="F37"/>
  <c i="1" r="AZ83"/>
  <c i="27" r="F37"/>
  <c i="1" r="AZ90"/>
  <c i="2" r="F37"/>
  <c i="1" r="AZ57"/>
  <c i="19" r="J35"/>
  <c i="1" r="AV78"/>
  <c r="AT78"/>
  <c i="30" r="F37"/>
  <c i="1" r="AZ94"/>
  <c r="BB97"/>
  <c r="AX97"/>
  <c r="AU56"/>
  <c i="29" r="J34"/>
  <c i="1" r="AG93"/>
  <c i="4" r="F35"/>
  <c i="1" r="AZ59"/>
  <c i="9" r="F37"/>
  <c i="1" r="AZ66"/>
  <c i="15" r="J35"/>
  <c i="1" r="AV73"/>
  <c r="AT73"/>
  <c r="BD79"/>
  <c r="BC85"/>
  <c r="AY85"/>
  <c r="BD88"/>
  <c i="28" r="F37"/>
  <c i="1" r="AZ92"/>
  <c r="AU97"/>
  <c r="BA56"/>
  <c r="AW56"/>
  <c r="BD60"/>
  <c i="7" r="F37"/>
  <c i="1" r="AZ64"/>
  <c i="13" r="F37"/>
  <c i="1" r="AZ71"/>
  <c i="17" r="J35"/>
  <c i="1" r="AV75"/>
  <c r="AT75"/>
  <c i="21" r="J37"/>
  <c i="1" r="AV81"/>
  <c r="AT81"/>
  <c r="BA88"/>
  <c r="AW88"/>
  <c i="31" r="F35"/>
  <c i="1" r="AZ95"/>
  <c i="34" r="J37"/>
  <c i="1" r="AV99"/>
  <c r="AT99"/>
  <c r="BD56"/>
  <c i="8" r="F37"/>
  <c i="1" r="AZ65"/>
  <c i="12" r="F35"/>
  <c i="1" r="AZ69"/>
  <c i="24" r="J34"/>
  <c i="1" r="AG86"/>
  <c r="BD85"/>
  <c i="26" r="J37"/>
  <c i="1" r="AV89"/>
  <c r="AT89"/>
  <c r="BC97"/>
  <c r="AY97"/>
  <c i="35" r="J35"/>
  <c i="1" r="AV100"/>
  <c r="AT100"/>
  <c i="4" r="J35"/>
  <c i="1" r="AV59"/>
  <c r="AT59"/>
  <c i="17" r="F35"/>
  <c i="1" r="AZ75"/>
  <c r="BB82"/>
  <c r="AX82"/>
  <c i="23" r="F37"/>
  <c i="1" r="AZ84"/>
  <c r="BD91"/>
  <c i="33" r="J37"/>
  <c i="1" r="AV98"/>
  <c r="AT98"/>
  <c r="BA97"/>
  <c r="AW97"/>
  <c i="35" r="F35"/>
  <c i="1" r="AZ100"/>
  <c r="BA60"/>
  <c r="AW60"/>
  <c i="7" r="J37"/>
  <c i="1" r="AV64"/>
  <c r="AT64"/>
  <c i="23" r="J37"/>
  <c i="1" r="AV84"/>
  <c r="AT84"/>
  <c i="30" r="J37"/>
  <c i="1" r="AV94"/>
  <c r="AT94"/>
  <c r="AS54"/>
  <c r="BB56"/>
  <c r="AX56"/>
  <c i="5" r="F37"/>
  <c i="1" r="AZ61"/>
  <c i="9" r="J37"/>
  <c i="1" r="AV66"/>
  <c r="AT66"/>
  <c i="14" r="J37"/>
  <c i="1" r="AV72"/>
  <c r="AT72"/>
  <c r="BA79"/>
  <c r="AW79"/>
  <c r="BB79"/>
  <c r="AX79"/>
  <c i="24" r="F37"/>
  <c i="1" r="AZ86"/>
  <c i="29" r="F37"/>
  <c i="1" r="AZ93"/>
  <c i="36" r="J35"/>
  <c i="1" r="AV101"/>
  <c r="AT101"/>
  <c i="19" l="1" r="BK94"/>
  <c r="J94"/>
  <c i="21" r="BK100"/>
  <c r="J100"/>
  <c r="J67"/>
  <c i="32" r="BK94"/>
  <c r="J94"/>
  <c r="J63"/>
  <c i="12" r="J95"/>
  <c r="J64"/>
  <c i="4" r="J95"/>
  <c r="J64"/>
  <c i="29" r="J67"/>
  <c i="27" r="BK99"/>
  <c r="J99"/>
  <c r="J67"/>
  <c i="11" r="BK100"/>
  <c r="J100"/>
  <c r="J67"/>
  <c i="29" r="J102"/>
  <c r="J68"/>
  <c i="25" r="J101"/>
  <c r="J68"/>
  <c i="14" r="BK97"/>
  <c r="J97"/>
  <c r="J67"/>
  <c i="17" r="BK90"/>
  <c r="J90"/>
  <c r="J63"/>
  <c i="26" r="J101"/>
  <c r="J68"/>
  <c i="22" r="BK100"/>
  <c r="J100"/>
  <c i="20" r="BK100"/>
  <c r="J100"/>
  <c r="J67"/>
  <c i="28" r="BK101"/>
  <c r="J101"/>
  <c r="J67"/>
  <c i="30" r="BK100"/>
  <c r="J100"/>
  <c i="8" r="J101"/>
  <c r="J68"/>
  <c i="34" r="BK97"/>
  <c r="J97"/>
  <c i="36" r="BK90"/>
  <c r="J90"/>
  <c r="J63"/>
  <c i="2" r="BK100"/>
  <c r="J100"/>
  <c r="J67"/>
  <c i="10" r="BK100"/>
  <c r="J100"/>
  <c r="J67"/>
  <c i="5" r="BK99"/>
  <c r="J99"/>
  <c r="J67"/>
  <c i="31" r="BK94"/>
  <c r="J94"/>
  <c r="J63"/>
  <c i="18" r="BK90"/>
  <c r="J90"/>
  <c r="J63"/>
  <c i="3" r="BK100"/>
  <c r="J100"/>
  <c r="J67"/>
  <c i="15" r="BK90"/>
  <c r="J90"/>
  <c r="J63"/>
  <c i="9" r="BK100"/>
  <c r="J100"/>
  <c i="6" r="BK99"/>
  <c r="J99"/>
  <c r="J67"/>
  <c i="13" r="BK94"/>
  <c r="J94"/>
  <c i="16" r="BK91"/>
  <c r="J91"/>
  <c r="J63"/>
  <c i="35" r="BK92"/>
  <c r="J92"/>
  <c i="1" r="AN98"/>
  <c i="33" r="J67"/>
  <c r="J43"/>
  <c i="29" r="J43"/>
  <c i="1" r="AN86"/>
  <c r="AN84"/>
  <c i="23" r="J67"/>
  <c i="24" r="J43"/>
  <c i="23" r="J43"/>
  <c i="1" r="AN93"/>
  <c r="AU91"/>
  <c i="8" r="J34"/>
  <c i="1" r="AG65"/>
  <c r="BA55"/>
  <c r="AW55"/>
  <c i="26" r="J34"/>
  <c i="1" r="AG89"/>
  <c r="AZ63"/>
  <c r="AV63"/>
  <c r="AT63"/>
  <c r="BB77"/>
  <c r="AX77"/>
  <c i="12" r="J32"/>
  <c i="1" r="AG69"/>
  <c i="35" r="J32"/>
  <c i="1" r="AG100"/>
  <c r="BD55"/>
  <c r="AU63"/>
  <c r="AZ88"/>
  <c r="AV88"/>
  <c r="AT88"/>
  <c r="AU85"/>
  <c i="13" r="J34"/>
  <c i="1" r="AG71"/>
  <c r="AZ82"/>
  <c r="AV82"/>
  <c r="AT82"/>
  <c r="AU82"/>
  <c i="9" r="J34"/>
  <c i="1" r="AG66"/>
  <c r="BA77"/>
  <c r="AW77"/>
  <c r="AZ91"/>
  <c r="AV91"/>
  <c r="AT91"/>
  <c i="19" r="J32"/>
  <c i="1" r="AG78"/>
  <c r="AZ60"/>
  <c r="AV60"/>
  <c r="AT60"/>
  <c r="BD77"/>
  <c r="BB55"/>
  <c i="34" r="J34"/>
  <c i="1" r="AG99"/>
  <c r="AG97"/>
  <c r="AZ85"/>
  <c r="AV85"/>
  <c r="AT85"/>
  <c i="4" r="J32"/>
  <c i="1" r="AG59"/>
  <c r="AZ79"/>
  <c r="AV79"/>
  <c r="AT79"/>
  <c i="25" r="J34"/>
  <c i="1" r="AG87"/>
  <c r="AG85"/>
  <c r="AZ70"/>
  <c r="AV70"/>
  <c r="AT70"/>
  <c r="AU88"/>
  <c i="30" r="J34"/>
  <c i="1" r="AG94"/>
  <c r="AZ56"/>
  <c r="AV56"/>
  <c r="AT56"/>
  <c r="AZ97"/>
  <c r="AV97"/>
  <c r="AT97"/>
  <c i="22" r="J34"/>
  <c i="1" r="AG83"/>
  <c r="BC55"/>
  <c i="7" r="J34"/>
  <c i="1" r="AG64"/>
  <c r="BC77"/>
  <c r="AY77"/>
  <c i="4" l="1" r="J41"/>
  <c i="34" r="J43"/>
  <c i="22" r="J43"/>
  <c i="9" r="J43"/>
  <c i="8" r="J43"/>
  <c i="30" r="J43"/>
  <c i="12" r="J41"/>
  <c i="13" r="J43"/>
  <c i="25" r="J43"/>
  <c i="26" r="J43"/>
  <c i="35" r="J41"/>
  <c i="19" r="J41"/>
  <c i="9" r="J67"/>
  <c i="22" r="J67"/>
  <c i="30" r="J67"/>
  <c i="13" r="J67"/>
  <c i="34" r="J67"/>
  <c i="19" r="J63"/>
  <c i="35" r="J63"/>
  <c i="7" r="J43"/>
  <c i="1" r="AN64"/>
  <c r="AN89"/>
  <c r="AN100"/>
  <c r="AN59"/>
  <c r="AN65"/>
  <c r="AN69"/>
  <c r="AN78"/>
  <c r="AN71"/>
  <c r="AN83"/>
  <c r="AN87"/>
  <c r="AN94"/>
  <c r="AN66"/>
  <c r="AN99"/>
  <c r="AN97"/>
  <c r="AN85"/>
  <c r="AU55"/>
  <c i="21" r="J34"/>
  <c i="1" r="AG81"/>
  <c r="BC54"/>
  <c r="W32"/>
  <c i="14" r="J34"/>
  <c i="1" r="AG72"/>
  <c r="AG70"/>
  <c r="AZ77"/>
  <c r="AV77"/>
  <c r="AT77"/>
  <c i="15" r="J32"/>
  <c i="1" r="AG73"/>
  <c r="AN73"/>
  <c r="AG82"/>
  <c i="27" r="J34"/>
  <c i="1" r="AG90"/>
  <c r="AG88"/>
  <c i="11" r="J34"/>
  <c i="1" r="AG68"/>
  <c r="BB54"/>
  <c r="W31"/>
  <c i="16" r="J32"/>
  <c i="1" r="AG74"/>
  <c i="28" r="J34"/>
  <c i="1" r="AG92"/>
  <c r="AN92"/>
  <c r="BA54"/>
  <c r="AW54"/>
  <c r="AK30"/>
  <c i="17" r="J32"/>
  <c i="1" r="AG75"/>
  <c i="31" r="J32"/>
  <c i="1" r="AG95"/>
  <c r="AN95"/>
  <c r="AU77"/>
  <c i="20" r="J34"/>
  <c i="1" r="AG80"/>
  <c r="AN80"/>
  <c i="5" r="J34"/>
  <c i="1" r="AG61"/>
  <c r="AN61"/>
  <c r="AY55"/>
  <c i="10" r="J34"/>
  <c i="1" r="AG67"/>
  <c r="AN67"/>
  <c i="32" r="J32"/>
  <c i="1" r="AG96"/>
  <c r="AN96"/>
  <c r="AZ55"/>
  <c r="AV55"/>
  <c r="AT55"/>
  <c i="2" r="J34"/>
  <c i="1" r="AG57"/>
  <c i="6" r="J34"/>
  <c i="1" r="AG62"/>
  <c r="AN62"/>
  <c i="36" r="J32"/>
  <c i="1" r="AG101"/>
  <c r="AX55"/>
  <c i="3" r="J34"/>
  <c i="1" r="AG58"/>
  <c r="BD54"/>
  <c r="W33"/>
  <c i="18" r="J32"/>
  <c i="1" r="AG76"/>
  <c l="1" r="AN82"/>
  <c i="18" r="J41"/>
  <c i="10" r="J43"/>
  <c i="27" r="J43"/>
  <c i="2" r="J43"/>
  <c i="36" r="J41"/>
  <c i="3" r="J43"/>
  <c i="20" r="J43"/>
  <c i="1" r="AN90"/>
  <c i="11" r="J43"/>
  <c i="32" r="J41"/>
  <c i="6" r="J43"/>
  <c i="14" r="J43"/>
  <c i="16" r="J41"/>
  <c i="15" r="J41"/>
  <c i="21" r="J43"/>
  <c i="31" r="J41"/>
  <c i="5" r="J43"/>
  <c i="28" r="J43"/>
  <c i="17" r="J41"/>
  <c i="1" r="AN58"/>
  <c r="AN76"/>
  <c r="AN57"/>
  <c r="AN68"/>
  <c r="AN72"/>
  <c r="AN74"/>
  <c r="AN75"/>
  <c r="AN81"/>
  <c r="AN101"/>
  <c r="AN70"/>
  <c r="AN88"/>
  <c r="AU54"/>
  <c r="AY54"/>
  <c r="AZ54"/>
  <c r="W29"/>
  <c r="AG60"/>
  <c r="AN60"/>
  <c r="AG63"/>
  <c r="AN63"/>
  <c r="AX54"/>
  <c r="AG56"/>
  <c r="AG91"/>
  <c r="AG79"/>
  <c r="W30"/>
  <c l="1" r="AN56"/>
  <c r="AN79"/>
  <c r="AN91"/>
  <c r="AG77"/>
  <c r="AV54"/>
  <c r="AK29"/>
  <c r="AG55"/>
  <c r="AG54"/>
  <c r="AK26"/>
  <c l="1" r="AN77"/>
  <c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<sst xmlns="http://schemas.openxmlformats.org/spreadsheetml/2006/main">
  <si>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</si>
  <si>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</si>
  <si>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</si>
  <si>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</si>
  <si>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</si>
  <si>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{f1dd7669-17aa-4d83-a9ad-c9604132855d}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</si>
  <si>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</si>
  <si>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</si>
  <si>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</si>
  <si>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</si>
  <si>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</si>
  <si>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</si>
  <si>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</si>
  <si>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</si>
  <si>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2021-AQUECON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</si>
  <si>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</si>
  <si>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</si>
  <si>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Odkanalizování části města Děčín - Horní Oldřichov - III. a IV. etapa</t>
  </si>
  <si>
    <t>KSO:</t>
  </si>
  <si>
    <t>827</t>
  </si>
  <si>
    <t>CC-CZ:</t>
  </si>
  <si>
    <t>222</t>
  </si>
  <si>
    <t>Místo:</t>
  </si>
  <si>
    <t>Horní Oldřichov</t>
  </si>
  <si>
    <t>Datum:</t>
  </si>
  <si>
    <t>15. 2. 2021</t>
  </si>
  <si>
    <t>CZ-CPV:</t>
  </si>
  <si>
    <t>45231300-8</t>
  </si>
  <si>
    <t>CZ-CPA:</t>
  </si>
  <si>
    <t>42.21.12</t>
  </si>
  <si>
    <t>Zadavatel:</t>
  </si>
  <si>
    <t>IČ:</t>
  </si>
  <si>
    <t>00261238</t>
  </si>
  <si>
    <t>Statutární město Děčín, Mírové náměstí 1175/5</t>
  </si>
  <si>
    <t>DIČ:</t>
  </si>
  <si>
    <t/>
  </si>
  <si>
    <t>Uchazeč:</t>
  </si>
  <si>
    <t>Vyplň údaj</t>
  </si>
  <si>
    <t>Projektant:</t>
  </si>
  <si>
    <t>14868202</t>
  </si>
  <si>
    <t>AQUECON a.s., Čsl. Legií 445/4, Teplice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</si>
  <si>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</si>
  <si>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</si>
  <si>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</si>
  <si>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</si>
  <si>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</si>
  <si>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</si>
  <si>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</si>
  <si>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</si>
  <si>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</si>
  <si>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</si>
  <si>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</si>
  <si>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</si>
  <si>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</si>
  <si>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</si>
  <si>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</si>
  <si>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</si>
  <si>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</si>
  <si>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</si>
  <si>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</si>
  <si>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</si>
  <si>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</si>
  <si>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</si>
  <si>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</si>
  <si>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</si>
  <si>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</si>
  <si>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</si>
  <si>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</si>
  <si>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</si>
  <si>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</si>
  <si>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</si>
  <si>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</si>
  <si>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</si>
  <si>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</si>
  <si>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</si>
  <si>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</si>
  <si>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</si>
  <si>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</si>
  <si>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</si>
  <si>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</si>
  <si>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</si>
  <si>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</si>
  <si>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</si>
  <si>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</si>
  <si>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III. ETAPA</t>
  </si>
  <si>
    <t>Odkanalizování části města Děčín - Horní Oldřichov</t>
  </si>
  <si>
    <t>STA</t>
  </si>
  <si>
    <t>1</t>
  </si>
  <si>
    <t>{e0cc6604-e7b7-49c3-837b-33728e30c392}</t>
  </si>
  <si>
    <t>2</t>
  </si>
  <si>
    <t>SO 01.5</t>
  </si>
  <si>
    <t>Vodovodní řad 5</t>
  </si>
  <si>
    <t>Soupis</t>
  </si>
  <si>
    <t>{09f034ab-a1fb-404f-a91e-a972f1eacaf5}</t>
  </si>
  <si>
    <t>827 13</t>
  </si>
  <si>
    <t>/</t>
  </si>
  <si>
    <t>SO 01.5 A</t>
  </si>
  <si>
    <t>Vodovodní řad 5 - investice města Děčín</t>
  </si>
  <si>
    <t>3</t>
  </si>
  <si>
    <t>{e85871b1-9a01-47b9-9603-8e671fbc54ca}</t>
  </si>
  <si>
    <t>SO 01.5 B</t>
  </si>
  <si>
    <t>Vodovodní řad 5 - investice SVS a.s.</t>
  </si>
  <si>
    <t>{3f36d7b1-f1ee-4ca4-8860-573aea978812}</t>
  </si>
  <si>
    <t>SO 01.6</t>
  </si>
  <si>
    <t>Vodovodní řad 6</t>
  </si>
  <si>
    <t>{5dd5c992-7fcf-4383-812f-5cdc3bba2057}</t>
  </si>
  <si>
    <t>SO 02.1</t>
  </si>
  <si>
    <t>Přepojení stávajících vodovodních přípojek</t>
  </si>
  <si>
    <t>{25eec1bc-e3a2-4547-a52f-0fc23c292d0d}</t>
  </si>
  <si>
    <t>SO 02.1 A</t>
  </si>
  <si>
    <t>Přepojení stávajících vodovodních přípojek - investice města Děčín</t>
  </si>
  <si>
    <t>{90408dd2-79b2-485e-a7a5-7208a9c13625}</t>
  </si>
  <si>
    <t>SO 02.1 B</t>
  </si>
  <si>
    <t>Přepojení stávajících vodovodních přípojek - investice SVS a.s.</t>
  </si>
  <si>
    <t>{d47d0a2d-8b18-4a6a-b2b5-db8cc23ba3fa}</t>
  </si>
  <si>
    <t>SO 03</t>
  </si>
  <si>
    <t>Splašková kanalizace</t>
  </si>
  <si>
    <t>{e2001d0f-5bd3-4e1e-aaf2-873867934510}</t>
  </si>
  <si>
    <t>827 21</t>
  </si>
  <si>
    <t>SO 03.1</t>
  </si>
  <si>
    <t>Stoka 1</t>
  </si>
  <si>
    <t>{c8dcd4a8-d797-4e1d-b99d-a119daad4092}</t>
  </si>
  <si>
    <t>SO 03.5</t>
  </si>
  <si>
    <t>Stoka 5</t>
  </si>
  <si>
    <t>{c926fd3c-713a-4067-8618-82a27a359174}</t>
  </si>
  <si>
    <t>SO 03.6</t>
  </si>
  <si>
    <t>Stoka 6</t>
  </si>
  <si>
    <t>{4943160e-6a4b-412e-9c75-f3b3288d08f0}</t>
  </si>
  <si>
    <t>SO 03.AA</t>
  </si>
  <si>
    <t>Stoka AA</t>
  </si>
  <si>
    <t>{db798e58-02f1-478a-825e-5b4fcedd33fd}</t>
  </si>
  <si>
    <t>SO 03.A2A</t>
  </si>
  <si>
    <t>Stoka A2A</t>
  </si>
  <si>
    <t>{b8406cfb-7961-4313-b748-d96361e78d72}</t>
  </si>
  <si>
    <t>SO 04</t>
  </si>
  <si>
    <t>Veřejné části kanalizačních přípojek</t>
  </si>
  <si>
    <t>{99230149-3b21-42dc-a417-d029b383042e}</t>
  </si>
  <si>
    <t>SO 06</t>
  </si>
  <si>
    <t>Odvodňovací rigoly</t>
  </si>
  <si>
    <t>{e703b448-bfc3-4c17-9030-81e08974f819}</t>
  </si>
  <si>
    <t>SO 06.3</t>
  </si>
  <si>
    <t>Odvodňovací rigol 3</t>
  </si>
  <si>
    <t>{74163314-ea8f-4dba-a0e7-f63ae0e147e0}</t>
  </si>
  <si>
    <t>SO 06.4</t>
  </si>
  <si>
    <t>Odvodňovací rigol 4</t>
  </si>
  <si>
    <t>{c1093939-2fd6-4424-b21a-33daa7f0d537}</t>
  </si>
  <si>
    <t>SO 07</t>
  </si>
  <si>
    <t>Odvodňovací příkop</t>
  </si>
  <si>
    <t>{faf8b482-5713-4826-aa6e-70c7cc839688}</t>
  </si>
  <si>
    <t>SO 08</t>
  </si>
  <si>
    <t>Obnova komunikace</t>
  </si>
  <si>
    <t>{07501b4d-8498-44ce-a9c7-94bf1fe660cc}</t>
  </si>
  <si>
    <t>822 25</t>
  </si>
  <si>
    <t>VRN</t>
  </si>
  <si>
    <t>Vedlejší rozpočtové náklady</t>
  </si>
  <si>
    <t>{a5830a16-3944-46cf-8225-eed461799139}</t>
  </si>
  <si>
    <t>VRN SVS</t>
  </si>
  <si>
    <t>Vedlejší rozpočtové náklady - investice SVS a.s.</t>
  </si>
  <si>
    <t>{3a9d2ac8-117d-49bb-91e9-ea9ff2f42b52}</t>
  </si>
  <si>
    <t>IV. ETAPA</t>
  </si>
  <si>
    <t>{8655e657-0fff-4c32-b3fe-e0f62c7af1c2}</t>
  </si>
  <si>
    <t>SO 01.1</t>
  </si>
  <si>
    <t>Vodovodní řad 1</t>
  </si>
  <si>
    <t>{b29fc94c-38b8-42ae-b8d1-e774fd160358}</t>
  </si>
  <si>
    <t>SO 01.2</t>
  </si>
  <si>
    <t>Vodovodní řad 2</t>
  </si>
  <si>
    <t>{bbc94f9f-aae6-4c99-8b1b-3664dc7783d5}</t>
  </si>
  <si>
    <t>SO 01.2 A</t>
  </si>
  <si>
    <t>Vodovodní řad 2 - investice města Děčín</t>
  </si>
  <si>
    <t>{e9b49eb7-89e8-4cdd-9118-4d98a8ed98c5}</t>
  </si>
  <si>
    <t>SO 01.2 B</t>
  </si>
  <si>
    <t>Vodovodní řad 2 - investice SVS a.s.</t>
  </si>
  <si>
    <t>{712d5cce-78cb-46cb-a2c1-0d086415d726}</t>
  </si>
  <si>
    <t>SO 01.3</t>
  </si>
  <si>
    <t>Vodovodní řad 3</t>
  </si>
  <si>
    <t>{da14b26d-36c8-4758-97dc-539fb2b94130}</t>
  </si>
  <si>
    <t>SO 01.3 A</t>
  </si>
  <si>
    <t>Vodovodní řad 3 - investice města Děčín</t>
  </si>
  <si>
    <t>{26426dcf-2b84-40ad-add0-6eab3b578395}</t>
  </si>
  <si>
    <t>SO 01.3 B</t>
  </si>
  <si>
    <t>Vodovodní řad 3 - investice SVS a.s.</t>
  </si>
  <si>
    <t>{c044a281-3af4-4dc1-ad86-b3ec2c4a787b}</t>
  </si>
  <si>
    <t>SO 01.4</t>
  </si>
  <si>
    <t>Vodovodní řad 4</t>
  </si>
  <si>
    <t>{e628eeed-c334-4f13-921a-0206f81bbee2}</t>
  </si>
  <si>
    <t>SO 01.4 A</t>
  </si>
  <si>
    <t>Vodovodní řad 4 - investice města Děčín</t>
  </si>
  <si>
    <t>{1a023715-a743-478d-98f9-7bcaedc0fc6e}</t>
  </si>
  <si>
    <t>SO 01.4 B</t>
  </si>
  <si>
    <t>Vodovodní řad 4 - investice SVS a.s.</t>
  </si>
  <si>
    <t>{25ac3a78-40d8-48a5-8a94-32c890e559fc}</t>
  </si>
  <si>
    <t>SO 02.2</t>
  </si>
  <si>
    <t>{69db90c2-e303-471f-a482-1d6bb9f37e51}</t>
  </si>
  <si>
    <t>SO 02.2 A</t>
  </si>
  <si>
    <t>{60e1205b-2fb5-4a26-aeaa-b21a9c5b2a31}</t>
  </si>
  <si>
    <t>SO 02.2 B</t>
  </si>
  <si>
    <t>{bd5a6c91-4fda-4675-a136-5d0e1871cd43}</t>
  </si>
  <si>
    <t>{8f6f40a2-4696-415b-8efb-25b4750df24d}</t>
  </si>
  <si>
    <t>SO 03.2</t>
  </si>
  <si>
    <t>Stoka 2</t>
  </si>
  <si>
    <t>{209722e2-4e97-4609-bb99-ce5b30c35904}</t>
  </si>
  <si>
    <t>SO 03.3</t>
  </si>
  <si>
    <t>Stoka 3</t>
  </si>
  <si>
    <t>{1cb4bce1-7789-4144-b61f-ae724c9cd4ea}</t>
  </si>
  <si>
    <t>SO 03.4</t>
  </si>
  <si>
    <t>Stoka 4</t>
  </si>
  <si>
    <t>{895cf8f9-988e-4e0d-b3e4-152b8f93c4da}</t>
  </si>
  <si>
    <t>{8895e962-7f33-4989-85e7-16aeb5a56d75}</t>
  </si>
  <si>
    <t>SO 05</t>
  </si>
  <si>
    <t>Dešťová kanalizace</t>
  </si>
  <si>
    <t>{bf06987a-63c2-4dfc-a2d4-4791f07745c7}</t>
  </si>
  <si>
    <t>{690a951a-889d-41da-8f2e-dd241b3abe8e}</t>
  </si>
  <si>
    <t>SO 06.1</t>
  </si>
  <si>
    <t>Odvodňovací rigol 1</t>
  </si>
  <si>
    <t>{9c071fa5-01a8-49c5-a25f-9e68e3835577}</t>
  </si>
  <si>
    <t>SO 06.2</t>
  </si>
  <si>
    <t>Odvodňovací rigol 2</t>
  </si>
  <si>
    <t>{ce7dee78-c654-4fac-b793-fb2d738f1582}</t>
  </si>
  <si>
    <t>{85d57404-ebc1-43f4-a20a-a5aed20b8a80}</t>
  </si>
  <si>
    <t>{bbfb62fe-7dd9-468b-856c-4f2858bcd97d}</t>
  </si>
  <si>
    <t>KRYCÍ LIST SOUPISU PRACÍ</t>
  </si>
  <si>
    <t>Objekt:</t>
  </si>
  <si>
    <t>III. ETAPA - Odkanalizování části města Děčín - Horní Oldřichov</t>
  </si>
  <si>
    <t>Soupis:</t>
  </si>
  <si>
    <t>SO 01.5 - Vodovodní řad 5</t>
  </si>
  <si>
    <t>Úroveň 3:</t>
  </si>
  <si>
    <t>SO 01.5 A - Vodovodní řad 5 - investice města Děčín</t>
  </si>
  <si>
    <t>22221</t>
  </si>
  <si>
    <t>42.21.22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</si>
  <si>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</si>
  <si>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</si>
  <si>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</si>
  <si>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</si>
  <si>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</si>
  <si>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</si>
  <si>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</si>
  <si>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</si>
  <si>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</si>
  <si>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</si>
  <si>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</si>
  <si>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</si>
  <si>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</si>
  <si>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</si>
  <si>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</si>
  <si>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</si>
  <si>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</si>
  <si>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</si>
  <si>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</si>
  <si>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</si>
  <si>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</si>
  <si>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</si>
  <si>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</si>
  <si>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</si>
  <si>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</si>
  <si>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</si>
  <si>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</si>
  <si>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</si>
  <si>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</si>
  <si>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</si>
  <si>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</si>
  <si>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</si>
  <si>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</si>
  <si>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m2</t>
  </si>
  <si>
    <t>CS ÚRS 2021 01</t>
  </si>
  <si>
    <t>4</t>
  </si>
  <si>
    <t>1430900064</t>
  </si>
  <si>
    <t>Online PSC</t>
  </si>
  <si>
    <t>https://podminky.urs.cz/item/CS_URS_2021_01/113107152</t>
  </si>
  <si>
    <t>VV</t>
  </si>
  <si>
    <t>III. ETAPA - SO 01.5 VODOVOD 5 - investice města Děčín</t>
  </si>
  <si>
    <t>š. 1,0 m</t>
  </si>
  <si>
    <t>129,69 * 1,0</t>
  </si>
  <si>
    <t>Součet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</si>
  <si>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</si>
  <si>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</si>
  <si>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-822093197</t>
  </si>
  <si>
    <t>https://podminky.urs.cz/item/CS_URS_2021_01/113107163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</si>
  <si>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</si>
  <si>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</si>
  <si>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-1270220937</t>
  </si>
  <si>
    <t>https://podminky.urs.cz/item/CS_URS_2021_01/113107182</t>
  </si>
  <si>
    <t>115101201</t>
  </si>
  <si>
    <t>Čerpání vody na dopravní výšku do 10 m s uvažovaným průměrným přítokem do 500 l/min</t>
  </si>
  <si>
    <t>hod</t>
  </si>
  <si>
    <t>1570458729</t>
  </si>
  <si>
    <t>https://podminky.urs.cz/item/CS_URS_2021_01/115101201</t>
  </si>
  <si>
    <t>13 * 8"h"</t>
  </si>
  <si>
    <t>5</t>
  </si>
  <si>
    <t>115101301</t>
  </si>
  <si>
    <t>Pohotovost záložní čerpací soupravy pro dopravní výšku do 10 m s uvažovaným průměrným přítokem do 500 l/min</t>
  </si>
  <si>
    <t>den</t>
  </si>
  <si>
    <t>1899717530</t>
  </si>
  <si>
    <t>https://podminky.urs.cz/item/CS_URS_2021_01/115101301</t>
  </si>
  <si>
    <t>13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</si>
  <si>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</si>
  <si>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</si>
  <si>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</si>
  <si>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m</t>
  </si>
  <si>
    <t>-525482296</t>
  </si>
  <si>
    <t>https://podminky.urs.cz/item/CS_URS_2021_01/119001405</t>
  </si>
  <si>
    <t>plynové potrubí 2x</t>
  </si>
  <si>
    <t>1,2 * 2</t>
  </si>
  <si>
    <t>7</t>
  </si>
  <si>
    <t>119001406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</si>
  <si>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</si>
  <si>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-326315064</t>
  </si>
  <si>
    <t>https://podminky.urs.cz/item/CS_URS_2021_01/119001406</t>
  </si>
  <si>
    <t>kanalizační potrubí 2x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</si>
  <si>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</si>
  <si>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</si>
  <si>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</si>
  <si>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1915730190</t>
  </si>
  <si>
    <t>https://podminky.urs.cz/item/CS_URS_2021_01/119001421</t>
  </si>
  <si>
    <t>sdělovací, NN, VO 4x</t>
  </si>
  <si>
    <t>1,2 * 4</t>
  </si>
  <si>
    <t>9</t>
  </si>
  <si>
    <t>132354204</t>
  </si>
  <si>
    <t>Hloubení zapažených rýh šířky přes 800 do 2 000 mm strojně s urovnáním dna do předepsaného profilu a spádu v hornině třídy těžitelnosti II skupiny 4 přes 100 do 500 m3</t>
  </si>
  <si>
    <t>m3</t>
  </si>
  <si>
    <t>-564824254</t>
  </si>
  <si>
    <t>https://podminky.urs.cz/item/CS_URS_2021_01/132354204</t>
  </si>
  <si>
    <t>š. 1,0 m, hl. 1,6 m</t>
  </si>
  <si>
    <t>129,69 * 1,0 * ( 1,6 - 0,6 )</t>
  </si>
  <si>
    <t>10</t>
  </si>
  <si>
    <t>139001101</t>
  </si>
  <si>
    <t>Příplatek k cenám hloubených vykopávek za ztížení vykopávky v blízkosti podzemního vedení nebo výbušnin pro jakoukoliv třídu horniny</t>
  </si>
  <si>
    <t>-2056838258</t>
  </si>
  <si>
    <t>https://podminky.urs.cz/item/CS_URS_2021_01/139001101</t>
  </si>
  <si>
    <t>1,2 * 1,7 * 2,4</t>
  </si>
  <si>
    <t>1,3 * 1,8 * 2,4</t>
  </si>
  <si>
    <t>1,0 * 1,5 * 4,8</t>
  </si>
  <si>
    <t>11</t>
  </si>
  <si>
    <t>151101101</t>
  </si>
  <si>
    <t>Zřízení pažení a rozepření stěn rýh pro podzemní vedení příložné pro jakoukoliv mezerovitost, hloubky do 2 m</t>
  </si>
  <si>
    <t>-1384983369</t>
  </si>
  <si>
    <t>https://podminky.urs.cz/item/CS_URS_2021_01/151101101</t>
  </si>
  <si>
    <t>129,69 * 1,6 * 2</t>
  </si>
  <si>
    <t>12</t>
  </si>
  <si>
    <t>151101111</t>
  </si>
  <si>
    <t>Odstranění pažení a rozepření stěn rýh pro podzemní vedení s uložením materiálu na vzdálenost do 3 m od kraje výkopu příložné, hloubky do 2 m</t>
  </si>
  <si>
    <t>-625364597</t>
  </si>
  <si>
    <t>https://podminky.urs.cz/item/CS_URS_2021_01/151101111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</si>
  <si>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</si>
  <si>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</si>
  <si>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-1048369030</t>
  </si>
  <si>
    <t>https://podminky.urs.cz/item/CS_URS_2021_01/162751137</t>
  </si>
  <si>
    <t>výkopek na skládku ( celková vzdálenost 12 km )</t>
  </si>
  <si>
    <t>129,69</t>
  </si>
  <si>
    <t>14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</si>
  <si>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</si>
  <si>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</si>
  <si>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-64323561</t>
  </si>
  <si>
    <t>https://podminky.urs.cz/item/CS_URS_2021_01/162751139</t>
  </si>
  <si>
    <t>129,69 * 2</t>
  </si>
  <si>
    <t>171201221</t>
  </si>
  <si>
    <t>Poplatek za uložení stavebního odpadu na skládce (skládkovné) zeminy a kamení zatříděného do Katalogu odpadů pod kódem 17 05 04</t>
  </si>
  <si>
    <t>t</t>
  </si>
  <si>
    <t>-1503543528</t>
  </si>
  <si>
    <t>https://podminky.urs.cz/item/CS_URS_2021_01/171201221</t>
  </si>
  <si>
    <t>koeficient přepočtu hmotnosti: 1,7</t>
  </si>
  <si>
    <t>129,69 * 1,7</t>
  </si>
  <si>
    <t>16</t>
  </si>
  <si>
    <t>174151101</t>
  </si>
  <si>
    <t>Zásyp sypaninou z jakékoliv horniny strojně s uložením výkopku ve vrstvách se zhutněním jam, šachet, rýh nebo kolem objektů v těchto vykopávkách</t>
  </si>
  <si>
    <t>2109011990</t>
  </si>
  <si>
    <t>https://podminky.urs.cz/item/CS_URS_2021_01/174151101</t>
  </si>
  <si>
    <t>VÝKOP - LOŽE - OBSYP VO</t>
  </si>
  <si>
    <t>129,69 - 12,969 - 53,173</t>
  </si>
  <si>
    <t>17</t>
  </si>
  <si>
    <t>M</t>
  </si>
  <si>
    <t>58331200</t>
  </si>
  <si>
    <t>štěrkopísek netříděný zásypový</t>
  </si>
  <si>
    <t>-1443822874</t>
  </si>
  <si>
    <t>63,548*2 'Přepočtené koeficientem množství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</si>
  <si>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</si>
  <si>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</si>
  <si>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</si>
  <si>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-629302245</t>
  </si>
  <si>
    <t>https://podminky.urs.cz/item/CS_URS_2021_01/175151101</t>
  </si>
  <si>
    <t>tl. 300 mm nad potrubí</t>
  </si>
  <si>
    <t>"VO" 129,69 * 1,0 * ( 0,11 + 0,3 )</t>
  </si>
  <si>
    <t>"odečet potrubí" - 129,69 * PI * (0,055)^2</t>
  </si>
  <si>
    <t>19</t>
  </si>
  <si>
    <t>58337331</t>
  </si>
  <si>
    <t>štěrkopísek frakce 0/22</t>
  </si>
  <si>
    <t>-720824574</t>
  </si>
  <si>
    <t>51,941*2 'Přepočtené koeficientem množství</t>
  </si>
  <si>
    <t>Zakládání</t>
  </si>
  <si>
    <t>20</t>
  </si>
  <si>
    <t>212752111</t>
  </si>
  <si>
    <t>Trativody z drenážních trubek pro liniové stavby a komunikace se zřízením štěrkového lože pod trubky a s jejich obsypem v otevřeném výkopu trubka korugovaná sendvičová PE-HD SN 4 perforace 220° DN 100</t>
  </si>
  <si>
    <t>974370709</t>
  </si>
  <si>
    <t>https://podminky.urs.cz/item/CS_URS_2021_01/212752111</t>
  </si>
  <si>
    <t>Svislé a kompletní konstrukce</t>
  </si>
  <si>
    <t>338171113</t>
  </si>
  <si>
    <t>Montáž sloupků a vzpěr plotových ocelových trubkových nebo profilovaných výšky do 2,00 m se zabetonováním do 0,08 m3 do připravených jamek</t>
  </si>
  <si>
    <t>kus</t>
  </si>
  <si>
    <t>1993880059</t>
  </si>
  <si>
    <t>https://podminky.urs.cz/item/CS_URS_2021_01/338171113</t>
  </si>
  <si>
    <t>sloupky pro orientační tabulky</t>
  </si>
  <si>
    <t>22</t>
  </si>
  <si>
    <t>55342250</t>
  </si>
  <si>
    <t>sloupek plotový průběžný Pz a komaxitové 1500/38x1,5mm</t>
  </si>
  <si>
    <t>-215731896</t>
  </si>
  <si>
    <t>Vodorovné konstrukce</t>
  </si>
  <si>
    <t>23</t>
  </si>
  <si>
    <t>451573111</t>
  </si>
  <si>
    <t>Lože pod potrubí, stoky a drobné objekty v otevřeném výkopu z písku a štěrkopísku do 63 mm</t>
  </si>
  <si>
    <t>2061611980</t>
  </si>
  <si>
    <t>https://podminky.urs.cz/item/CS_URS_2021_01/451573111</t>
  </si>
  <si>
    <t>tl. 100 mm</t>
  </si>
  <si>
    <t>129,69 * 1,0 * 0,1</t>
  </si>
  <si>
    <t>Trubní vedení</t>
  </si>
  <si>
    <t>24</t>
  </si>
  <si>
    <t>857262122</t>
  </si>
  <si>
    <t>Montáž litinových tvarovek na potrubí litinovém tlakovém jednoosých na potrubí z trub přírubových v otevřeném výkopu, kanálu nebo v šachtě DN 100</t>
  </si>
  <si>
    <t>26212182</t>
  </si>
  <si>
    <t>https://podminky.urs.cz/item/CS_URS_2021_01/857262122</t>
  </si>
  <si>
    <t>25</t>
  </si>
  <si>
    <t>55251263</t>
  </si>
  <si>
    <t>tvarovka přírubová s hladkým koncem F, PN 10-16 DN 110/příruba DN 100</t>
  </si>
  <si>
    <t>-141373984</t>
  </si>
  <si>
    <t>26</t>
  </si>
  <si>
    <t>857263131</t>
  </si>
  <si>
    <t>Montáž litinových tvarovek na potrubí litinovém tlakovém odbočných na potrubí z trub hrdlových v otevřeném výkopu, kanálu nebo v šachtě s integrovaným těsněním DN 100</t>
  </si>
  <si>
    <t>-594022364</t>
  </si>
  <si>
    <t>https://podminky.urs.cz/item/CS_URS_2021_01/857263131</t>
  </si>
  <si>
    <t>27</t>
  </si>
  <si>
    <t>55253516</t>
  </si>
  <si>
    <t>tvarovka přírubová litinová vodovodní s přírubovou odbočkou PN10/16 T-kus DN 100/100</t>
  </si>
  <si>
    <t>-1113967808</t>
  </si>
  <si>
    <t>28</t>
  </si>
  <si>
    <t>857312122</t>
  </si>
  <si>
    <t>Montáž litinových tvarovek na potrubí litinovém tlakovém jednoosých na potrubí z trub přírubových v otevřeném výkopu, kanálu nebo v šachtě DN 150</t>
  </si>
  <si>
    <t>1746167827</t>
  </si>
  <si>
    <t>https://podminky.urs.cz/item/CS_URS_2021_01/857312122</t>
  </si>
  <si>
    <t>29</t>
  </si>
  <si>
    <t>55253617</t>
  </si>
  <si>
    <t>přechod přírubový litinový PN10/16 FFR-kus dl 200mm DN 150/100</t>
  </si>
  <si>
    <t>751777385</t>
  </si>
  <si>
    <t>30</t>
  </si>
  <si>
    <t>871251211</t>
  </si>
  <si>
    <t>Montáž vodovodního potrubí z plastů v otevřeném výkopu z polyetylenu PE 100 svařovaných elektrotvarovkou SDR 11/PN16 D 110 x 10,0 mm</t>
  </si>
  <si>
    <t>-940507376</t>
  </si>
  <si>
    <t>https://podminky.urs.cz/item/CS_URS_2021_01/871251211</t>
  </si>
  <si>
    <t>137</t>
  </si>
  <si>
    <t>31</t>
  </si>
  <si>
    <t>28613557</t>
  </si>
  <si>
    <t>potrubí dvouvrstvé PE100 RC SDR11 110x10,0 dl 12m</t>
  </si>
  <si>
    <t>-1294410955</t>
  </si>
  <si>
    <t>137*1,015 'Přepočtené koeficientem množství</t>
  </si>
  <si>
    <t>32</t>
  </si>
  <si>
    <t>877261101</t>
  </si>
  <si>
    <t>Montáž tvarovek na vodovodním plastovém potrubí z polyetylenu PE 100 elektrotvarovek SDR 11/PN16 spojek, oblouků nebo redukcí d 110</t>
  </si>
  <si>
    <t>223183</t>
  </si>
  <si>
    <t>https://podminky.urs.cz/item/CS_URS_2021_01/877261101</t>
  </si>
  <si>
    <t>"e-spojka " 4</t>
  </si>
  <si>
    <t>"lemový nákružek" 4</t>
  </si>
  <si>
    <t>33</t>
  </si>
  <si>
    <t>28615975</t>
  </si>
  <si>
    <t>elektrospojka SDR11 PE 100 PN16 D 110mm</t>
  </si>
  <si>
    <t>1670275165</t>
  </si>
  <si>
    <t>34</t>
  </si>
  <si>
    <t>28653136</t>
  </si>
  <si>
    <t>nákružek lemový PE 100 SDR11 110mm</t>
  </si>
  <si>
    <t>1934840608</t>
  </si>
  <si>
    <t>35</t>
  </si>
  <si>
    <t>877261110</t>
  </si>
  <si>
    <t>Montáž tvarovek na vodovodním plastovém potrubí z polyetylenu PE 100 elektrotvarovek SDR 11/PN16 kolen 45° d 110</t>
  </si>
  <si>
    <t>1366127593</t>
  </si>
  <si>
    <t>https://podminky.urs.cz/item/CS_URS_2021_01/877261110</t>
  </si>
  <si>
    <t>36</t>
  </si>
  <si>
    <t>28614949</t>
  </si>
  <si>
    <t>elektrokoleno 45° PE 100 PN16 D 110mm</t>
  </si>
  <si>
    <t>876133424</t>
  </si>
  <si>
    <t>37</t>
  </si>
  <si>
    <t>891261112</t>
  </si>
  <si>
    <t>Montáž vodovodních armatur na potrubí šoupátek nebo klapek uzavíracích v otevřeném výkopu nebo v šachtách s osazením zemní soupravy (bez poklopů) DN 100</t>
  </si>
  <si>
    <t>-569973328</t>
  </si>
  <si>
    <t>https://podminky.urs.cz/item/CS_URS_2021_01/891261112</t>
  </si>
  <si>
    <t>šoupě přírubové</t>
  </si>
  <si>
    <t>38</t>
  </si>
  <si>
    <t>42221324</t>
  </si>
  <si>
    <t>šoupátko pitná voda litina GGG 50 dlouhá stavební dl PN10/16 DN 100x300mm</t>
  </si>
  <si>
    <t>-799713246</t>
  </si>
  <si>
    <t>39</t>
  </si>
  <si>
    <t>42291074</t>
  </si>
  <si>
    <t>souprava zemní pro šoupátka DN 100-150mm Rd 1,5m</t>
  </si>
  <si>
    <t>-1092938647</t>
  </si>
  <si>
    <t>40</t>
  </si>
  <si>
    <t>892271111</t>
  </si>
  <si>
    <t>Tlakové zkoušky vodou na potrubí DN 100 nebo 125</t>
  </si>
  <si>
    <t>-625640687</t>
  </si>
  <si>
    <t>https://podminky.urs.cz/item/CS_URS_2021_01/892271111</t>
  </si>
  <si>
    <t>41</t>
  </si>
  <si>
    <t>892273122</t>
  </si>
  <si>
    <t>Proplach a dezinfekce vodovodního potrubí DN od 80 do 125</t>
  </si>
  <si>
    <t>-1794339232</t>
  </si>
  <si>
    <t>https://podminky.urs.cz/item/CS_URS_2021_01/892273122</t>
  </si>
  <si>
    <t>42</t>
  </si>
  <si>
    <t>892372111</t>
  </si>
  <si>
    <t>Tlakové zkoušky vodou zabezpečení konců potrubí při tlakových zkouškách DN do 300</t>
  </si>
  <si>
    <t>-762060360</t>
  </si>
  <si>
    <t>https://podminky.urs.cz/item/CS_URS_2021_01/892372111</t>
  </si>
  <si>
    <t>43</t>
  </si>
  <si>
    <t>899401112</t>
  </si>
  <si>
    <t>Osazení poklopů litinových šoupátkových</t>
  </si>
  <si>
    <t>-2071979060</t>
  </si>
  <si>
    <t>https://podminky.urs.cz/item/CS_URS_2021_01/899401112</t>
  </si>
  <si>
    <t>44</t>
  </si>
  <si>
    <t>42291352</t>
  </si>
  <si>
    <t>poklop litinový šoupátkový pro zemní soupravy osazení do terénu a do vozovky</t>
  </si>
  <si>
    <t>-252631209</t>
  </si>
  <si>
    <t>45</t>
  </si>
  <si>
    <t>56230636</t>
  </si>
  <si>
    <t>deska podkladová uličního poklopu plastového ventilkového a šoupatového</t>
  </si>
  <si>
    <t>-1909791449</t>
  </si>
  <si>
    <t>46</t>
  </si>
  <si>
    <t>899713111</t>
  </si>
  <si>
    <t>Orientační tabulky na vodovodních a kanalizačních řadech na sloupku ocelovém nebo betonovém</t>
  </si>
  <si>
    <t>-836248101</t>
  </si>
  <si>
    <t>https://podminky.urs.cz/item/CS_URS_2021_01/899713111</t>
  </si>
  <si>
    <t>47</t>
  </si>
  <si>
    <t>899721111</t>
  </si>
  <si>
    <t>Signalizační vodič na potrubí DN do 150 mm</t>
  </si>
  <si>
    <t>362937340</t>
  </si>
  <si>
    <t>https://podminky.urs.cz/item/CS_URS_2021_01/899721111</t>
  </si>
  <si>
    <t>151</t>
  </si>
  <si>
    <t>48</t>
  </si>
  <si>
    <t>899722111</t>
  </si>
  <si>
    <t>Krytí potrubí z plastů výstražnou fólií z PVC šířky 20 cm</t>
  </si>
  <si>
    <t>1713781779</t>
  </si>
  <si>
    <t>https://podminky.urs.cz/item/CS_URS_2021_01/899722111</t>
  </si>
  <si>
    <t>Ostatní konstrukce a práce, bourání</t>
  </si>
  <si>
    <t>49</t>
  </si>
  <si>
    <t>919735112</t>
  </si>
  <si>
    <t>Řezání stávajícího živičného krytu nebo podkladu hloubky přes 50 do 100 mm</t>
  </si>
  <si>
    <t>575627816</t>
  </si>
  <si>
    <t>https://podminky.urs.cz/item/CS_URS_2021_01/919735112</t>
  </si>
  <si>
    <t>997</t>
  </si>
  <si>
    <t>Přesun sutě</t>
  </si>
  <si>
    <t>50</t>
  </si>
  <si>
    <t>997221551</t>
  </si>
  <si>
    <t>Vodorovná doprava suti bez naložení, ale se složením a s hrubým urovnáním ze sypkých materiálů, na vzdálenost do 1 km</t>
  </si>
  <si>
    <t>1549472723</t>
  </si>
  <si>
    <t>https://podminky.urs.cz/item/CS_URS_2021_01/997221551</t>
  </si>
  <si>
    <t>51</t>
  </si>
  <si>
    <t>997221559</t>
  </si>
  <si>
    <t>Vodorovná doprava suti bez naložení, ale se složením a s hrubým urovnáním Příplatek k ceně za každý další i započatý 1 km přes 1 km</t>
  </si>
  <si>
    <t>-569012609</t>
  </si>
  <si>
    <t>https://podminky.urs.cz/item/CS_URS_2021_01/997221559</t>
  </si>
  <si>
    <t>P</t>
  </si>
  <si>
    <t>Poznámka k položce:_x000d_
Vzdálenost skládky celkem 12 km. Příplatek 11x.</t>
  </si>
  <si>
    <t>124,502*11 'Přepočtené koeficientem množství</t>
  </si>
  <si>
    <t>52</t>
  </si>
  <si>
    <t>997221645</t>
  </si>
  <si>
    <t>Poplatek za uložení stavebního odpadu na skládce (skládkovné) asfaltového bez obsahu dehtu zatříděného do Katalogu odpadů pod kódem 17 03 02</t>
  </si>
  <si>
    <t>-1383595868</t>
  </si>
  <si>
    <t>https://podminky.urs.cz/item/CS_URS_2021_01/997221645</t>
  </si>
  <si>
    <t>"odstranění živice" 28,532</t>
  </si>
  <si>
    <t>53</t>
  </si>
  <si>
    <t>997221655</t>
  </si>
  <si>
    <t>-1950677714</t>
  </si>
  <si>
    <t>https://podminky.urs.cz/item/CS_URS_2021_01/997221655</t>
  </si>
  <si>
    <t>"odstranění kameniva" 38,907 + 57,064</t>
  </si>
  <si>
    <t>998</t>
  </si>
  <si>
    <t>Přesun hmot</t>
  </si>
  <si>
    <t>54</t>
  </si>
  <si>
    <t>998276101</t>
  </si>
  <si>
    <t>Přesun hmot pro trubní vedení hloubené z trub z plastických hmot nebo sklolaminátových pro vodovody nebo kanalizace v otevřeném výkopu dopravní vzdálenost do 15 m</t>
  </si>
  <si>
    <t>2042148565</t>
  </si>
  <si>
    <t>https://podminky.urs.cz/item/CS_URS_2021_01/998276101</t>
  </si>
  <si>
    <t>SO 01.5 B - Vodovodní řad 5 - investice SVS a.s.</t>
  </si>
  <si>
    <t>SVS a.s., Přítkovská 1689, Teplice</t>
  </si>
  <si>
    <t>-1213890474</t>
  </si>
  <si>
    <t>III. ETAPA - SO 01.5 VODOVOD 5 - investice SVS a.s.</t>
  </si>
  <si>
    <t>62,85 * 1,0</t>
  </si>
  <si>
    <t>-267433043</t>
  </si>
  <si>
    <t>1019819666</t>
  </si>
  <si>
    <t>1689183903</t>
  </si>
  <si>
    <t>8 * 8"h"</t>
  </si>
  <si>
    <t>2052178434</t>
  </si>
  <si>
    <t>2093506117</t>
  </si>
  <si>
    <t>-1856341025</t>
  </si>
  <si>
    <t>kanalizační potrubí 3x</t>
  </si>
  <si>
    <t>1,2 * 3</t>
  </si>
  <si>
    <t>1000803916</t>
  </si>
  <si>
    <t>62,85 * 1,0 * ( 1,6 - 0,6 )</t>
  </si>
  <si>
    <t>-2001297097</t>
  </si>
  <si>
    <t>1,3 * 1,8 * 3,6</t>
  </si>
  <si>
    <t>-1495878135</t>
  </si>
  <si>
    <t>62,85 * 1,6 * 2</t>
  </si>
  <si>
    <t>-1685513016</t>
  </si>
  <si>
    <t>1349111956</t>
  </si>
  <si>
    <t>62,85</t>
  </si>
  <si>
    <t>2027253579</t>
  </si>
  <si>
    <t>62,85 * 2</t>
  </si>
  <si>
    <t>-691262781</t>
  </si>
  <si>
    <t>62,85 * 1,7</t>
  </si>
  <si>
    <t>568485614</t>
  </si>
  <si>
    <t>62,85 - 6,285 - 25,769</t>
  </si>
  <si>
    <t>147195895</t>
  </si>
  <si>
    <t>30,796*2 'Přepočtené koeficientem množství</t>
  </si>
  <si>
    <t>944130297</t>
  </si>
  <si>
    <t>"VO" 62,85 * 1,0 * ( 0,11 + 0,3 )</t>
  </si>
  <si>
    <t>"odečet potrubí" - 62,85 * PI * (0,055)^2</t>
  </si>
  <si>
    <t>1216749316</t>
  </si>
  <si>
    <t>25,172*2 'Přepočtené koeficientem množství</t>
  </si>
  <si>
    <t>-1177698845</t>
  </si>
  <si>
    <t>-2015350580</t>
  </si>
  <si>
    <t>1665285869</t>
  </si>
  <si>
    <t>1224897440</t>
  </si>
  <si>
    <t>62,85 * 1,0 * 0,1</t>
  </si>
  <si>
    <t>452313131</t>
  </si>
  <si>
    <t>Podkladní a zajišťovací konstrukce z betonu prostého v otevřeném výkopu bloky pro potrubí z betonu tř. C 12/15</t>
  </si>
  <si>
    <t>1227389214</t>
  </si>
  <si>
    <t>https://podminky.urs.cz/item/CS_URS_2021_01/452313131</t>
  </si>
  <si>
    <t>PODPĚRNÝ BLOK PRO PATKOVÉ KOLENO - HYDRANT</t>
  </si>
  <si>
    <t>1,0 * 0,5 * 0,15</t>
  </si>
  <si>
    <t>452353101</t>
  </si>
  <si>
    <t>Bednění podkladních a zajišťovacích konstrukcí v otevřeném výkopu bloků pro potrubí</t>
  </si>
  <si>
    <t>1422596126</t>
  </si>
  <si>
    <t>https://podminky.urs.cz/item/CS_URS_2021_01/452353101</t>
  </si>
  <si>
    <t>( 1,0 + 0,5 )*2 * 0,15</t>
  </si>
  <si>
    <t>857242122</t>
  </si>
  <si>
    <t>Montáž litinových tvarovek na potrubí litinovém tlakovém jednoosých na potrubí z trub přírubových v otevřeném výkopu, kanálu nebo v šachtě DN 80</t>
  </si>
  <si>
    <t>-1312253501</t>
  </si>
  <si>
    <t>https://podminky.urs.cz/item/CS_URS_2021_01/857242122</t>
  </si>
  <si>
    <t>"patkové koleno 90°" 1</t>
  </si>
  <si>
    <t>"přírubový kus L=400 mm" 1</t>
  </si>
  <si>
    <t>55254047</t>
  </si>
  <si>
    <t>koleno 90° s patkou přírubové litinové vodovodní N-kus PN10/40 DN 80</t>
  </si>
  <si>
    <t>815048130</t>
  </si>
  <si>
    <t>55253239</t>
  </si>
  <si>
    <t xml:space="preserve">trouba přírubová litinová vodovodní  PN10/16 DN 80 dl 400mm</t>
  </si>
  <si>
    <t>-812624341</t>
  </si>
  <si>
    <t>-1002546329</t>
  </si>
  <si>
    <t>800906326</t>
  </si>
  <si>
    <t>-1770751223</t>
  </si>
  <si>
    <t>55253515</t>
  </si>
  <si>
    <t>tvarovka přírubová litinová s přírubovou odbočkou,práškový epoxid tl 250µm T-kus DN 100/80</t>
  </si>
  <si>
    <t>-2856782</t>
  </si>
  <si>
    <t>-1971999070</t>
  </si>
  <si>
    <t>63</t>
  </si>
  <si>
    <t>-346283390</t>
  </si>
  <si>
    <t>63*1,015 'Přepočtené koeficientem množství</t>
  </si>
  <si>
    <t>871291811</t>
  </si>
  <si>
    <t>Bourání stávajícího potrubí z polyetylenu v otevřeném výkopu D přes 90 do 140 mm</t>
  </si>
  <si>
    <t>1566520115</t>
  </si>
  <si>
    <t>https://podminky.urs.cz/item/CS_URS_2021_01/871291811</t>
  </si>
  <si>
    <t>1011600442</t>
  </si>
  <si>
    <t>"e-spojka " 2</t>
  </si>
  <si>
    <t>"lemový nákružek" 2</t>
  </si>
  <si>
    <t>-852843537</t>
  </si>
  <si>
    <t>1645337002</t>
  </si>
  <si>
    <t>891241112</t>
  </si>
  <si>
    <t>Montáž vodovodních armatur na potrubí šoupátek nebo klapek uzavíracích v otevřeném výkopu nebo v šachtách s osazením zemní soupravy (bez poklopů) DN 80</t>
  </si>
  <si>
    <t>276861479</t>
  </si>
  <si>
    <t>https://podminky.urs.cz/item/CS_URS_2021_01/891241112</t>
  </si>
  <si>
    <t>42221323</t>
  </si>
  <si>
    <t>šoupátko pitná voda litina GGG 50 dlouhá stavební dl PN10/16 DN 80x280mm</t>
  </si>
  <si>
    <t>-1473800150</t>
  </si>
  <si>
    <t>42291073</t>
  </si>
  <si>
    <t>souprava zemní pro šoupátka DN 65-80mm Rd 1,5m</t>
  </si>
  <si>
    <t>-200086512</t>
  </si>
  <si>
    <t>891247111</t>
  </si>
  <si>
    <t>Montáž vodovodních armatur na potrubí hydrantů podzemních (bez osazení poklopů) DN 80</t>
  </si>
  <si>
    <t>345783227</t>
  </si>
  <si>
    <t>https://podminky.urs.cz/item/CS_URS_2021_01/891247111</t>
  </si>
  <si>
    <t>42273591</t>
  </si>
  <si>
    <t>hydrant podzemní DN 80 PN 16 jednoduchý uzávěr krycí v 1500mm</t>
  </si>
  <si>
    <t>-1249428630</t>
  </si>
  <si>
    <t>-776120963</t>
  </si>
  <si>
    <t>665011441</t>
  </si>
  <si>
    <t>813031801</t>
  </si>
  <si>
    <t>981277029</t>
  </si>
  <si>
    <t>-1100616476</t>
  </si>
  <si>
    <t>-802294442</t>
  </si>
  <si>
    <t>-1768270217</t>
  </si>
  <si>
    <t>-295211538</t>
  </si>
  <si>
    <t>-1676991813</t>
  </si>
  <si>
    <t>899401113</t>
  </si>
  <si>
    <t>Osazení poklopů litinových hydrantových</t>
  </si>
  <si>
    <t>-2091803097</t>
  </si>
  <si>
    <t>https://podminky.urs.cz/item/CS_URS_2021_01/899401113</t>
  </si>
  <si>
    <t>42291452</t>
  </si>
  <si>
    <t>poklop litinový hydrantový DN 80</t>
  </si>
  <si>
    <t>-1133787963</t>
  </si>
  <si>
    <t>56230638</t>
  </si>
  <si>
    <t>deska podkladová uličního poklopu plastového hydrantového</t>
  </si>
  <si>
    <t>-1688381972</t>
  </si>
  <si>
    <t>55</t>
  </si>
  <si>
    <t>-1089854036</t>
  </si>
  <si>
    <t>56</t>
  </si>
  <si>
    <t>273504359</t>
  </si>
  <si>
    <t>66</t>
  </si>
  <si>
    <t>57</t>
  </si>
  <si>
    <t>-1446049265</t>
  </si>
  <si>
    <t>58</t>
  </si>
  <si>
    <t>10484524</t>
  </si>
  <si>
    <t>59</t>
  </si>
  <si>
    <t>-429337168</t>
  </si>
  <si>
    <t>60</t>
  </si>
  <si>
    <t>-1527178135</t>
  </si>
  <si>
    <t>60,683*11 'Přepočtené koeficientem množství</t>
  </si>
  <si>
    <t>61</t>
  </si>
  <si>
    <t>1000251767</t>
  </si>
  <si>
    <t>"odstranění živice" 13,827</t>
  </si>
  <si>
    <t>62</t>
  </si>
  <si>
    <t>1546265424</t>
  </si>
  <si>
    <t>"odstranění kameniva" 18,855 + 27,654</t>
  </si>
  <si>
    <t>-519788400</t>
  </si>
  <si>
    <t>SO 01.6 - Vodovodní řad 6</t>
  </si>
  <si>
    <t xml:space="preserve">    5 - Komunikace pozemní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</si>
  <si>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</si>
  <si>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</si>
  <si>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-1969102805</t>
  </si>
  <si>
    <t>https://podminky.urs.cz/item/CS_URS_2021_01/113107164</t>
  </si>
  <si>
    <t>III. ETAPA - SO 01.6 VODOVOD 6 - investice města Děčín</t>
  </si>
  <si>
    <t>66,09 * 1,0</t>
  </si>
  <si>
    <t>1941672176</t>
  </si>
  <si>
    <t>929388954</t>
  </si>
  <si>
    <t>-1866161045</t>
  </si>
  <si>
    <t>sdělovací 2x</t>
  </si>
  <si>
    <t>920863157</t>
  </si>
  <si>
    <t>š. 1,0 m, hl. 1,7 m</t>
  </si>
  <si>
    <t>66,09 * 1,0 * ( 1,7 - 0,38 )</t>
  </si>
  <si>
    <t>-1260304567</t>
  </si>
  <si>
    <t>1,0 * 1,5 * 2,4</t>
  </si>
  <si>
    <t>-1426725504</t>
  </si>
  <si>
    <t>66,09 * 1,7 * 2</t>
  </si>
  <si>
    <t>1463613678</t>
  </si>
  <si>
    <t>894959612</t>
  </si>
  <si>
    <t>87,239</t>
  </si>
  <si>
    <t>1913260806</t>
  </si>
  <si>
    <t>87,239 * 2</t>
  </si>
  <si>
    <t>1737125622</t>
  </si>
  <si>
    <t>87,239 * 1,7</t>
  </si>
  <si>
    <t>963192140</t>
  </si>
  <si>
    <t>87,239 - 6,609 - 25,775</t>
  </si>
  <si>
    <t>-782416602</t>
  </si>
  <si>
    <t>54,855*2 'Přepočtené koeficientem množství</t>
  </si>
  <si>
    <t>100100495</t>
  </si>
  <si>
    <t>"VO" 66,09 * 1,0 * ( 0,09 + 0,3 )</t>
  </si>
  <si>
    <t>"odečet potrubí" - 66,09 * PI * (0,045)^2</t>
  </si>
  <si>
    <t>1557744462</t>
  </si>
  <si>
    <t>25,355*2 'Přepočtené koeficientem množství</t>
  </si>
  <si>
    <t>-1265081587</t>
  </si>
  <si>
    <t>66,09</t>
  </si>
  <si>
    <t>-300443470</t>
  </si>
  <si>
    <t>-308999174</t>
  </si>
  <si>
    <t>-80853840</t>
  </si>
  <si>
    <t>66,09 * 1,0 * 0,1</t>
  </si>
  <si>
    <t>Komunikace pozemní</t>
  </si>
  <si>
    <t>564722111</t>
  </si>
  <si>
    <t>Podklad nebo kryt z vibrovaného štěrku VŠ s rozprostřením, vlhčením a zhutněním, po zhutnění tl. 80 mm</t>
  </si>
  <si>
    <t>-1146122785</t>
  </si>
  <si>
    <t>https://podminky.urs.cz/item/CS_URS_2021_01/564722111</t>
  </si>
  <si>
    <t>564871116</t>
  </si>
  <si>
    <t>Podklad ze štěrkodrti ŠD s rozprostřením a zhutněním, po zhutnění tl. 300 mm</t>
  </si>
  <si>
    <t>-932004945</t>
  </si>
  <si>
    <t>https://podminky.urs.cz/item/CS_URS_2021_01/564871116</t>
  </si>
  <si>
    <t>-770353649</t>
  </si>
  <si>
    <t>55251262</t>
  </si>
  <si>
    <t>tvarovka přírubová s hladkým koncem F, PN 10-16 DN 90/příruba DN 80</t>
  </si>
  <si>
    <t>1600755719</t>
  </si>
  <si>
    <t>871241211</t>
  </si>
  <si>
    <t>Montáž vodovodního potrubí z plastů v otevřeném výkopu z polyetylenu PE 100 svařovaných elektrotvarovkou SDR 11/PN16 D 90 x 8,2 mm</t>
  </si>
  <si>
    <t>-745922143</t>
  </si>
  <si>
    <t>https://podminky.urs.cz/item/CS_URS_2021_01/871241211</t>
  </si>
  <si>
    <t>67</t>
  </si>
  <si>
    <t>28613556</t>
  </si>
  <si>
    <t>potrubí dvouvrstvé PE100 RC SDR11 90x8,2 dl 12m</t>
  </si>
  <si>
    <t>-210713474</t>
  </si>
  <si>
    <t>67*1,015 'Přepočtené koeficientem množství</t>
  </si>
  <si>
    <t>877241101</t>
  </si>
  <si>
    <t>Montáž tvarovek na vodovodním plastovém potrubí z polyetylenu PE 100 elektrotvarovek SDR 11/PN16 spojek, oblouků nebo redukcí d 90</t>
  </si>
  <si>
    <t>-1533352391</t>
  </si>
  <si>
    <t>https://podminky.urs.cz/item/CS_URS_2021_01/877241101</t>
  </si>
  <si>
    <t>"e-spojka " 6</t>
  </si>
  <si>
    <t>"lemový nákružek" 1</t>
  </si>
  <si>
    <t>28615974</t>
  </si>
  <si>
    <t>elektrospojka SDR11 PE 100 PN16 D 90mm</t>
  </si>
  <si>
    <t>-133922990</t>
  </si>
  <si>
    <t>28653135</t>
  </si>
  <si>
    <t>nákružek lemový PE 100 SDR11 90mm</t>
  </si>
  <si>
    <t>-1464008777</t>
  </si>
  <si>
    <t>877241201</t>
  </si>
  <si>
    <t>Montáž tvarovek na vodovodním plastovém potrubí z polyetylenu PE 100 svařovaných na tupo SDR 11/PN16 oblouků nebo redukcí d 90</t>
  </si>
  <si>
    <t>-600813229</t>
  </si>
  <si>
    <t>https://podminky.urs.cz/item/CS_URS_2021_01/877241201</t>
  </si>
  <si>
    <t>286148.R1</t>
  </si>
  <si>
    <t>oblouk PE100 RC SDR11 90 22°</t>
  </si>
  <si>
    <t>1616731443</t>
  </si>
  <si>
    <t>877241210</t>
  </si>
  <si>
    <t>Montáž tvarovek na vodovodním plastovém potrubí z polyetylenu PE 100 svařovaných na tupo SDR 11/PN16 kolen 15°, 30° nebo 45° d 90</t>
  </si>
  <si>
    <t>-1298756979</t>
  </si>
  <si>
    <t>https://podminky.urs.cz/item/CS_URS_2021_01/877241210</t>
  </si>
  <si>
    <t>286148.R2</t>
  </si>
  <si>
    <t>koleno PE100 RC SDR11 90 30°</t>
  </si>
  <si>
    <t>1319302231</t>
  </si>
  <si>
    <t>103126441</t>
  </si>
  <si>
    <t>-696149839</t>
  </si>
  <si>
    <t>-497625987</t>
  </si>
  <si>
    <t>892241111</t>
  </si>
  <si>
    <t>Tlakové zkoušky vodou na potrubí DN do 80</t>
  </si>
  <si>
    <t>598941534</t>
  </si>
  <si>
    <t>https://podminky.urs.cz/item/CS_URS_2021_01/892241111</t>
  </si>
  <si>
    <t>-659053568</t>
  </si>
  <si>
    <t>-1079547535</t>
  </si>
  <si>
    <t>-380268254</t>
  </si>
  <si>
    <t>-1499974570</t>
  </si>
  <si>
    <t>-833501054</t>
  </si>
  <si>
    <t>875314808</t>
  </si>
  <si>
    <t>632447725</t>
  </si>
  <si>
    <t>1896976766</t>
  </si>
  <si>
    <t>352671375</t>
  </si>
  <si>
    <t>985155749</t>
  </si>
  <si>
    <t>38,332*11 'Přepočtené koeficientem množství</t>
  </si>
  <si>
    <t>1752723473</t>
  </si>
  <si>
    <t>"odstranění kameniva" 38,332</t>
  </si>
  <si>
    <t>-1257998016</t>
  </si>
  <si>
    <t>SO 02.1 - Přepojení stávajících vodovodních přípojek</t>
  </si>
  <si>
    <t>SO 02.1 A - Přepojení stávajících vodovodních přípojek - investice města Děčín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</si>
  <si>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</si>
  <si>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</si>
  <si>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1267115440</t>
  </si>
  <si>
    <t>https://podminky.urs.cz/item/CS_URS_2021_01/113107312</t>
  </si>
  <si>
    <t>III. ETAPA - SO 02 PŘEPOJENÍ STÁVAJÍCÍCH VODOVODNÍCH PŘÍPOJEK - investice města Děčín</t>
  </si>
  <si>
    <t>3,0 * 1,0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</si>
  <si>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</si>
  <si>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</si>
  <si>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162033200</t>
  </si>
  <si>
    <t>https://podminky.urs.cz/item/CS_URS_2021_01/113107323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</si>
  <si>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</si>
  <si>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</si>
  <si>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240718828</t>
  </si>
  <si>
    <t>https://podminky.urs.cz/item/CS_URS_2021_01/113107342</t>
  </si>
  <si>
    <t>132354201</t>
  </si>
  <si>
    <t>Hloubení zapažených rýh šířky přes 800 do 2 000 mm strojně s urovnáním dna do předepsaného profilu a spádu v hornině třídy těžitelnosti II skupiny 4 do 20 m3</t>
  </si>
  <si>
    <t>-553658976</t>
  </si>
  <si>
    <t>https://podminky.urs.cz/item/CS_URS_2021_01/132354201</t>
  </si>
  <si>
    <t>3,0 * 1,0 * ( 1,6 - 0,6 )</t>
  </si>
  <si>
    <t>1083230732</t>
  </si>
  <si>
    <t>3,0 * 1,6 * 2</t>
  </si>
  <si>
    <t>649699198</t>
  </si>
  <si>
    <t>-2063997653</t>
  </si>
  <si>
    <t>3,0</t>
  </si>
  <si>
    <t>235736635</t>
  </si>
  <si>
    <t>3,0 * 2</t>
  </si>
  <si>
    <t>-223847740</t>
  </si>
  <si>
    <t>3,0 * 1,7</t>
  </si>
  <si>
    <t>-2023954299</t>
  </si>
  <si>
    <t>3,0 - 0,3 - 0,996</t>
  </si>
  <si>
    <t>1266804544</t>
  </si>
  <si>
    <t>1,704*2 'Přepočtené koeficientem množství</t>
  </si>
  <si>
    <t>-1032362586</t>
  </si>
  <si>
    <t>"VO" 3,0 * 1,0 * ( 0,032 + 0,3 )</t>
  </si>
  <si>
    <t>"odečet potrubí" - 3,0 * PI * (0,016)^2</t>
  </si>
  <si>
    <t>1026093032</t>
  </si>
  <si>
    <t>0,994*2 'Přepočtené koeficientem množství</t>
  </si>
  <si>
    <t>1095677352</t>
  </si>
  <si>
    <t>71761736</t>
  </si>
  <si>
    <t>-1178484708</t>
  </si>
  <si>
    <t>3,0 * 1,0 * 0,1</t>
  </si>
  <si>
    <t>871161211</t>
  </si>
  <si>
    <t>Montáž vodovodního potrubí z plastů v otevřeném výkopu z polyetylenu PE 100 svařovaných elektrotvarovkou SDR 11/PN16 D 32 x 3,0 mm</t>
  </si>
  <si>
    <t>-1766952865</t>
  </si>
  <si>
    <t>https://podminky.urs.cz/item/CS_URS_2021_01/871161211</t>
  </si>
  <si>
    <t>28613524</t>
  </si>
  <si>
    <t>potrubí třívrstvé PE100 RC SDR11 32x3,0 dl 12m</t>
  </si>
  <si>
    <t>-2061043122</t>
  </si>
  <si>
    <t>3*1,015 'Přepočtené koeficientem množství</t>
  </si>
  <si>
    <t>877161101</t>
  </si>
  <si>
    <t>Montáž tvarovek na vodovodním plastovém potrubí z polyetylenu PE 100 elektrotvarovek SDR 11/PN16 spojek, oblouků nebo redukcí d 32</t>
  </si>
  <si>
    <t>1060166216</t>
  </si>
  <si>
    <t>https://podminky.urs.cz/item/CS_URS_2021_01/877161101</t>
  </si>
  <si>
    <t>"spojka ISO 6300"3</t>
  </si>
  <si>
    <t>"přechodka násuvná ISO 6220"3</t>
  </si>
  <si>
    <t>28654346</t>
  </si>
  <si>
    <t>přechodka PPR kov s převlečnou maticí 32x5/4"</t>
  </si>
  <si>
    <t>1365215349</t>
  </si>
  <si>
    <t>28654803</t>
  </si>
  <si>
    <t>spojka svěrná PP-B přímá pro PE potrubí d32</t>
  </si>
  <si>
    <t>1567034951</t>
  </si>
  <si>
    <t>877261124</t>
  </si>
  <si>
    <t>Montáž tvarovek na vodovodním plastovém potrubí z polyetylenu PE 100 elektrotvarovek SDR 11/PN16 T-kusů navrtávacích bez vrtáku d 110/32</t>
  </si>
  <si>
    <t>-1924164512</t>
  </si>
  <si>
    <t>https://podminky.urs.cz/item/CS_URS_2021_01/877261124</t>
  </si>
  <si>
    <t>28614030</t>
  </si>
  <si>
    <t>tvarovka T-kus navrtávací bez vrtáku D 110-32mm</t>
  </si>
  <si>
    <t>-1423698339</t>
  </si>
  <si>
    <t>879171111</t>
  </si>
  <si>
    <t>Montáž napojení vodovodní přípojky v otevřeném výkopu ve sklonu přes 20 % DN 32</t>
  </si>
  <si>
    <t>-1105282627</t>
  </si>
  <si>
    <t>https://podminky.urs.cz/item/CS_URS_2021_01/879171111</t>
  </si>
  <si>
    <t>891181112</t>
  </si>
  <si>
    <t>Montáž vodovodních armatur na potrubí šoupátek nebo klapek uzavíracích v otevřeném výkopu nebo v šachtách s osazením zemní soupravy (bez poklopů) DN 40</t>
  </si>
  <si>
    <t>1226132904</t>
  </si>
  <si>
    <t>https://podminky.urs.cz/item/CS_URS_2021_01/891181112</t>
  </si>
  <si>
    <t>šoupě přípojkové</t>
  </si>
  <si>
    <t>42221421</t>
  </si>
  <si>
    <t>šoupátko přípojkové přímé DN 32 ISO/vnější závit PN16, 40x1 1,2"</t>
  </si>
  <si>
    <t>1593323571</t>
  </si>
  <si>
    <t>42291072</t>
  </si>
  <si>
    <t>souprava zemní pro šoupátka DN 40-50mm Rd 1,5m</t>
  </si>
  <si>
    <t>-900505999</t>
  </si>
  <si>
    <t>892233122</t>
  </si>
  <si>
    <t>Proplach a dezinfekce vodovodního potrubí DN od 40 do 70</t>
  </si>
  <si>
    <t>-1182027991</t>
  </si>
  <si>
    <t>https://podminky.urs.cz/item/CS_URS_2021_01/892233122</t>
  </si>
  <si>
    <t>11,61</t>
  </si>
  <si>
    <t>-1074666579</t>
  </si>
  <si>
    <t>-1093591395</t>
  </si>
  <si>
    <t>-1617028307</t>
  </si>
  <si>
    <t>1275358391</t>
  </si>
  <si>
    <t>1798701665</t>
  </si>
  <si>
    <t>-191461002</t>
  </si>
  <si>
    <t>-1996809823</t>
  </si>
  <si>
    <t>788850295</t>
  </si>
  <si>
    <t>1366070722</t>
  </si>
  <si>
    <t>2,88*11 'Přepočtené koeficientem množství</t>
  </si>
  <si>
    <t>2076975220</t>
  </si>
  <si>
    <t>"odstranění živice" 0,66</t>
  </si>
  <si>
    <t>888912636</t>
  </si>
  <si>
    <t>"odstranění kameniva" 0,9 + 1,32</t>
  </si>
  <si>
    <t>-1334110891</t>
  </si>
  <si>
    <t>SO 02.1 B - Přepojení stávajících vodovodních přípojek - investice SVS a.s.</t>
  </si>
  <si>
    <t>905523463</t>
  </si>
  <si>
    <t>III. ETAPA - SO 02 PŘEPOJENÍ STÁVAJÍCÍCH VODOVODNÍCH PŘÍPOJEK - investice SVS a.s.</t>
  </si>
  <si>
    <t>828189308</t>
  </si>
  <si>
    <t>1174262198</t>
  </si>
  <si>
    <t>1442472689</t>
  </si>
  <si>
    <t>636558247</t>
  </si>
  <si>
    <t>-582287248</t>
  </si>
  <si>
    <t>120294120</t>
  </si>
  <si>
    <t>-1102338807</t>
  </si>
  <si>
    <t>-1623859147</t>
  </si>
  <si>
    <t>117606862</t>
  </si>
  <si>
    <t>-89533430</t>
  </si>
  <si>
    <t>-1594626266</t>
  </si>
  <si>
    <t>69793274</t>
  </si>
  <si>
    <t>1477563697</t>
  </si>
  <si>
    <t>166695242</t>
  </si>
  <si>
    <t>-231870504</t>
  </si>
  <si>
    <t>23444743</t>
  </si>
  <si>
    <t>-2102183297</t>
  </si>
  <si>
    <t>-1013062154</t>
  </si>
  <si>
    <t>"spojka ISO 6300" 3</t>
  </si>
  <si>
    <t>"přechodka násuvná ISO 6220" 3</t>
  </si>
  <si>
    <t>-568276100</t>
  </si>
  <si>
    <t>1026899446</t>
  </si>
  <si>
    <t>-952968579</t>
  </si>
  <si>
    <t>2035210129</t>
  </si>
  <si>
    <t>-1520009976</t>
  </si>
  <si>
    <t>-700536975</t>
  </si>
  <si>
    <t>-1145331342</t>
  </si>
  <si>
    <t>1459301657</t>
  </si>
  <si>
    <t>-66402818</t>
  </si>
  <si>
    <t>1746918294</t>
  </si>
  <si>
    <t>-920457940</t>
  </si>
  <si>
    <t>669731775</t>
  </si>
  <si>
    <t>-1628373106</t>
  </si>
  <si>
    <t>1954777139</t>
  </si>
  <si>
    <t>1541459657</t>
  </si>
  <si>
    <t>-127177374</t>
  </si>
  <si>
    <t>-240834962</t>
  </si>
  <si>
    <t>1237034655</t>
  </si>
  <si>
    <t>997892971</t>
  </si>
  <si>
    <t>1547723083</t>
  </si>
  <si>
    <t>-545586127</t>
  </si>
  <si>
    <t>SO 03 - Splašková kanalizace</t>
  </si>
  <si>
    <t>SO 03.1 - Stoka 1</t>
  </si>
  <si>
    <t>1158082160</t>
  </si>
  <si>
    <t>III. ETAPA - SO 03 SPLAŠKOVÁ KANALIZACE - STOKA 1</t>
  </si>
  <si>
    <t>ASFALTOVÝ POVRCH</t>
  </si>
  <si>
    <t>výkop š. 1,3 m + rozšíření na šachty</t>
  </si>
  <si>
    <t>116,41 * 1,3 + 2,5 * 1,2 * 2"ks"</t>
  </si>
  <si>
    <t>-453887558</t>
  </si>
  <si>
    <t>46246468</t>
  </si>
  <si>
    <t>ŠTĚRKOVÝ POVRCH</t>
  </si>
  <si>
    <t>53,43 * 1,3 + 2,5 * 1,2 * 3"ks"</t>
  </si>
  <si>
    <t>933869819</t>
  </si>
  <si>
    <t>144514089</t>
  </si>
  <si>
    <t>17 * 8"h"</t>
  </si>
  <si>
    <t>-2017774046</t>
  </si>
  <si>
    <t>-1892292199</t>
  </si>
  <si>
    <t>vodovodní potrubí 3x</t>
  </si>
  <si>
    <t>1312061488</t>
  </si>
  <si>
    <t>-1380122374</t>
  </si>
  <si>
    <t>výkop š. 1,3 m, hl. 2,35 + rozšíření na šachty</t>
  </si>
  <si>
    <t>116,41 * 1,3 * ( 2,35 - 0,6 ) + 2,5 * 1,2 * ( 2,35 - 0,6 ) * 2"ks"</t>
  </si>
  <si>
    <t>53,43 * 1,3 * ( 2,35 - 0,38 ) + 2,5 * 1,2 * ( 2,35 - 0,38 ) * 3"ks"</t>
  </si>
  <si>
    <t>-1019231432</t>
  </si>
  <si>
    <t>1,2 * 1,7 * 3,6</t>
  </si>
  <si>
    <t>151101102</t>
  </si>
  <si>
    <t>Zřízení pažení a rozepření stěn rýh pro podzemní vedení příložné pro jakoukoliv mezerovitost, hloubky do 4 m</t>
  </si>
  <si>
    <t>-135373059</t>
  </si>
  <si>
    <t>https://podminky.urs.cz/item/CS_URS_2021_01/151101102</t>
  </si>
  <si>
    <t>116,41 * 2,35 * 2 + 1,2 * 2 * 2,35 * 2"ks"</t>
  </si>
  <si>
    <t>53,43 * 2,35 * 2 + 1,2 * 2 * 2,35 * 3"ks"</t>
  </si>
  <si>
    <t>151101112</t>
  </si>
  <si>
    <t>Odstranění pažení a rozepření stěn rýh pro podzemní vedení s uložením materiálu na vzdálenost do 3 m od kraje výkopu příložné, hloubky přes 2 do 4 m</t>
  </si>
  <si>
    <t>1533387474</t>
  </si>
  <si>
    <t>https://podminky.urs.cz/item/CS_URS_2021_01/151101112</t>
  </si>
  <si>
    <t>114176910</t>
  </si>
  <si>
    <t>429,897</t>
  </si>
  <si>
    <t>696633722</t>
  </si>
  <si>
    <t>429,897 * 2</t>
  </si>
  <si>
    <t>2136297152</t>
  </si>
  <si>
    <t>429,897 * 1,7</t>
  </si>
  <si>
    <t>287109920</t>
  </si>
  <si>
    <t>429,897 - 33,119 - 132,475</t>
  </si>
  <si>
    <t>-1229271592</t>
  </si>
  <si>
    <t>264,303*2 'Přepočtené koeficientem množství</t>
  </si>
  <si>
    <t>1421548696</t>
  </si>
  <si>
    <t>"VO" 169,84 * 1,3 * ( 0,3 + 0,3 )</t>
  </si>
  <si>
    <t>"odečet potrubí" - 169,84 * PI * (0,15)^2</t>
  </si>
  <si>
    <t>-178445748</t>
  </si>
  <si>
    <t>120,47*2 'Přepočtené koeficientem množství</t>
  </si>
  <si>
    <t>709367949</t>
  </si>
  <si>
    <t>169,84</t>
  </si>
  <si>
    <t>359901211</t>
  </si>
  <si>
    <t>Monitoring stok (kamerový systém) jakékoli výšky nová kanalizace</t>
  </si>
  <si>
    <t>-1763113023</t>
  </si>
  <si>
    <t>https://podminky.urs.cz/item/CS_URS_2021_01/359901211</t>
  </si>
  <si>
    <t>-1139954812</t>
  </si>
  <si>
    <t>tl. 150 mm</t>
  </si>
  <si>
    <t>169,84 * 1,3 * 0,15</t>
  </si>
  <si>
    <t>452112111</t>
  </si>
  <si>
    <t>Osazení betonových dílců prstenců nebo rámů pod poklopy a mříže, výšky do 100 mm</t>
  </si>
  <si>
    <t>-908015774</t>
  </si>
  <si>
    <t>https://podminky.urs.cz/item/CS_URS_2021_01/452112111</t>
  </si>
  <si>
    <t>59224187</t>
  </si>
  <si>
    <t>prstenec šachtový vyrovnávací betonový 625x120x100mm</t>
  </si>
  <si>
    <t>152710762</t>
  </si>
  <si>
    <t>452112121</t>
  </si>
  <si>
    <t>Osazení betonových dílců prstenců nebo rámů pod poklopy a mříže, výšky přes 100 do 200 mm</t>
  </si>
  <si>
    <t>-1784093926</t>
  </si>
  <si>
    <t>https://podminky.urs.cz/item/CS_URS_2021_01/452112121</t>
  </si>
  <si>
    <t>59224188</t>
  </si>
  <si>
    <t>prstenec šachtový vyrovnávací betonový 625x120x120mm</t>
  </si>
  <si>
    <t>420700673</t>
  </si>
  <si>
    <t>666728644</t>
  </si>
  <si>
    <t>1659101360</t>
  </si>
  <si>
    <t>831372121</t>
  </si>
  <si>
    <t>Montáž potrubí z trub kameninových hrdlových s integrovaným těsněním v otevřeném výkopu ve sklonu do 20 % DN 300</t>
  </si>
  <si>
    <t>154919266</t>
  </si>
  <si>
    <t>https://podminky.urs.cz/item/CS_URS_2021_01/831372121</t>
  </si>
  <si>
    <t>59710711</t>
  </si>
  <si>
    <t>trouba kameninová glazovaná DN 300 dl 2,50m spojovací systém C Třída 160</t>
  </si>
  <si>
    <t>-108855156</t>
  </si>
  <si>
    <t>169,84*1,015 'Přepočtené koeficientem množství</t>
  </si>
  <si>
    <t>837371221</t>
  </si>
  <si>
    <t>Montáž kameninových tvarovek na potrubí z trub kameninových v otevřeném výkopu s integrovaným těsněním odbočných DN 300</t>
  </si>
  <si>
    <t>855216146</t>
  </si>
  <si>
    <t>https://podminky.urs.cz/item/CS_URS_2021_01/837371221</t>
  </si>
  <si>
    <t>ODBOČKY PRO NAPOJENÍ PŘÍPOJEK</t>
  </si>
  <si>
    <t>59711573.R</t>
  </si>
  <si>
    <t>odbočka kameninová glazovaná jednoduchá šikmá DN 300/150 polyuretanové/pryžové těsnění (spojovací systém C/F) dl 500mm třída pevnosti 160/200</t>
  </si>
  <si>
    <t>-1695576294</t>
  </si>
  <si>
    <t>-876734479</t>
  </si>
  <si>
    <t>892381111</t>
  </si>
  <si>
    <t>Tlakové zkoušky vodou na potrubí DN 250, 300 nebo 350</t>
  </si>
  <si>
    <t>823638472</t>
  </si>
  <si>
    <t>https://podminky.urs.cz/item/CS_URS_2021_01/892381111</t>
  </si>
  <si>
    <t>894411311</t>
  </si>
  <si>
    <t>Osazení betonových nebo železobetonových dílců pro šachty skruží rovných</t>
  </si>
  <si>
    <t>-561446704</t>
  </si>
  <si>
    <t>https://podminky.urs.cz/item/CS_URS_2021_01/894411311</t>
  </si>
  <si>
    <t>"skruž 250" 1</t>
  </si>
  <si>
    <t>"skruž 500" 5</t>
  </si>
  <si>
    <t>59224160</t>
  </si>
  <si>
    <t>skruž kanalizační s ocelovými stupadly 100x25x12cm</t>
  </si>
  <si>
    <t>-26060899</t>
  </si>
  <si>
    <t>59224161</t>
  </si>
  <si>
    <t>skruž kanalizační s ocelovými stupadly 100x50x12cm</t>
  </si>
  <si>
    <t>599530095</t>
  </si>
  <si>
    <t>59224348</t>
  </si>
  <si>
    <t>těsnění elastomerové pro spojení šachetních dílů DN 1000</t>
  </si>
  <si>
    <t>-36155377</t>
  </si>
  <si>
    <t>894412411</t>
  </si>
  <si>
    <t>Osazení betonových nebo železobetonových dílců pro šachty skruží přechodových</t>
  </si>
  <si>
    <t>-1642806185</t>
  </si>
  <si>
    <t>https://podminky.urs.cz/item/CS_URS_2021_01/894412411</t>
  </si>
  <si>
    <t>59224168</t>
  </si>
  <si>
    <t>skruž betonová přechodová 62,5/100x60x12cm, stupadla poplastovaná kapsová</t>
  </si>
  <si>
    <t>1414870267</t>
  </si>
  <si>
    <t>894414111</t>
  </si>
  <si>
    <t>Osazení betonových nebo železobetonových dílců pro šachty skruží základových (dno)</t>
  </si>
  <si>
    <t>-1493069640</t>
  </si>
  <si>
    <t>https://podminky.urs.cz/item/CS_URS_2021_01/894414111</t>
  </si>
  <si>
    <t>59224337</t>
  </si>
  <si>
    <t>dno betonové šachty kanalizační přímé 100x60x40cm</t>
  </si>
  <si>
    <t>346964982</t>
  </si>
  <si>
    <t>899104112</t>
  </si>
  <si>
    <t>Osazení poklopů litinových a ocelových včetně rámů pro třídu zatížení D400, E600</t>
  </si>
  <si>
    <t>-1860061839</t>
  </si>
  <si>
    <t>https://podminky.urs.cz/item/CS_URS_2021_01/899104112</t>
  </si>
  <si>
    <t>"poklop bez odvětrání" 3</t>
  </si>
  <si>
    <t>"poklop s odvětráním" 2</t>
  </si>
  <si>
    <t>55241003.R1</t>
  </si>
  <si>
    <t>poklop kanalizační litinový, rám betonolitinový 160mm, D 400 bez odvětrání s tlumící vložkou</t>
  </si>
  <si>
    <t>-640601964</t>
  </si>
  <si>
    <t>55241003.R2</t>
  </si>
  <si>
    <t>poklop kanalizační litinový, rám betonolitinový 160mm, D 400 s odvětráním s tlumící vložkou</t>
  </si>
  <si>
    <t>1362702084</t>
  </si>
  <si>
    <t>899722114</t>
  </si>
  <si>
    <t>Krytí potrubí z plastů výstražnou fólií z PVC šířky 40 cm</t>
  </si>
  <si>
    <t>-139283042</t>
  </si>
  <si>
    <t>https://podminky.urs.cz/item/CS_URS_2021_01/899722114</t>
  </si>
  <si>
    <t>878788430</t>
  </si>
  <si>
    <t>116,41 * 2 + 1,2 * 2 * 2"ks"</t>
  </si>
  <si>
    <t>-113284821</t>
  </si>
  <si>
    <t>2086365268</t>
  </si>
  <si>
    <t>196,546*11 'Přepočtené koeficientem množství</t>
  </si>
  <si>
    <t>-1294528628</t>
  </si>
  <si>
    <t>"odstranění živice" 34,613</t>
  </si>
  <si>
    <t>-1666382635</t>
  </si>
  <si>
    <t>"odstranění kameniva" 47,2 + 69,227 + 45,506</t>
  </si>
  <si>
    <t>998275101</t>
  </si>
  <si>
    <t>Přesun hmot pro trubní vedení hloubené z trub kameninových pro kanalizace v otevřeném výkopu dopravní vzdálenost do 15 m</t>
  </si>
  <si>
    <t>-1341329672</t>
  </si>
  <si>
    <t>https://podminky.urs.cz/item/CS_URS_2021_01/998275101</t>
  </si>
  <si>
    <t>SO 03.5 - Stoka 5</t>
  </si>
  <si>
    <t>III. ETAPA - SO 03 SPLAŠKOVÁ KANALIZACE - STOKA 5</t>
  </si>
  <si>
    <t>výkop š. 1,25 m + rozšíření na šachty</t>
  </si>
  <si>
    <t>49,81 * 1,25 + 2,5 * 1,25 * 2"ks"</t>
  </si>
  <si>
    <t>6 * 8"h"</t>
  </si>
  <si>
    <t>vodovodní potrubí 1x</t>
  </si>
  <si>
    <t>1,2 * 1</t>
  </si>
  <si>
    <t>NN 1x</t>
  </si>
  <si>
    <t>výkop š. 1,25 m, hl. 2,25 + rozšíření na šachty</t>
  </si>
  <si>
    <t>49,81 * 1,25 * ( 2,25 - 0,38 ) + 2,5 * 1,25 * ( 2,25 - 0,38 ) * 2"ks"</t>
  </si>
  <si>
    <t>1,2 * 1,7 * 1,2</t>
  </si>
  <si>
    <t>sdělovací 1x</t>
  </si>
  <si>
    <t>1,0 * 1,5 * 1,2</t>
  </si>
  <si>
    <t>49,81 * 2,25 * 2 + 1,25 * 2 * 2,25 * 2"ks"</t>
  </si>
  <si>
    <t>128,118</t>
  </si>
  <si>
    <t>128,118 * 2</t>
  </si>
  <si>
    <t>128,118 * 1,7</t>
  </si>
  <si>
    <t>128,118 - 9,339 - 34,244</t>
  </si>
  <si>
    <t>84,535*2 'Přepočtené koeficientem množství</t>
  </si>
  <si>
    <t>"VO" 49,81 * 1,25 * ( 0,25 + 0,3 )</t>
  </si>
  <si>
    <t>"odečet potrubí" - 49,81 * PI * (0,125)^2</t>
  </si>
  <si>
    <t>31,799*2 'Přepočtené koeficientem množství</t>
  </si>
  <si>
    <t>49,81</t>
  </si>
  <si>
    <t>49,81 * 1,25 * 0,15</t>
  </si>
  <si>
    <t>831362121</t>
  </si>
  <si>
    <t>Montáž potrubí z trub kameninových hrdlových s integrovaným těsněním v otevřeném výkopu ve sklonu do 20 % DN 250</t>
  </si>
  <si>
    <t>-550821534</t>
  </si>
  <si>
    <t>https://podminky.urs.cz/item/CS_URS_2021_01/831362121</t>
  </si>
  <si>
    <t>59710702</t>
  </si>
  <si>
    <t>trouba kameninová glazovaná pouze uvnitř DN 250 dl 2,50m spojovací systém C Třida 160</t>
  </si>
  <si>
    <t>1557790153</t>
  </si>
  <si>
    <t>49,81*1,015 'Přepočtené koeficientem množství</t>
  </si>
  <si>
    <t>837361221</t>
  </si>
  <si>
    <t>Montáž kameninových tvarovek na potrubí z trub kameninových v otevřeném výkopu s integrovaným těsněním odbočných DN 250</t>
  </si>
  <si>
    <t>739783838</t>
  </si>
  <si>
    <t>https://podminky.urs.cz/item/CS_URS_2021_01/837361221</t>
  </si>
  <si>
    <t>59711560</t>
  </si>
  <si>
    <t>odbočka kameninová glazovaná jednoduchá šikmá DN 250/150 dl 500mm spojovací systém C/F tř.160/-</t>
  </si>
  <si>
    <t>-541337256</t>
  </si>
  <si>
    <t>"skruž 500" 2</t>
  </si>
  <si>
    <t>39,738*11 'Přepočtené koeficientem množství</t>
  </si>
  <si>
    <t>"odstranění kameniva" 39,738</t>
  </si>
  <si>
    <t>SO 03.6 - Stoka 6</t>
  </si>
  <si>
    <t>III. ETAPA - SO 03 SPLAŠKOVÁ KANALIZACE - STOKA 6</t>
  </si>
  <si>
    <t>34,07 * 1,25 + 2,5 * 1,25 * 2"ks"</t>
  </si>
  <si>
    <t>5 * 8"h"</t>
  </si>
  <si>
    <t>plynovodní potrubí 2x</t>
  </si>
  <si>
    <t>34,07 * 1,25 * ( 2,25 - 0,38 ) + 2,5 * 1,25 * ( 2,25 - 0,38 ) * 2"ks"</t>
  </si>
  <si>
    <t>34,07 * 2,25 * 2 + 1,25 * 2 * 2,25 * 2"ks"</t>
  </si>
  <si>
    <t>91,326</t>
  </si>
  <si>
    <t>91,326 * 2</t>
  </si>
  <si>
    <t>91,326 * 1,7</t>
  </si>
  <si>
    <t>91,326 - 6,388 - 23,423</t>
  </si>
  <si>
    <t>61,515*2 'Přepočtené koeficientem množství</t>
  </si>
  <si>
    <t>"VO" 34,07 * 1,25 * ( 0,25 + 0,3 )</t>
  </si>
  <si>
    <t>"odečet potrubí" - 34,07 * PI * (0,125)^2</t>
  </si>
  <si>
    <t>21,751*2 'Přepočtené koeficientem množství</t>
  </si>
  <si>
    <t>34,07</t>
  </si>
  <si>
    <t>34,07 * 1,25 * 0,15</t>
  </si>
  <si>
    <t>1633111946</t>
  </si>
  <si>
    <t>34,07*1,015 'Přepočtené koeficientem množství</t>
  </si>
  <si>
    <t>"skruž 500" 1</t>
  </si>
  <si>
    <t>"skruž 1000" 1</t>
  </si>
  <si>
    <t>-783154123</t>
  </si>
  <si>
    <t>59224162</t>
  </si>
  <si>
    <t>skruž kanalizační s ocelovými stupadly 100x100x12cm</t>
  </si>
  <si>
    <t>-1191067859</t>
  </si>
  <si>
    <t>28,326*11 'Přepočtené koeficientem množství</t>
  </si>
  <si>
    <t>"odstranění kameniva" 28,326</t>
  </si>
  <si>
    <t>SO 03.AA - Stoka AA</t>
  </si>
  <si>
    <t>-1506496881</t>
  </si>
  <si>
    <t>III. ETAPA - SO 03 SPLAŠKOVÁ KANALIZACE - STOKA AA</t>
  </si>
  <si>
    <t>65,49 * 1,25 + 2,5 * 1,25 * 3"ks"</t>
  </si>
  <si>
    <t>454229447</t>
  </si>
  <si>
    <t>-562475069</t>
  </si>
  <si>
    <t>7 * 8"h"</t>
  </si>
  <si>
    <t>plynovodní potrubí 1x, vodovodní potrubí 1x</t>
  </si>
  <si>
    <t>výkop š. 1,25 m, hl. 2,7 m + rozšíření na šachty</t>
  </si>
  <si>
    <t>65,49 * 1,25 * ( 2,7 - 0,6 ) + 2,5 * 1,25 * ( 2,7 - 0,6 ) * 3"ks"</t>
  </si>
  <si>
    <t>65,49 * 2,7 * 2 + 2,5 * 2 * 2,7 * 3"ks"</t>
  </si>
  <si>
    <t>191,599</t>
  </si>
  <si>
    <t>191,599 * 2</t>
  </si>
  <si>
    <t>191,599 * 1,7</t>
  </si>
  <si>
    <t>191,599 - 12,279 - 45,024</t>
  </si>
  <si>
    <t>134,296*2 'Přepočtené koeficientem množství</t>
  </si>
  <si>
    <t>"VO" 65,49 * 1,25 * ( 0,25 + 0,3 )</t>
  </si>
  <si>
    <t>"odečet potrubí" - 65,49 * PI * (0,125)^2</t>
  </si>
  <si>
    <t>41,809*2 'Přepočtené koeficientem množství</t>
  </si>
  <si>
    <t>65,49</t>
  </si>
  <si>
    <t>65,49 * 1,25 * 0,15</t>
  </si>
  <si>
    <t>"prstenec tl. 60 mm" 3</t>
  </si>
  <si>
    <t>"prstenec tl. 100 mm" 3</t>
  </si>
  <si>
    <t>59224185</t>
  </si>
  <si>
    <t>prstenec šachtový vyrovnávací betonový 625x120x60mm</t>
  </si>
  <si>
    <t>-217280396</t>
  </si>
  <si>
    <t>-1507061005</t>
  </si>
  <si>
    <t>65,49*1,015 'Přepočtené koeficientem množství</t>
  </si>
  <si>
    <t>"skruž 1000" 3</t>
  </si>
  <si>
    <t>"poklop bez odvětrání" 1</t>
  </si>
  <si>
    <t>426190924</t>
  </si>
  <si>
    <t>-1622695352</t>
  </si>
  <si>
    <t>65,49 * 2 + 1,25 * 2 * 3"ks"</t>
  </si>
  <si>
    <t>87,588*11 'Přepočtené koeficientem množství</t>
  </si>
  <si>
    <t>-1766104864</t>
  </si>
  <si>
    <t>"odstranění živice" 20,072</t>
  </si>
  <si>
    <t>"odstranění kameniva" 27,371 + 40,145</t>
  </si>
  <si>
    <t>SO 03.A2A - Stoka A2A</t>
  </si>
  <si>
    <t>699280514</t>
  </si>
  <si>
    <t>III. ETAPA - SO 03 SPLAŠKOVÁ KANALIZACE - STOKA A2A</t>
  </si>
  <si>
    <t>62,41 * 1,25 + 2,5 * 1,25 * 3"ks"</t>
  </si>
  <si>
    <t>375361404</t>
  </si>
  <si>
    <t>kabely 2x</t>
  </si>
  <si>
    <t>62,41 * 1,25 * ( 2,7 - 0,38 ) + 2,5 * 1,25 * ( 2,7 - 0,38 ) * 3"ks"</t>
  </si>
  <si>
    <t>62,41 * 2,7 * 2 + 2,5 * 2 * 2,7 * 3"ks"</t>
  </si>
  <si>
    <t>202,739</t>
  </si>
  <si>
    <t>202,739 * 2</t>
  </si>
  <si>
    <t>202,739 * 1,7</t>
  </si>
  <si>
    <t>202,739 - 11,702 - 42,907</t>
  </si>
  <si>
    <t>148,13*2 'Přepočtené koeficientem množství</t>
  </si>
  <si>
    <t>"VO" 62,41 * 1,25 * ( 0,25 + 0,3 )</t>
  </si>
  <si>
    <t>"odečet potrubí" - 62,41 * PI * (0,125)^2</t>
  </si>
  <si>
    <t>39,843*2 'Přepočtené koeficientem množství</t>
  </si>
  <si>
    <t>62,41</t>
  </si>
  <si>
    <t>62,41 * 1,25 * 0,15</t>
  </si>
  <si>
    <t>"prstenec tl. 60 mm" 2</t>
  </si>
  <si>
    <t>"prstenec tl. 100 mm" 2</t>
  </si>
  <si>
    <t>1023145903</t>
  </si>
  <si>
    <t>273546042</t>
  </si>
  <si>
    <t>-530464271</t>
  </si>
  <si>
    <t>2001586228</t>
  </si>
  <si>
    <t>942544638</t>
  </si>
  <si>
    <t>62,41*1,015 'Přepočtené koeficientem množství</t>
  </si>
  <si>
    <t>"skruž 1000" 2</t>
  </si>
  <si>
    <t>-1121935360</t>
  </si>
  <si>
    <t>50,685*11 'Přepočtené koeficientem množství</t>
  </si>
  <si>
    <t>"odstranění kameniva" 50,685</t>
  </si>
  <si>
    <t>SO 04 - Veřejné části kanalizačních přípojek</t>
  </si>
  <si>
    <t>22231</t>
  </si>
  <si>
    <t>-1388969138</t>
  </si>
  <si>
    <t>III. ETAPA - SO 04 VEŘEJNÉ ČÁSTI KANALIZAČNÍCH PŘÍPOJEK</t>
  </si>
  <si>
    <t>výkop š. 1,15 m</t>
  </si>
  <si>
    <t>24,91 * 1,15</t>
  </si>
  <si>
    <t>-1959880612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</si>
  <si>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</si>
  <si>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</si>
  <si>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413387127</t>
  </si>
  <si>
    <t>https://podminky.urs.cz/item/CS_URS_2021_01/113107324</t>
  </si>
  <si>
    <t>76,05 * 1,15</t>
  </si>
  <si>
    <t>-1832503436</t>
  </si>
  <si>
    <t>121151104</t>
  </si>
  <si>
    <t>Sejmutí ornice strojně při souvislé ploše do 100 m2, tl. vrstvy přes 200 do 250 mm</t>
  </si>
  <si>
    <t>-484594209</t>
  </si>
  <si>
    <t>https://podminky.urs.cz/item/CS_URS_2021_01/121151104</t>
  </si>
  <si>
    <t>š. 1,15 m, tl. 250 mm</t>
  </si>
  <si>
    <t>12,88 * 1,15</t>
  </si>
  <si>
    <t>132354202</t>
  </si>
  <si>
    <t>Hloubení zapažených rýh šířky přes 800 do 2 000 mm strojně s urovnáním dna do předepsaného profilu a spádu v hornině třídy těžitelnosti II skupiny 4 přes 20 do 50 m3</t>
  </si>
  <si>
    <t>1475465320</t>
  </si>
  <si>
    <t>https://podminky.urs.cz/item/CS_URS_2021_01/132354202</t>
  </si>
  <si>
    <t>výkop š. 1,15 m, hl. 2,0 m</t>
  </si>
  <si>
    <t>24,91 * 1,15 * ( 2,0 - 0,6 )</t>
  </si>
  <si>
    <t>76,05 * 1,15 * ( 2,0 - 0,38 )</t>
  </si>
  <si>
    <t>TRÁVA</t>
  </si>
  <si>
    <t>12,88 * 1,15 * ( 2,0 - 0,25 )</t>
  </si>
  <si>
    <t>594428626</t>
  </si>
  <si>
    <t>24,91 * 2,0 * 2</t>
  </si>
  <si>
    <t>76,05 * 2,0 * 2</t>
  </si>
  <si>
    <t>12,88 * 2,0 * 2</t>
  </si>
  <si>
    <t>-84630143</t>
  </si>
  <si>
    <t>-1291991083</t>
  </si>
  <si>
    <t>207,707</t>
  </si>
  <si>
    <t>729506653</t>
  </si>
  <si>
    <t>207,707 * 2</t>
  </si>
  <si>
    <t>1452715088</t>
  </si>
  <si>
    <t>207,707 * 1,7</t>
  </si>
  <si>
    <t>-1036626688</t>
  </si>
  <si>
    <t>207,707 - 13,092 - 58,912</t>
  </si>
  <si>
    <t>-1682589243</t>
  </si>
  <si>
    <t>135,703*2 'Přepočtené koeficientem množství</t>
  </si>
  <si>
    <t>-228571752</t>
  </si>
  <si>
    <t>"VO" 113,84 * 1,15 * ( 0,15 + 0,3 )</t>
  </si>
  <si>
    <t>"odečet potrubí" - 113,84 * PI * (0,075)^2</t>
  </si>
  <si>
    <t>1197250097</t>
  </si>
  <si>
    <t>56,9*2 'Přepočtené koeficientem množství</t>
  </si>
  <si>
    <t>181351003</t>
  </si>
  <si>
    <t>Rozprostření a urovnání ornice v rovině nebo ve svahu sklonu do 1:5 strojně při souvislé ploše do 100 m2, tl. vrstvy do 200 mm</t>
  </si>
  <si>
    <t>1863837770</t>
  </si>
  <si>
    <t>https://podminky.urs.cz/item/CS_URS_2021_01/181351003</t>
  </si>
  <si>
    <t>š. 1,15 m - podorniční vrstva tl. 100 mm a ornice tl. 100 mm</t>
  </si>
  <si>
    <t>-571691201</t>
  </si>
  <si>
    <t>š. 1,15 m, ohumusení tl. 50 mm</t>
  </si>
  <si>
    <t>10371500</t>
  </si>
  <si>
    <t>substrát pro trávníky VL</t>
  </si>
  <si>
    <t>-766545732</t>
  </si>
  <si>
    <t>š. 1,15 m, tl. 50 mm</t>
  </si>
  <si>
    <t>12,88 * 1,15 * 0,05</t>
  </si>
  <si>
    <t>181451311</t>
  </si>
  <si>
    <t>Založení trávníku strojně výsevem včetně utažení na ploše v rovině nebo na svahu do 1:5</t>
  </si>
  <si>
    <t>1587717942</t>
  </si>
  <si>
    <t>https://podminky.urs.cz/item/CS_URS_2021_01/181451311</t>
  </si>
  <si>
    <t>š. 1,15 m</t>
  </si>
  <si>
    <t>00572410</t>
  </si>
  <si>
    <t>osivo směs travní parková</t>
  </si>
  <si>
    <t>kg</t>
  </si>
  <si>
    <t>-29229842</t>
  </si>
  <si>
    <t>14,812*0,025 'Přepočtené koeficientem množství</t>
  </si>
  <si>
    <t>-1504802239</t>
  </si>
  <si>
    <t>113,84</t>
  </si>
  <si>
    <t>-527507792</t>
  </si>
  <si>
    <t>113,84 * 1,15 * 0,10</t>
  </si>
  <si>
    <t>-1265452096</t>
  </si>
  <si>
    <t>228097099</t>
  </si>
  <si>
    <t>831312121</t>
  </si>
  <si>
    <t>Montáž potrubí z trub kameninových hrdlových s integrovaným těsněním v otevřeném výkopu ve sklonu do 20 % DN 150</t>
  </si>
  <si>
    <t>605133455</t>
  </si>
  <si>
    <t>https://podminky.urs.cz/item/CS_URS_2021_01/831312121</t>
  </si>
  <si>
    <t>59710675</t>
  </si>
  <si>
    <t>trouba kameninová glazovaná DN 150 dl 1,50m spojovací systém F</t>
  </si>
  <si>
    <t>-72923091</t>
  </si>
  <si>
    <t>113,84*1,015 'Přepočtené koeficientem množství</t>
  </si>
  <si>
    <t>837312221</t>
  </si>
  <si>
    <t>Montáž kameninových tvarovek na potrubí z trub kameninových v otevřeném výkopu s integrovaným těsněním jednoosých DN 150</t>
  </si>
  <si>
    <t>-1198137230</t>
  </si>
  <si>
    <t>https://podminky.urs.cz/item/CS_URS_2021_01/837312221</t>
  </si>
  <si>
    <t>"KT koleno 45° DN 150" 19</t>
  </si>
  <si>
    <t>"záslepka" 19</t>
  </si>
  <si>
    <t>59710984</t>
  </si>
  <si>
    <t>koleno kameninové glazované DN 150 45° spojovací systém F</t>
  </si>
  <si>
    <t>-1573973623</t>
  </si>
  <si>
    <t>19*1,015 'Přepočtené koeficientem množství</t>
  </si>
  <si>
    <t>59711852</t>
  </si>
  <si>
    <t>ucpávka kameninová glazovaná DN 150 spojovací systém F</t>
  </si>
  <si>
    <t>861392917</t>
  </si>
  <si>
    <t>892351111</t>
  </si>
  <si>
    <t>Tlakové zkoušky vodou na potrubí DN 150 nebo 200</t>
  </si>
  <si>
    <t>272913541</t>
  </si>
  <si>
    <t>https://podminky.urs.cz/item/CS_URS_2021_01/892351111</t>
  </si>
  <si>
    <t>-1078781335</t>
  </si>
  <si>
    <t>894812312</t>
  </si>
  <si>
    <t>Revizní a čistící šachta z polypropylenu PP pro hladké trouby DN 600 šachtové dno (DN šachty / DN trubního vedení) DN 600/160 průtočné 30°,60°,90°</t>
  </si>
  <si>
    <t>-1874088506</t>
  </si>
  <si>
    <t>https://podminky.urs.cz/item/CS_URS_2021_01/894812312</t>
  </si>
  <si>
    <t>894812332</t>
  </si>
  <si>
    <t>Revizní a čistící šachta z polypropylenu PP pro hladké trouby DN 600 roura šachtová korugovaná, světlé hloubky 2 000 mm</t>
  </si>
  <si>
    <t>894894399</t>
  </si>
  <si>
    <t>https://podminky.urs.cz/item/CS_URS_2021_01/894812332</t>
  </si>
  <si>
    <t>894812339</t>
  </si>
  <si>
    <t>Revizní a čistící šachta z polypropylenu PP pro hladké trouby DN 600 Příplatek k cenám 2331 - 2334 za uříznutí šachtové roury</t>
  </si>
  <si>
    <t>-1629595326</t>
  </si>
  <si>
    <t>https://podminky.urs.cz/item/CS_URS_2021_01/894812339</t>
  </si>
  <si>
    <t>894812377</t>
  </si>
  <si>
    <t>Revizní a čistící šachta z polypropylenu PP pro hladké trouby DN 600 poklop (mříž) litinový pro třídu zatížení D400 s teleskopickým adaptérem</t>
  </si>
  <si>
    <t>536863075</t>
  </si>
  <si>
    <t>https://podminky.urs.cz/item/CS_URS_2021_01/894812377</t>
  </si>
  <si>
    <t>899722113</t>
  </si>
  <si>
    <t>Krytí potrubí z plastů výstražnou fólií z PVC šířky 34 cm</t>
  </si>
  <si>
    <t>-872834195</t>
  </si>
  <si>
    <t>https://podminky.urs.cz/item/CS_URS_2021_01/899722113</t>
  </si>
  <si>
    <t>-661887760</t>
  </si>
  <si>
    <t>24,91 * 2</t>
  </si>
  <si>
    <t>-1009805325</t>
  </si>
  <si>
    <t>1791467361</t>
  </si>
  <si>
    <t>78,227*11 'Přepočtené koeficientem množství</t>
  </si>
  <si>
    <t>-1871430034</t>
  </si>
  <si>
    <t>"odstranění živice" 6,302</t>
  </si>
  <si>
    <t>1763242891</t>
  </si>
  <si>
    <t>"odstranění kameniva" 8,594 + 12,605 + 50,726</t>
  </si>
  <si>
    <t>528619078</t>
  </si>
  <si>
    <t>SO 06 - Odvodňovací rigoly</t>
  </si>
  <si>
    <t>SO 06.3 - Odvodňovací rigol 3</t>
  </si>
  <si>
    <t>916991121</t>
  </si>
  <si>
    <t>Lože pod obrubníky, krajníky nebo obruby z dlažebních kostek z betonu prostého</t>
  </si>
  <si>
    <t>-782477002</t>
  </si>
  <si>
    <t>https://podminky.urs.cz/item/CS_URS_2021_01/916991121</t>
  </si>
  <si>
    <t>III. SO 06 ODVODŇOVACÍ RIGOLY - SO 06.3</t>
  </si>
  <si>
    <t>BETONOVÉ LOŽE C 12/15 tl. 75 mm</t>
  </si>
  <si>
    <t>BETONOVÝ ŽLAB</t>
  </si>
  <si>
    <t>"pl. v řezu x dl." 0,166 * 107,3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</si>
  <si>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</si>
  <si>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</si>
  <si>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1432292625</t>
  </si>
  <si>
    <t>https://podminky.urs.cz/item/CS_URS_2021_01/935111211</t>
  </si>
  <si>
    <t>107,3</t>
  </si>
  <si>
    <t>59227029.R</t>
  </si>
  <si>
    <t>žlabovka příkopová betonová TBZ 50/65/16</t>
  </si>
  <si>
    <t>-1118648906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</si>
  <si>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</si>
  <si>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</si>
  <si>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-653108875</t>
  </si>
  <si>
    <t>https://podminky.urs.cz/item/CS_URS_2021_01/998226011</t>
  </si>
  <si>
    <t>SO 06.4 - Odvodňovací rigol 4</t>
  </si>
  <si>
    <t>131351201</t>
  </si>
  <si>
    <t>Hloubení zapažených jam a zářezů strojně s urovnáním dna do předepsaného profilu a spádu v hornině třídy těžitelnosti II skupiny 4 do 20 m3</t>
  </si>
  <si>
    <t>1161777729</t>
  </si>
  <si>
    <t>https://podminky.urs.cz/item/CS_URS_2021_01/131351201</t>
  </si>
  <si>
    <t>IV. SO 06 ODVODŇOVACÍ RIGOLY - SO 06.4</t>
  </si>
  <si>
    <t>HV</t>
  </si>
  <si>
    <t>2,7 * 2,08 * 2,11</t>
  </si>
  <si>
    <t>151101201</t>
  </si>
  <si>
    <t>Zřízení pažení stěn výkopu bez rozepření nebo vzepření příložné, hloubky do 4 m</t>
  </si>
  <si>
    <t>-846418175</t>
  </si>
  <si>
    <t>https://podminky.urs.cz/item/CS_URS_2021_01/151101201</t>
  </si>
  <si>
    <t xml:space="preserve">HV </t>
  </si>
  <si>
    <t>( 2,7 + 2,08 )*2 * 2,11</t>
  </si>
  <si>
    <t>151101211</t>
  </si>
  <si>
    <t>Odstranění pažení stěn výkopu bez rozepření nebo vzepření s uložením pažin na vzdálenost do 3 m od okraje výkopu příložné, hloubky do 4 m</t>
  </si>
  <si>
    <t>1716658474</t>
  </si>
  <si>
    <t>https://podminky.urs.cz/item/CS_URS_2021_01/151101211</t>
  </si>
  <si>
    <t>151101301</t>
  </si>
  <si>
    <t>Zřízení rozepření zapažených stěn výkopů s potřebným přepažováním při pažení příložném, hloubky do 4 m</t>
  </si>
  <si>
    <t>704178048</t>
  </si>
  <si>
    <t>https://podminky.urs.cz/item/CS_URS_2021_01/151101301</t>
  </si>
  <si>
    <t>11,85</t>
  </si>
  <si>
    <t>151101311</t>
  </si>
  <si>
    <t>Odstranění rozepření stěn výkopů s uložením materiálu na vzdálenost do 3 m od okraje výkopu pažení příložného, hloubky do 4 m</t>
  </si>
  <si>
    <t>-740258079</t>
  </si>
  <si>
    <t>https://podminky.urs.cz/item/CS_URS_2021_01/151101311</t>
  </si>
  <si>
    <t>151101401</t>
  </si>
  <si>
    <t>Zřízení vzepření zapažených stěn výkopů s potřebným přepažováním při pažení příložném, hloubky do 4 m</t>
  </si>
  <si>
    <t>43912206</t>
  </si>
  <si>
    <t>https://podminky.urs.cz/item/CS_URS_2021_01/151101401</t>
  </si>
  <si>
    <t>20,172</t>
  </si>
  <si>
    <t>151101411</t>
  </si>
  <si>
    <t>Odstranění vzepření stěn výkopů s uložením materiálu na vzdálenost do 3 m od kraje výkopu při pažení příložném, hloubky do 4 m</t>
  </si>
  <si>
    <t>-983330388</t>
  </si>
  <si>
    <t>https://podminky.urs.cz/item/CS_URS_2021_01/151101411</t>
  </si>
  <si>
    <t>225917632</t>
  </si>
  <si>
    <t>21175571</t>
  </si>
  <si>
    <t>11,85 * 2</t>
  </si>
  <si>
    <t>-1025490637</t>
  </si>
  <si>
    <t>11,85 * 1,7</t>
  </si>
  <si>
    <t>-1425005465</t>
  </si>
  <si>
    <t>výkop - lože - podkladní deska - VO HV</t>
  </si>
  <si>
    <t>11,85 - 0,705 - 0,184 - ( 0,65 * 1,27 * 1,86 )</t>
  </si>
  <si>
    <t>1429922935</t>
  </si>
  <si>
    <t>213468011</t>
  </si>
  <si>
    <t>2,5 * 1,88 * 0,15</t>
  </si>
  <si>
    <t>452311131</t>
  </si>
  <si>
    <t>Podkladní a zajišťovací konstrukce z betonu prostého v otevřeném výkopu desky pod potrubí, stoky a drobné objekty z betonu tř. C 12/15</t>
  </si>
  <si>
    <t>1445509219</t>
  </si>
  <si>
    <t>https://podminky.urs.cz/item/CS_URS_2021_01/452311131</t>
  </si>
  <si>
    <t>1,7 * 1,08 * 0,1</t>
  </si>
  <si>
    <t>452351101</t>
  </si>
  <si>
    <t>Bednění podkladních a zajišťovacích konstrukcí v otevřeném výkopu desek nebo sedlových loží pod potrubí, stoky a drobné objekty</t>
  </si>
  <si>
    <t>-1016656084</t>
  </si>
  <si>
    <t>https://podminky.urs.cz/item/CS_URS_2021_01/452351101</t>
  </si>
  <si>
    <t>( 1,7 + 1,08 )*2 * 0,1</t>
  </si>
  <si>
    <t>89593R001</t>
  </si>
  <si>
    <t>Montáž a dodávka horské vpusti 65/127/150 s vyrovnávacím prstencem a mříží s rámem pro zatížení C250</t>
  </si>
  <si>
    <t>kpl</t>
  </si>
  <si>
    <t>-698057139</t>
  </si>
  <si>
    <t>III. SO 06 ODVODŇOVACÍ RIGOLY - SO 06.4</t>
  </si>
  <si>
    <t>"pl. v řezu x dl." 0,166 * 79,3</t>
  </si>
  <si>
    <t>79,3</t>
  </si>
  <si>
    <t>SO 07 - Odvodňovací příkop</t>
  </si>
  <si>
    <t>111301111</t>
  </si>
  <si>
    <t>Sejmutí drnu tl. do 100 mm, v jakékoliv ploše</t>
  </si>
  <si>
    <t>1846377451</t>
  </si>
  <si>
    <t>https://podminky.urs.cz/item/CS_URS_2021_01/111301111</t>
  </si>
  <si>
    <t>III. ETAPA SO 07 ODVODŇOVACÍ PŘÍKOP</t>
  </si>
  <si>
    <t>1,45 * 67,2</t>
  </si>
  <si>
    <t>122151102</t>
  </si>
  <si>
    <t>Odkopávky a prokopávky nezapažené strojně v hornině třídy těžitelnosti I skupiny 1 a 2 přes 20 do 50 m3</t>
  </si>
  <si>
    <t>1548258263</t>
  </si>
  <si>
    <t>https://podminky.urs.cz/item/CS_URS_2021_01/122151102</t>
  </si>
  <si>
    <t>(( 0,3 + 1,3 )/2 * 0,25 + 0,322 + 0,145 ) * 67,2</t>
  </si>
  <si>
    <t>2045348100</t>
  </si>
  <si>
    <t>HV 02</t>
  </si>
  <si>
    <t>663399596</t>
  </si>
  <si>
    <t>540056844</t>
  </si>
  <si>
    <t>-2040683670</t>
  </si>
  <si>
    <t>-221318392</t>
  </si>
  <si>
    <t>947305160</t>
  </si>
  <si>
    <t>2109693282</t>
  </si>
  <si>
    <t>162702111</t>
  </si>
  <si>
    <t>Vodorovné přemístění drnu na suchu na vzdálenost přes 5000 do 6000 m</t>
  </si>
  <si>
    <t>972331841</t>
  </si>
  <si>
    <t>https://podminky.urs.cz/item/CS_URS_2021_01/162702111</t>
  </si>
  <si>
    <t>162702119</t>
  </si>
  <si>
    <t>Vodorovné přemístění drnu na suchu Příplatek k ceně za každých dalších i započatých 1000 m</t>
  </si>
  <si>
    <t>-936447747</t>
  </si>
  <si>
    <t>https://podminky.urs.cz/item/CS_URS_2021_01/162702119</t>
  </si>
  <si>
    <t>97,44*6 'Přepočtené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</si>
  <si>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</si>
  <si>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</si>
  <si>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-2027652784</t>
  </si>
  <si>
    <t>https://podminky.urs.cz/item/CS_URS_2021_01/162751117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</si>
  <si>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</si>
  <si>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</si>
  <si>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-1874576076</t>
  </si>
  <si>
    <t>https://podminky.urs.cz/item/CS_URS_2021_01/162751119</t>
  </si>
  <si>
    <t>44,822*2 'Přepočtené koeficientem množství</t>
  </si>
  <si>
    <t>-1261635898</t>
  </si>
  <si>
    <t>985556349</t>
  </si>
  <si>
    <t>167102111</t>
  </si>
  <si>
    <t>Nakládání drnu ze skládky</t>
  </si>
  <si>
    <t>1199333149</t>
  </si>
  <si>
    <t>https://podminky.urs.cz/item/CS_URS_2021_01/167102111</t>
  </si>
  <si>
    <t>-1724824979</t>
  </si>
  <si>
    <t>44,822*1,7 'Přepočtené koeficientem množství</t>
  </si>
  <si>
    <t>442508486</t>
  </si>
  <si>
    <t>171203111</t>
  </si>
  <si>
    <t>Uložení výkopku bez zhutnění s hrubým rozhrnutím v rovině nebo na svahu do 1:5</t>
  </si>
  <si>
    <t>739053761</t>
  </si>
  <si>
    <t>https://podminky.urs.cz/item/CS_URS_2021_01/171203111</t>
  </si>
  <si>
    <t>1,45 * 67,2 * 0,1</t>
  </si>
  <si>
    <t>-334350439</t>
  </si>
  <si>
    <t>-1857155844</t>
  </si>
  <si>
    <t>1940531721</t>
  </si>
  <si>
    <t>-1614363055</t>
  </si>
  <si>
    <t>1170684015</t>
  </si>
  <si>
    <t>464531111</t>
  </si>
  <si>
    <t>Pohoz dna nebo svahů jakékoliv tloušťky z hrubého drceného kameniva, z terénu, frakce 32 - 63 mm</t>
  </si>
  <si>
    <t>1174547882</t>
  </si>
  <si>
    <t>https://podminky.urs.cz/item/CS_URS_2021_01/464531111</t>
  </si>
  <si>
    <t>štěrk tl. 220 mm</t>
  </si>
  <si>
    <t>"pl. v řezu x dl." 0,322 * 67,2</t>
  </si>
  <si>
    <t>432343650</t>
  </si>
  <si>
    <t>-245930911</t>
  </si>
  <si>
    <t>SO 08 - Obnova komunikace</t>
  </si>
  <si>
    <t>21121</t>
  </si>
  <si>
    <t>45233123-7</t>
  </si>
  <si>
    <t>42.11.20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</si>
  <si>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</si>
  <si>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</si>
  <si>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1405952541</t>
  </si>
  <si>
    <t>https://podminky.urs.cz/item/CS_URS_2021_01/113107212</t>
  </si>
  <si>
    <t>III. ETAPA - SO 08 OBNOVA KOMUNIKACE</t>
  </si>
  <si>
    <t>Plocha celkem</t>
  </si>
  <si>
    <t>1484,95</t>
  </si>
  <si>
    <t>Mezisoučet</t>
  </si>
  <si>
    <t>Odečet plochy odstraněné při výstavbě vodovodů a kanalizací</t>
  </si>
  <si>
    <t>"SO 01.5" - 192,54</t>
  </si>
  <si>
    <t>"SO 02" - 11,61</t>
  </si>
  <si>
    <t>"SO 03.1" - 157,333</t>
  </si>
  <si>
    <t>"SO 03.AA" - 91,238</t>
  </si>
  <si>
    <t>"SO 04" - 28,647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</si>
  <si>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</si>
  <si>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</si>
  <si>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-1615265099</t>
  </si>
  <si>
    <t>https://podminky.urs.cz/item/CS_URS_2021_01/113107223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</si>
  <si>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</si>
  <si>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</si>
  <si>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-1306461381</t>
  </si>
  <si>
    <t>https://podminky.urs.cz/item/CS_URS_2021_01/113107242</t>
  </si>
  <si>
    <t>564261111</t>
  </si>
  <si>
    <t>Podklad nebo podsyp ze štěrkopísku ŠP s rozprostřením, vlhčením a zhutněním, po zhutnění tl. 200 mm</t>
  </si>
  <si>
    <t>-488960759</t>
  </si>
  <si>
    <t>https://podminky.urs.cz/item/CS_URS_2021_01/564261111</t>
  </si>
  <si>
    <t>564851111</t>
  </si>
  <si>
    <t>Podklad ze štěrkodrti ŠD s rozprostřením a zhutněním, po zhutnění tl. 150 mm</t>
  </si>
  <si>
    <t>-83823305</t>
  </si>
  <si>
    <t>https://podminky.urs.cz/item/CS_URS_2021_01/564851111</t>
  </si>
  <si>
    <t>fr. 0-32 mm</t>
  </si>
  <si>
    <t>1600644373</t>
  </si>
  <si>
    <t>fr. 0-63 mm</t>
  </si>
  <si>
    <t>565155111</t>
  </si>
  <si>
    <t>Asfaltový beton vrstva podkladní ACP 16 (obalované kamenivo střednězrnné - OKS) s rozprostřením a zhutněním v pruhu šířky přes 1,5 do 3 m, po zhutnění tl. 70 mm</t>
  </si>
  <si>
    <t>-307964266</t>
  </si>
  <si>
    <t>https://podminky.urs.cz/item/CS_URS_2021_01/565155111</t>
  </si>
  <si>
    <t>573111112</t>
  </si>
  <si>
    <t>Postřik infiltrační PI z asfaltu silničního s posypem kamenivem, v množství 1,00 kg/m2</t>
  </si>
  <si>
    <t>-1496340446</t>
  </si>
  <si>
    <t>https://podminky.urs.cz/item/CS_URS_2021_01/573111112</t>
  </si>
  <si>
    <t>573211107</t>
  </si>
  <si>
    <t>Postřik spojovací PS bez posypu kamenivem z asfaltu silničního, v množství 0,30 kg/m2</t>
  </si>
  <si>
    <t>1101193694</t>
  </si>
  <si>
    <t>https://podminky.urs.cz/item/CS_URS_2021_01/573211107</t>
  </si>
  <si>
    <t>577134211</t>
  </si>
  <si>
    <t>Asfaltový beton vrstva obrusná ACO 11 (ABS) s rozprostřením a se zhutněním z nemodifikovaného asfaltu v pruhu šířky do 3 m tř. II, po zhutnění tl. 40 mm</t>
  </si>
  <si>
    <t>-91249303</t>
  </si>
  <si>
    <t>https://podminky.urs.cz/item/CS_URS_2021_01/577134211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</si>
  <si>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</si>
  <si>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</si>
  <si>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-2103083849</t>
  </si>
  <si>
    <t>https://podminky.urs.cz/item/CS_URS_2021_01/919732211</t>
  </si>
  <si>
    <t>35,0</t>
  </si>
  <si>
    <t>131528797</t>
  </si>
  <si>
    <t>-57607470</t>
  </si>
  <si>
    <t>963,439*11 'Přepočtené koeficientem množství</t>
  </si>
  <si>
    <t>651582228</t>
  </si>
  <si>
    <t>"odstranění živice" 220,788</t>
  </si>
  <si>
    <t>-1044579590</t>
  </si>
  <si>
    <t>"odstranění kameniva" 301,075 + 441,576</t>
  </si>
  <si>
    <t>998225111</t>
  </si>
  <si>
    <t>Přesun hmot pro komunikace s krytem z kameniva, monolitickým betonovým nebo živičným dopravní vzdálenost do 200 m jakékoliv délky objektu</t>
  </si>
  <si>
    <t>-78215405</t>
  </si>
  <si>
    <t>https://podminky.urs.cz/item/CS_URS_2021_01/998225111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</si>
  <si>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</si>
  <si>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</si>
  <si>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</si>
  <si>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</si>
  <si>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</si>
  <si>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</si>
  <si>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</si>
  <si>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</si>
  <si>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</si>
  <si>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CS ÚRS 2022 01</t>
  </si>
  <si>
    <t>1024</t>
  </si>
  <si>
    <t>-666851029</t>
  </si>
  <si>
    <t>https://podminky.urs.cz/item/CS_URS_2022_01/012103000</t>
  </si>
  <si>
    <t>Poznámka k položce:_x000d_
Zaměření inženýrských sítí</t>
  </si>
  <si>
    <t>012203000</t>
  </si>
  <si>
    <t>Geodetické práce při provádění stavby</t>
  </si>
  <si>
    <t>-464519177</t>
  </si>
  <si>
    <t>https://podminky.urs.cz/item/CS_URS_2022_01/012203000</t>
  </si>
  <si>
    <t>Poznámka k položce:_x000d_
Geodetické zaměření</t>
  </si>
  <si>
    <t>012303000</t>
  </si>
  <si>
    <t>Geodetické práce po výstavbě</t>
  </si>
  <si>
    <t>923379480</t>
  </si>
  <si>
    <t>https://podminky.urs.cz/item/CS_URS_2022_01/012303000</t>
  </si>
  <si>
    <t>Poznámka k položce:_x000d_
Geodetické práce - po dokončení stavby</t>
  </si>
  <si>
    <t>013203000</t>
  </si>
  <si>
    <t>Dokumentace stavby bez rozlišení</t>
  </si>
  <si>
    <t>159917762</t>
  </si>
  <si>
    <t>https://podminky.urs.cz/item/CS_URS_2022_01/013203000</t>
  </si>
  <si>
    <t>Poznámka k položce:_x000d_
Fotodokumentace stavby</t>
  </si>
  <si>
    <t>013254000</t>
  </si>
  <si>
    <t>Dokumentace skutečného provedení stavby</t>
  </si>
  <si>
    <t>1941554470</t>
  </si>
  <si>
    <t>https://podminky.urs.cz/item/CS_URS_2022_01/013254000</t>
  </si>
  <si>
    <t>VRN3</t>
  </si>
  <si>
    <t>Zařízení staveniště</t>
  </si>
  <si>
    <t>030001000</t>
  </si>
  <si>
    <t>-1091730155</t>
  </si>
  <si>
    <t>https://podminky.urs.cz/item/CS_URS_2022_01/030001000</t>
  </si>
  <si>
    <t>VRN4</t>
  </si>
  <si>
    <t>Inženýrská činnost</t>
  </si>
  <si>
    <t>040001000</t>
  </si>
  <si>
    <t>116708576</t>
  </si>
  <si>
    <t>https://podminky.urs.cz/item/CS_URS_2022_01/040001000</t>
  </si>
  <si>
    <t>Poznámka k položce:_x000d_
nženýrská činnost zhotovitele</t>
  </si>
  <si>
    <t>VRN7</t>
  </si>
  <si>
    <t>Provozní vlivy</t>
  </si>
  <si>
    <t>079002000</t>
  </si>
  <si>
    <t>Ostatní provozní vlivy</t>
  </si>
  <si>
    <t>-557722939</t>
  </si>
  <si>
    <t>https://podminky.urs.cz/item/CS_URS_2022_01/079002000</t>
  </si>
  <si>
    <t>Poznámka k položce:_x000d_
Dopravně inženýrská opatření</t>
  </si>
  <si>
    <t>VRN SVS - Vedlejší rozpočtové náklady - investice SVS a.s.</t>
  </si>
  <si>
    <t>IV. ETAPA - Odkanalizování části města Děčín - Horní Oldřichov</t>
  </si>
  <si>
    <t>SO 01.1 - Vodovodní řad 1</t>
  </si>
  <si>
    <t>1314863161</t>
  </si>
  <si>
    <t>IV. ETAPA - SO 01.1 VODOVOD 1 - investice SČVAK</t>
  </si>
  <si>
    <t>9,0 * 1,0</t>
  </si>
  <si>
    <t>-1062298232</t>
  </si>
  <si>
    <t>2091629062</t>
  </si>
  <si>
    <t>1065139874</t>
  </si>
  <si>
    <t>-53228724</t>
  </si>
  <si>
    <t>-932310594</t>
  </si>
  <si>
    <t>plynové potrubí 1x</t>
  </si>
  <si>
    <t>-299562169</t>
  </si>
  <si>
    <t>-1274915463</t>
  </si>
  <si>
    <t>kabely 1x</t>
  </si>
  <si>
    <t>473561178</t>
  </si>
  <si>
    <t>š. 1,0 m, tl. 250 mm</t>
  </si>
  <si>
    <t>44,52 * 1,0</t>
  </si>
  <si>
    <t>-815366713</t>
  </si>
  <si>
    <t>9,0 * 1,0 * ( 1,7 - 0,6 ) + 44,52 * 1,0 * ( 1,7 - 0,25 )</t>
  </si>
  <si>
    <t>-1722741518</t>
  </si>
  <si>
    <t>1203858859</t>
  </si>
  <si>
    <t>53,52 * 1,7 * 2</t>
  </si>
  <si>
    <t>1091454812</t>
  </si>
  <si>
    <t>1484888081</t>
  </si>
  <si>
    <t>74,454</t>
  </si>
  <si>
    <t>ornice na skládku ( celková vzdálenost 12 km )</t>
  </si>
  <si>
    <t>44,52 * 1,0 * 0,05</t>
  </si>
  <si>
    <t>ornice zpětné použití ( celková vzdálenost 12 km ) - tam a zpět</t>
  </si>
  <si>
    <t>44,52 * 1,0 * 0,2 * 2</t>
  </si>
  <si>
    <t>2122432302</t>
  </si>
  <si>
    <t>74,454 * 2</t>
  </si>
  <si>
    <t>44,52 * 1,0 * 0,05 * 2</t>
  </si>
  <si>
    <t>44,52 * 1,0 * 0,2 * 2 * 2</t>
  </si>
  <si>
    <t>167151101</t>
  </si>
  <si>
    <t>Nakládání, skládání a překládání neulehlého výkopku nebo sypaniny strojně nakládání, množství do 100 m3, z horniny třídy těžitelnosti I, skupiny 1 až 3</t>
  </si>
  <si>
    <t>107719091</t>
  </si>
  <si>
    <t>https://podminky.urs.cz/item/CS_URS_2021_01/167151101</t>
  </si>
  <si>
    <t>ornice zpětné použití</t>
  </si>
  <si>
    <t>44,52 * 1,0 * 0,2</t>
  </si>
  <si>
    <t>455278234</t>
  </si>
  <si>
    <t>( 74,454 + 2,226 ) * 1,7</t>
  </si>
  <si>
    <t>171251201</t>
  </si>
  <si>
    <t>Uložení sypaniny na skládky nebo meziskládky bez hutnění s upravením uložené sypaniny do předepsaného tvaru</t>
  </si>
  <si>
    <t>-1016660851</t>
  </si>
  <si>
    <t>https://podminky.urs.cz/item/CS_URS_2021_01/171251201</t>
  </si>
  <si>
    <t>-1447143644</t>
  </si>
  <si>
    <t>74,454 - 5,352 - 24,084</t>
  </si>
  <si>
    <t>1518453339</t>
  </si>
  <si>
    <t>45,018*2 'Přepočtené koeficientem množství</t>
  </si>
  <si>
    <t>195666854</t>
  </si>
  <si>
    <t>"VO" 53,52 * 1,0 * ( 0,15 + 0,3 )</t>
  </si>
  <si>
    <t>"odečet potrubí" - 53,52 * PI * (0,075)^2</t>
  </si>
  <si>
    <t>1366362063</t>
  </si>
  <si>
    <t>23,138*2 'Přepočtené koeficientem množství</t>
  </si>
  <si>
    <t>676551378</t>
  </si>
  <si>
    <t>š. 1,0 m - podorniční vrstva tl. 100 mm a ornice tl. 100 mm</t>
  </si>
  <si>
    <t>-1728630030</t>
  </si>
  <si>
    <t>š. 1,0 m, ohumusení tl. 50 mm</t>
  </si>
  <si>
    <t>2028813283</t>
  </si>
  <si>
    <t>š. 1,0 m, tl. 50 mm</t>
  </si>
  <si>
    <t>268680757</t>
  </si>
  <si>
    <t>-731265399</t>
  </si>
  <si>
    <t>44,52*0,025 'Přepočtené koeficientem množství</t>
  </si>
  <si>
    <t>680242003</t>
  </si>
  <si>
    <t>53,52</t>
  </si>
  <si>
    <t>-1726581224</t>
  </si>
  <si>
    <t>725123889</t>
  </si>
  <si>
    <t>543714856</t>
  </si>
  <si>
    <t>53,52 * 1,0 * 0,1</t>
  </si>
  <si>
    <t>850311811</t>
  </si>
  <si>
    <t>Bourání stávajícího potrubí z trub litinových hrdlových nebo přírubových v otevřeném výkopu DN do 150</t>
  </si>
  <si>
    <t>-505404248</t>
  </si>
  <si>
    <t>https://podminky.urs.cz/item/CS_URS_2021_01/850311811</t>
  </si>
  <si>
    <t>851311131</t>
  </si>
  <si>
    <t>Montáž potrubí z trub litinových tlakových hrdlových v otevřeném výkopu s integrovaným těsněním DN 150</t>
  </si>
  <si>
    <t>-44021661</t>
  </si>
  <si>
    <t>https://podminky.urs.cz/item/CS_URS_2021_01/851311131</t>
  </si>
  <si>
    <t>55254083</t>
  </si>
  <si>
    <t>trouba vodovodní litinová hrdlová hrdlová Zn+Al povlak K9 dl 6m DN 150</t>
  </si>
  <si>
    <t>197623772</t>
  </si>
  <si>
    <t>53,52*1,01 'Přepočtené koeficientem množství</t>
  </si>
  <si>
    <t>-1864489103</t>
  </si>
  <si>
    <t>"spojka SYNOFLEX s přírubou" 2</t>
  </si>
  <si>
    <t>31951006.R</t>
  </si>
  <si>
    <t xml:space="preserve">potrubní spojka jištěná s přírubou  DN 150</t>
  </si>
  <si>
    <t>-184526985</t>
  </si>
  <si>
    <t>857313131</t>
  </si>
  <si>
    <t>Montáž litinových tvarovek na potrubí litinovém tlakovém odbočných na potrubí z trub hrdlových v otevřeném výkopu, kanálu nebo v šachtě s integrovaným těsněním DN 150</t>
  </si>
  <si>
    <t>-1857190499</t>
  </si>
  <si>
    <t>https://podminky.urs.cz/item/CS_URS_2021_01/857313131</t>
  </si>
  <si>
    <t>1 + 1</t>
  </si>
  <si>
    <t>55253816</t>
  </si>
  <si>
    <t>tvarovka hrdlová s hrdlovou odbočkou z tvárné litiny,práškový epoxid tl 250µm MMB-kus DN 150/100</t>
  </si>
  <si>
    <t>-1298749429</t>
  </si>
  <si>
    <t>55253818</t>
  </si>
  <si>
    <t>tvarovka hrdlová s hrdlovou odbočkou z tvárné litiny,práškový epoxid tl 250µm MMB-kus DN 150/150</t>
  </si>
  <si>
    <t>281492818</t>
  </si>
  <si>
    <t>891311112</t>
  </si>
  <si>
    <t>Montáž vodovodních armatur na potrubí šoupátek nebo klapek uzavíracích v otevřeném výkopu nebo v šachtách s osazením zemní soupravy (bez poklopů) DN 150</t>
  </si>
  <si>
    <t>1657219021</t>
  </si>
  <si>
    <t>https://podminky.urs.cz/item/CS_URS_2021_01/891311112</t>
  </si>
  <si>
    <t>42221326</t>
  </si>
  <si>
    <t>šoupátko pitná voda litina GGG 50 dlouhá stavební dl PN10/16 DN 150x350mm</t>
  </si>
  <si>
    <t>1722068512</t>
  </si>
  <si>
    <t>880396239</t>
  </si>
  <si>
    <t>-815973371</t>
  </si>
  <si>
    <t>892353122</t>
  </si>
  <si>
    <t>Proplach a dezinfekce vodovodního potrubí DN 150 nebo 200</t>
  </si>
  <si>
    <t>-340932084</t>
  </si>
  <si>
    <t>https://podminky.urs.cz/item/CS_URS_2021_01/892353122</t>
  </si>
  <si>
    <t>1791600657</t>
  </si>
  <si>
    <t>-1020554013</t>
  </si>
  <si>
    <t>-1167141014</t>
  </si>
  <si>
    <t>-544603495</t>
  </si>
  <si>
    <t>712173215</t>
  </si>
  <si>
    <t>-424609157</t>
  </si>
  <si>
    <t>9,0 * 2</t>
  </si>
  <si>
    <t>-146314471</t>
  </si>
  <si>
    <t>-1101232873</t>
  </si>
  <si>
    <t>10,995*11 'Přepočtené koeficientem množství</t>
  </si>
  <si>
    <t>998261337</t>
  </si>
  <si>
    <t>"odstranění živice" 1,98</t>
  </si>
  <si>
    <t>-301558531</t>
  </si>
  <si>
    <t>"odstranění kameniva" 2,7 + 3,96</t>
  </si>
  <si>
    <t>998273102</t>
  </si>
  <si>
    <t>Přesun hmot pro trubní vedení hloubené z trub litinových pro vodovody nebo kanalizace v otevřeném výkopu dopravní vzdálenost do 15 m</t>
  </si>
  <si>
    <t>-2023765740</t>
  </si>
  <si>
    <t>https://podminky.urs.cz/item/CS_URS_2021_01/998273102</t>
  </si>
  <si>
    <t>SO 01.2 - Vodovodní řad 2</t>
  </si>
  <si>
    <t>SO 01.2 A - Vodovodní řad 2 - investice města Děčín</t>
  </si>
  <si>
    <t>-68838356</t>
  </si>
  <si>
    <t>IV. ETAPA - SO 01.2 VODOVOD 2 - investice města Děčín</t>
  </si>
  <si>
    <t>58,14 * 1,0</t>
  </si>
  <si>
    <t>-757952207</t>
  </si>
  <si>
    <t>1894628416</t>
  </si>
  <si>
    <t>-1347470198</t>
  </si>
  <si>
    <t>819586814</t>
  </si>
  <si>
    <t>-67191164</t>
  </si>
  <si>
    <t>plynové potrubí 3x</t>
  </si>
  <si>
    <t>-79282095</t>
  </si>
  <si>
    <t>kanalizační potrubí 5x</t>
  </si>
  <si>
    <t>1,2 * 5</t>
  </si>
  <si>
    <t>2144204116</t>
  </si>
  <si>
    <t>kabel 1x</t>
  </si>
  <si>
    <t>-445907472</t>
  </si>
  <si>
    <t>š. 1,0 m, hl. 1,8 m</t>
  </si>
  <si>
    <t>58,14 * 1,0 * ( 1,8 - 0,6 )</t>
  </si>
  <si>
    <t>-444920401</t>
  </si>
  <si>
    <t>1,3 * 1,8 * 6,0</t>
  </si>
  <si>
    <t>-459402733</t>
  </si>
  <si>
    <t>58,14 * 1,8 * 2</t>
  </si>
  <si>
    <t>-1928739458</t>
  </si>
  <si>
    <t>1417525916</t>
  </si>
  <si>
    <t>69,768</t>
  </si>
  <si>
    <t>88017625</t>
  </si>
  <si>
    <t>69,768 * 2</t>
  </si>
  <si>
    <t>-1572448874</t>
  </si>
  <si>
    <t>69,768 * 1,7</t>
  </si>
  <si>
    <t>1538699285</t>
  </si>
  <si>
    <t>69,768 - 5,814 - 26,744</t>
  </si>
  <si>
    <t>-1511797325</t>
  </si>
  <si>
    <t>37,21*2 'Přepočtené koeficientem množství</t>
  </si>
  <si>
    <t>1050250978</t>
  </si>
  <si>
    <t>"VO" 58,14 * 1,0 * ( 0,16 + 0,3 )</t>
  </si>
  <si>
    <t>"odečet potrubí" - 58,14 * PI * (0,08)^2</t>
  </si>
  <si>
    <t>-440244883</t>
  </si>
  <si>
    <t>25,575*2 'Přepočtené koeficientem množství</t>
  </si>
  <si>
    <t>-1627879780</t>
  </si>
  <si>
    <t>58,14</t>
  </si>
  <si>
    <t>1610237408</t>
  </si>
  <si>
    <t>-1250015314</t>
  </si>
  <si>
    <t>-2107394832</t>
  </si>
  <si>
    <t>58,14 * 1,0 * 0,1</t>
  </si>
  <si>
    <t>1391055248</t>
  </si>
  <si>
    <t>-112103011</t>
  </si>
  <si>
    <t>1504616953</t>
  </si>
  <si>
    <t>"přírubový kus L=500 mm" 1</t>
  </si>
  <si>
    <t>-1399471535</t>
  </si>
  <si>
    <t>55253241</t>
  </si>
  <si>
    <t xml:space="preserve">trouba přírubová litinová vodovodní  PN10/16 DN 80 dl 500mm</t>
  </si>
  <si>
    <t>-362104746</t>
  </si>
  <si>
    <t>956362136</t>
  </si>
  <si>
    <t>"příruba PP/ocel" 1</t>
  </si>
  <si>
    <t>"spojka SYNOFLEX s přírubou" 1</t>
  </si>
  <si>
    <t>55251265</t>
  </si>
  <si>
    <t>tvarovka přírubová s hladkým koncem F, PN 10-16 DN 160/příruba DN 150</t>
  </si>
  <si>
    <t>1008884468</t>
  </si>
  <si>
    <t>1925210856</t>
  </si>
  <si>
    <t>1690736690</t>
  </si>
  <si>
    <t>55253815</t>
  </si>
  <si>
    <t>tvarovka hrdlová s hrdlovou odbočkou z tvárné litiny,práškový epoxid tl 250µm MMB-kus DN 150/80</t>
  </si>
  <si>
    <t>-1804819984</t>
  </si>
  <si>
    <t>871321141</t>
  </si>
  <si>
    <t>Montáž vodovodního potrubí z plastů v otevřeném výkopu z polyetylenu PE 100 svařovaných na tupo SDR 11/PN16 D 160 x 14,6 mm</t>
  </si>
  <si>
    <t>-614961653</t>
  </si>
  <si>
    <t>https://podminky.urs.cz/item/CS_URS_2021_01/871321141</t>
  </si>
  <si>
    <t>28613560</t>
  </si>
  <si>
    <t>potrubí dvouvrstvé PE100 RC SDR11 160x14,6 dl 12m</t>
  </si>
  <si>
    <t>-2137245604</t>
  </si>
  <si>
    <t>59*1,015 'Přepočtené koeficientem množství</t>
  </si>
  <si>
    <t>877321101</t>
  </si>
  <si>
    <t>Montáž tvarovek na vodovodním plastovém potrubí z polyetylenu PE 100 elektrotvarovek SDR 11/PN16 spojek, oblouků nebo redukcí d 160</t>
  </si>
  <si>
    <t>-2113877779</t>
  </si>
  <si>
    <t>https://podminky.urs.cz/item/CS_URS_2021_01/877321101</t>
  </si>
  <si>
    <t>"e-spojka " 1</t>
  </si>
  <si>
    <t>28615978</t>
  </si>
  <si>
    <t>elektrospojka SDR11 PE 100 PN16 D 160mm</t>
  </si>
  <si>
    <t>-245723950</t>
  </si>
  <si>
    <t>28653139</t>
  </si>
  <si>
    <t>nákružek lemový PE 100 SDR11 160mm</t>
  </si>
  <si>
    <t>59539004</t>
  </si>
  <si>
    <t>877321112</t>
  </si>
  <si>
    <t>Montáž tvarovek na vodovodním plastovém potrubí z polyetylenu PE 100 elektrotvarovek SDR 11/PN16 kolen 90° d 160</t>
  </si>
  <si>
    <t>-1097609835</t>
  </si>
  <si>
    <t>https://podminky.urs.cz/item/CS_URS_2021_01/877321112</t>
  </si>
  <si>
    <t>28614939</t>
  </si>
  <si>
    <t>elektrokoleno 90° PE 100 PN16 D 160mm</t>
  </si>
  <si>
    <t>-155063465</t>
  </si>
  <si>
    <t>1965688793</t>
  </si>
  <si>
    <t>-1847631072</t>
  </si>
  <si>
    <t>-1367041223</t>
  </si>
  <si>
    <t>891247211</t>
  </si>
  <si>
    <t>Montáž vodovodních armatur na potrubí hydrantů nadzemních DN 80</t>
  </si>
  <si>
    <t>1879336684</t>
  </si>
  <si>
    <t>https://podminky.urs.cz/item/CS_URS_2021_01/891247211</t>
  </si>
  <si>
    <t>42273682</t>
  </si>
  <si>
    <t>hydrant nadzemní DN 80 tvárná litina dvojitý uzávěr s koulí krycí v 1500mm</t>
  </si>
  <si>
    <t>-1249826386</t>
  </si>
  <si>
    <t>389912089</t>
  </si>
  <si>
    <t>1782982647</t>
  </si>
  <si>
    <t>-1574774760</t>
  </si>
  <si>
    <t>-410693586</t>
  </si>
  <si>
    <t>-1429473809</t>
  </si>
  <si>
    <t>1103196703</t>
  </si>
  <si>
    <t>1062100279</t>
  </si>
  <si>
    <t>2128860217</t>
  </si>
  <si>
    <t>-1307515237</t>
  </si>
  <si>
    <t>-1406655140</t>
  </si>
  <si>
    <t>-1127115933</t>
  </si>
  <si>
    <t>-2091301755</t>
  </si>
  <si>
    <t>-113118601</t>
  </si>
  <si>
    <t>620788652</t>
  </si>
  <si>
    <t>58,14 * 2</t>
  </si>
  <si>
    <t>575883286</t>
  </si>
  <si>
    <t>110324817</t>
  </si>
  <si>
    <t>55,814*11 'Přepočtené koeficientem množství</t>
  </si>
  <si>
    <t>597369011</t>
  </si>
  <si>
    <t>"odstranění živice" 12,791</t>
  </si>
  <si>
    <t>-1640287120</t>
  </si>
  <si>
    <t>"odstranění kameniva" 17,442 + 25,582</t>
  </si>
  <si>
    <t>64</t>
  </si>
  <si>
    <t>718305241</t>
  </si>
  <si>
    <t>SO 01.2 B - Vodovodní řad 2 - investice SVS a.s.</t>
  </si>
  <si>
    <t>1093855181</t>
  </si>
  <si>
    <t>IV. ETAPA - SO 01.2 VODOVOD 2 - investice SVS a.s.</t>
  </si>
  <si>
    <t>22,26 * 1,0</t>
  </si>
  <si>
    <t>-868329377</t>
  </si>
  <si>
    <t>1147294784</t>
  </si>
  <si>
    <t>1048545924</t>
  </si>
  <si>
    <t>3 * 8"h"</t>
  </si>
  <si>
    <t>1249618732</t>
  </si>
  <si>
    <t>-2088136164</t>
  </si>
  <si>
    <t>-973751532</t>
  </si>
  <si>
    <t>22,26 * 1,0 * ( 1,8 - 0,6 )</t>
  </si>
  <si>
    <t>-2139062155</t>
  </si>
  <si>
    <t>1574335803</t>
  </si>
  <si>
    <t>22,26 * 1,8 * 2</t>
  </si>
  <si>
    <t>-1801928341</t>
  </si>
  <si>
    <t>-121067846</t>
  </si>
  <si>
    <t>26,712</t>
  </si>
  <si>
    <t>-1819892170</t>
  </si>
  <si>
    <t>26,712 * 2</t>
  </si>
  <si>
    <t>-2137692313</t>
  </si>
  <si>
    <t>26,712 * 1,7</t>
  </si>
  <si>
    <t>511813601</t>
  </si>
  <si>
    <t>26,712 - 2,226 - 10,24</t>
  </si>
  <si>
    <t>1568773085</t>
  </si>
  <si>
    <t>14,246*2 'Přepočtené koeficientem množství</t>
  </si>
  <si>
    <t>-34636856</t>
  </si>
  <si>
    <t>"VO" 22,26 * 1,0 * ( 0,16 + 0,3 )</t>
  </si>
  <si>
    <t>"odečet potrubí" - 22,26 * PI * (0,08)^2</t>
  </si>
  <si>
    <t>-644221155</t>
  </si>
  <si>
    <t>9,792*2 'Přepočtené koeficientem množství</t>
  </si>
  <si>
    <t>-1308066041</t>
  </si>
  <si>
    <t>22,26</t>
  </si>
  <si>
    <t>-449246005</t>
  </si>
  <si>
    <t>-846568647</t>
  </si>
  <si>
    <t>593873770</t>
  </si>
  <si>
    <t>22,26 * 1,0 * 0,1</t>
  </si>
  <si>
    <t>1343474926</t>
  </si>
  <si>
    <t>materiál potrubí nespecifikován - odhad litina</t>
  </si>
  <si>
    <t>-1482098712</t>
  </si>
  <si>
    <t>252504158</t>
  </si>
  <si>
    <t>-1670156485</t>
  </si>
  <si>
    <t>464863707</t>
  </si>
  <si>
    <t>23*1,015 'Přepočtené koeficientem množství</t>
  </si>
  <si>
    <t>-1174394217</t>
  </si>
  <si>
    <t>1803795347</t>
  </si>
  <si>
    <t>-1706067028</t>
  </si>
  <si>
    <t>-628975031</t>
  </si>
  <si>
    <t>-100032797</t>
  </si>
  <si>
    <t>-1587750504</t>
  </si>
  <si>
    <t>-1032993876</t>
  </si>
  <si>
    <t>1419821672</t>
  </si>
  <si>
    <t>428885195</t>
  </si>
  <si>
    <t>1050587163</t>
  </si>
  <si>
    <t>363722731</t>
  </si>
  <si>
    <t>-1425151821</t>
  </si>
  <si>
    <t>-1048593116</t>
  </si>
  <si>
    <t>-1451117891</t>
  </si>
  <si>
    <t>1037853473</t>
  </si>
  <si>
    <t>-421529579</t>
  </si>
  <si>
    <t>-1436899791</t>
  </si>
  <si>
    <t>-716125858</t>
  </si>
  <si>
    <t>22,26 * 2</t>
  </si>
  <si>
    <t>1775141964</t>
  </si>
  <si>
    <t>-1379770290</t>
  </si>
  <si>
    <t>22,349*11 'Přepočtené koeficientem množství</t>
  </si>
  <si>
    <t>1935671440</t>
  </si>
  <si>
    <t>"odstranění živice" 4,897</t>
  </si>
  <si>
    <t>-2034598933</t>
  </si>
  <si>
    <t>"odstranění kameniva" 6,678 + 9,794</t>
  </si>
  <si>
    <t>-856686472</t>
  </si>
  <si>
    <t>SO 01.3 - Vodovodní řad 3</t>
  </si>
  <si>
    <t>SO 01.3 A - Vodovodní řad 3 - investice města Děčín</t>
  </si>
  <si>
    <t>-1951769137</t>
  </si>
  <si>
    <t>IV. ETAPA - SO 01.3 VODOVOD 3 - investice města Děčín</t>
  </si>
  <si>
    <t>70,35 * 1,0</t>
  </si>
  <si>
    <t>6139915</t>
  </si>
  <si>
    <t>1967354492</t>
  </si>
  <si>
    <t>1905653470</t>
  </si>
  <si>
    <t>kanalizace 2x</t>
  </si>
  <si>
    <t>65095401</t>
  </si>
  <si>
    <t>kabel 2x</t>
  </si>
  <si>
    <t>818529372</t>
  </si>
  <si>
    <t>70,35 * 1,0 * ( 1,8 - 0,38 )</t>
  </si>
  <si>
    <t>935042485</t>
  </si>
  <si>
    <t>-2460699</t>
  </si>
  <si>
    <t>70,35 * 1,8 * 2</t>
  </si>
  <si>
    <t>999703703</t>
  </si>
  <si>
    <t>873739436</t>
  </si>
  <si>
    <t>99,897</t>
  </si>
  <si>
    <t>1675424224</t>
  </si>
  <si>
    <t>99,897 * 2</t>
  </si>
  <si>
    <t>2010582095</t>
  </si>
  <si>
    <t>99,897 * 1,7</t>
  </si>
  <si>
    <t>753303530</t>
  </si>
  <si>
    <t>99,897 - 7,035 - 27,437</t>
  </si>
  <si>
    <t>246506535</t>
  </si>
  <si>
    <t>65,425*2 'Přepočtené koeficientem množství</t>
  </si>
  <si>
    <t>-1974022928</t>
  </si>
  <si>
    <t>"VO" 70,35 * 1,0 * ( 0,09 + 0,3 )</t>
  </si>
  <si>
    <t>"odečet potrubí" - 70,35 * PI * (0,045)^2</t>
  </si>
  <si>
    <t>501086969</t>
  </si>
  <si>
    <t>26,989*2 'Přepočtené koeficientem množství</t>
  </si>
  <si>
    <t>647405435</t>
  </si>
  <si>
    <t>70,35</t>
  </si>
  <si>
    <t>792902143</t>
  </si>
  <si>
    <t>53376528</t>
  </si>
  <si>
    <t>-101829943</t>
  </si>
  <si>
    <t>70,35 * 1,0 * 0,1</t>
  </si>
  <si>
    <t>-1359925755</t>
  </si>
  <si>
    <t>1237656567</t>
  </si>
  <si>
    <t>2104104616</t>
  </si>
  <si>
    <t>769702315</t>
  </si>
  <si>
    <t>-1373275331</t>
  </si>
  <si>
    <t>71</t>
  </si>
  <si>
    <t>285056937</t>
  </si>
  <si>
    <t>71*1,015 'Přepočtené koeficientem množství</t>
  </si>
  <si>
    <t>-1288994379</t>
  </si>
  <si>
    <t>"e-spojka " 5</t>
  </si>
  <si>
    <t>555607866</t>
  </si>
  <si>
    <t>-822088294</t>
  </si>
  <si>
    <t>-380997031</t>
  </si>
  <si>
    <t>977485564</t>
  </si>
  <si>
    <t>-1916967629</t>
  </si>
  <si>
    <t>980041541</t>
  </si>
  <si>
    <t>115870433</t>
  </si>
  <si>
    <t>-1261680433</t>
  </si>
  <si>
    <t>332426034</t>
  </si>
  <si>
    <t>-1524109384</t>
  </si>
  <si>
    <t>180728870</t>
  </si>
  <si>
    <t>1900688880</t>
  </si>
  <si>
    <t>154621745</t>
  </si>
  <si>
    <t>-1589934620</t>
  </si>
  <si>
    <t>1593558256</t>
  </si>
  <si>
    <t>74</t>
  </si>
  <si>
    <t>705111022</t>
  </si>
  <si>
    <t>-2041995872</t>
  </si>
  <si>
    <t>1229149285</t>
  </si>
  <si>
    <t>40,803*11 'Přepočtené koeficientem množství</t>
  </si>
  <si>
    <t>1530851973</t>
  </si>
  <si>
    <t>"odstranění kameniva" 40,803</t>
  </si>
  <si>
    <t>324486489</t>
  </si>
  <si>
    <t>SO 01.3 B - Vodovodní řad 3 - investice SVS a.s.</t>
  </si>
  <si>
    <t>496349348</t>
  </si>
  <si>
    <t>IV. ETAPA - SO 01.3 VODOVOD 3 - investice SVS a.s.</t>
  </si>
  <si>
    <t>-577491264</t>
  </si>
  <si>
    <t>897360271</t>
  </si>
  <si>
    <t>-647904110</t>
  </si>
  <si>
    <t>-1402269359</t>
  </si>
  <si>
    <t>kabely 5x</t>
  </si>
  <si>
    <t>-150513199</t>
  </si>
  <si>
    <t>45,17 * 1,0</t>
  </si>
  <si>
    <t>1602746485</t>
  </si>
  <si>
    <t>45,17 * 1,0 * ( 1,8 - 0,25 )</t>
  </si>
  <si>
    <t>-201568456</t>
  </si>
  <si>
    <t>1,0 * 1,5 * 6,0</t>
  </si>
  <si>
    <t>1647133472</t>
  </si>
  <si>
    <t>45,17 * 1,8 * 2</t>
  </si>
  <si>
    <t>-226095893</t>
  </si>
  <si>
    <t>120194412</t>
  </si>
  <si>
    <t>70,014</t>
  </si>
  <si>
    <t>45,17 * 1,0 * 0,05</t>
  </si>
  <si>
    <t>45,17 * 1,0 * 0,2 * 2</t>
  </si>
  <si>
    <t>-299912095</t>
  </si>
  <si>
    <t>70,014 * 2</t>
  </si>
  <si>
    <t>45,17 * 1,0 * 0,05 * 2</t>
  </si>
  <si>
    <t>45,17 * 1,0 * 0,2 * 2 * 2</t>
  </si>
  <si>
    <t>1389970984</t>
  </si>
  <si>
    <t>45,17 * 1,0 * 0,2</t>
  </si>
  <si>
    <t>-1989689452</t>
  </si>
  <si>
    <t>( 70,014 + 2,259 ) * 1,7</t>
  </si>
  <si>
    <t>644127687</t>
  </si>
  <si>
    <t>-1365220409</t>
  </si>
  <si>
    <t>70,014 - 4,517 - 17,616</t>
  </si>
  <si>
    <t>569233108</t>
  </si>
  <si>
    <t>47,881*2 'Přepočtené koeficientem množství</t>
  </si>
  <si>
    <t>346574835</t>
  </si>
  <si>
    <t>"VO" 45,17 * 1,0 * ( 0,09 + 0,3 )</t>
  </si>
  <si>
    <t>"odečet potrubí" - 45,17 * PI * (0,045)^2</t>
  </si>
  <si>
    <t>1085187693</t>
  </si>
  <si>
    <t>17,329*2 'Přepočtené koeficientem množství</t>
  </si>
  <si>
    <t>-2052716126</t>
  </si>
  <si>
    <t>1528886978</t>
  </si>
  <si>
    <t>1709348415</t>
  </si>
  <si>
    <t>-1743047400</t>
  </si>
  <si>
    <t>758286867</t>
  </si>
  <si>
    <t>45,17*0,025 'Přepočtené koeficientem množství</t>
  </si>
  <si>
    <t>706027674</t>
  </si>
  <si>
    <t>45,17</t>
  </si>
  <si>
    <t>-1222561536</t>
  </si>
  <si>
    <t>-56542291</t>
  </si>
  <si>
    <t>-2010037274</t>
  </si>
  <si>
    <t>45,17 * 1,0 * 0,1</t>
  </si>
  <si>
    <t>1768559606</t>
  </si>
  <si>
    <t>472336870</t>
  </si>
  <si>
    <t>1434305694</t>
  </si>
  <si>
    <t>-270632639</t>
  </si>
  <si>
    <t>46*1,015 'Přepočtené koeficientem množství</t>
  </si>
  <si>
    <t>871251811</t>
  </si>
  <si>
    <t>Bourání stávajícího potrubí z polyetylenu v otevřeném výkopu D přes 50 do 90 mm</t>
  </si>
  <si>
    <t>-996371881</t>
  </si>
  <si>
    <t>https://podminky.urs.cz/item/CS_URS_2021_01/871251811</t>
  </si>
  <si>
    <t>1026799694</t>
  </si>
  <si>
    <t>1763119927</t>
  </si>
  <si>
    <t>-1062694527</t>
  </si>
  <si>
    <t>512850245</t>
  </si>
  <si>
    <t>1060336957</t>
  </si>
  <si>
    <t>195833675</t>
  </si>
  <si>
    <t>-1344401272</t>
  </si>
  <si>
    <t>-2121481653</t>
  </si>
  <si>
    <t>858193167</t>
  </si>
  <si>
    <t>-1754021113</t>
  </si>
  <si>
    <t>1688022175</t>
  </si>
  <si>
    <t>1670069980</t>
  </si>
  <si>
    <t>-2129747524</t>
  </si>
  <si>
    <t>102054741</t>
  </si>
  <si>
    <t>1370255297</t>
  </si>
  <si>
    <t>997013501</t>
  </si>
  <si>
    <t>Odvoz suti a vybouraných hmot na skládku nebo meziskládku se složením, na vzdálenost do 1 km</t>
  </si>
  <si>
    <t>1127879744</t>
  </si>
  <si>
    <t>https://podminky.urs.cz/item/CS_URS_2021_01/997013501</t>
  </si>
  <si>
    <t>997013509</t>
  </si>
  <si>
    <t>Odvoz suti a vybouraných hmot na skládku nebo meziskládku se složením, na vzdálenost Příplatek k ceně za každý další i započatý 1 km přes 1 km</t>
  </si>
  <si>
    <t>-1861063725</t>
  </si>
  <si>
    <t>https://podminky.urs.cz/item/CS_URS_2021_01/997013509</t>
  </si>
  <si>
    <t>0,115*11 'Přepočtené koeficientem množství</t>
  </si>
  <si>
    <t>997013813</t>
  </si>
  <si>
    <t>Poplatek za uložení stavebního odpadu na skládce (skládkovné) z plastických hmot zatříděného do Katalogu odpadů pod kódem 17 02 03</t>
  </si>
  <si>
    <t>1365248612</t>
  </si>
  <si>
    <t>https://podminky.urs.cz/item/CS_URS_2021_01/997013813</t>
  </si>
  <si>
    <t>bourané stávající potrubí</t>
  </si>
  <si>
    <t>0,115</t>
  </si>
  <si>
    <t>-1817512439</t>
  </si>
  <si>
    <t>SO 01.4 - Vodovodní řad 4</t>
  </si>
  <si>
    <t>SO 01.4 A - Vodovodní řad 4 - investice města Děčín</t>
  </si>
  <si>
    <t>753494924</t>
  </si>
  <si>
    <t>IV. ETAPA - SO 01.4 VODOVOD 4 - investice města Děčín</t>
  </si>
  <si>
    <t>65,11 * 1,0</t>
  </si>
  <si>
    <t>-1644545179</t>
  </si>
  <si>
    <t>1994701899</t>
  </si>
  <si>
    <t>-729304752</t>
  </si>
  <si>
    <t>108947569</t>
  </si>
  <si>
    <t>1542617663</t>
  </si>
  <si>
    <t>kanalizační potrubí 1x</t>
  </si>
  <si>
    <t>272448908</t>
  </si>
  <si>
    <t>-2093882360</t>
  </si>
  <si>
    <t>65,11* 1,0 * ( 1,7 - 0,6 )</t>
  </si>
  <si>
    <t>-1778119399</t>
  </si>
  <si>
    <t>1,3 * 1,8 * 1,2</t>
  </si>
  <si>
    <t>-983999908</t>
  </si>
  <si>
    <t>65,11 * 1,7 * 2</t>
  </si>
  <si>
    <t>686371254</t>
  </si>
  <si>
    <t>-478578619</t>
  </si>
  <si>
    <t>71,621</t>
  </si>
  <si>
    <t>628946555</t>
  </si>
  <si>
    <t>71,621 * 2</t>
  </si>
  <si>
    <t>-733565162</t>
  </si>
  <si>
    <t>71,621 * 1,7</t>
  </si>
  <si>
    <t>-1026661318</t>
  </si>
  <si>
    <t>71,621 - 6,511 - 26,695</t>
  </si>
  <si>
    <t>627304190</t>
  </si>
  <si>
    <t>38,415*2 'Přepočtené koeficientem množství</t>
  </si>
  <si>
    <t>-2077420946</t>
  </si>
  <si>
    <t>"VO" 65,11 * 1,0 * ( 0,11 + 0,3 )</t>
  </si>
  <si>
    <t>"odečet potrubí" - 65,11 * PI * (0,055)^2</t>
  </si>
  <si>
    <t>-449170974</t>
  </si>
  <si>
    <t>26,076*2 'Přepočtené koeficientem množství</t>
  </si>
  <si>
    <t>-1978983636</t>
  </si>
  <si>
    <t>65,11</t>
  </si>
  <si>
    <t>-1019455703</t>
  </si>
  <si>
    <t>-1234787899</t>
  </si>
  <si>
    <t>294338615</t>
  </si>
  <si>
    <t>65,11 * 1,0 * 0,1</t>
  </si>
  <si>
    <t>690663157</t>
  </si>
  <si>
    <t>-226961548</t>
  </si>
  <si>
    <t>-165674235</t>
  </si>
  <si>
    <t>549383220</t>
  </si>
  <si>
    <t>66*1,015 'Přepočtené koeficientem množství</t>
  </si>
  <si>
    <t>561068166</t>
  </si>
  <si>
    <t>"e-spojka " 9</t>
  </si>
  <si>
    <t>-321392212</t>
  </si>
  <si>
    <t>1319578506</t>
  </si>
  <si>
    <t>877261201</t>
  </si>
  <si>
    <t>Montáž tvarovek na vodovodním plastovém potrubí z polyetylenu PE 100 svařovaných na tupo SDR 11/PN16 oblouků nebo redukcí d 110</t>
  </si>
  <si>
    <t>375099950</t>
  </si>
  <si>
    <t>https://podminky.urs.cz/item/CS_URS_2021_01/877261201</t>
  </si>
  <si>
    <t>"oblouk 22°" 3</t>
  </si>
  <si>
    <t>286148.R5</t>
  </si>
  <si>
    <t>oblouk PE100 RC SDR11 110 22°</t>
  </si>
  <si>
    <t>-406174683</t>
  </si>
  <si>
    <t>877261210</t>
  </si>
  <si>
    <t>Montáž tvarovek na vodovodním plastovém potrubí z polyetylenu PE 100 svařovaných na tupo SDR 11/PN16 kolen 15°, 30° nebo 45° d 110</t>
  </si>
  <si>
    <t>-433981646</t>
  </si>
  <si>
    <t>https://podminky.urs.cz/item/CS_URS_2021_01/877261210</t>
  </si>
  <si>
    <t>"koleno 30°" 2</t>
  </si>
  <si>
    <t>"koleno 15°" 1</t>
  </si>
  <si>
    <t>286148.R3</t>
  </si>
  <si>
    <t>koleno PE100 RC SDR11 110 15°</t>
  </si>
  <si>
    <t>-1052537814</t>
  </si>
  <si>
    <t>286148.R4</t>
  </si>
  <si>
    <t>koleno PE100 RC SDR11 110 30°</t>
  </si>
  <si>
    <t>1992946269</t>
  </si>
  <si>
    <t>-1795459829</t>
  </si>
  <si>
    <t>1476895214</t>
  </si>
  <si>
    <t>-965413632</t>
  </si>
  <si>
    <t>-48079817</t>
  </si>
  <si>
    <t>-767364723</t>
  </si>
  <si>
    <t>250234498</t>
  </si>
  <si>
    <t>-461892259</t>
  </si>
  <si>
    <t>212231143</t>
  </si>
  <si>
    <t>-1282257902</t>
  </si>
  <si>
    <t>2048234701</t>
  </si>
  <si>
    <t>-107784392</t>
  </si>
  <si>
    <t>68</t>
  </si>
  <si>
    <t>525407329</t>
  </si>
  <si>
    <t>1170990931</t>
  </si>
  <si>
    <t>65,11 * 2</t>
  </si>
  <si>
    <t>-818897675</t>
  </si>
  <si>
    <t>-354644449</t>
  </si>
  <si>
    <t>62,506*11 'Přepočtené koeficientem množství</t>
  </si>
  <si>
    <t>-1264226399</t>
  </si>
  <si>
    <t>"odstranění živice" 14,324</t>
  </si>
  <si>
    <t>1343585609</t>
  </si>
  <si>
    <t>"odstranění kameniva" 19,533 + 28,648</t>
  </si>
  <si>
    <t>-430517329</t>
  </si>
  <si>
    <t>SO 01.4 B - Vodovodní řad 4 - investice SVS a.s.</t>
  </si>
  <si>
    <t>1532939501</t>
  </si>
  <si>
    <t>IV. ETAPA - SO 01.4 VODOVOD 4 - investice SVS a.s.</t>
  </si>
  <si>
    <t>54,53 * 1,0</t>
  </si>
  <si>
    <t>541799592</t>
  </si>
  <si>
    <t>1302808847</t>
  </si>
  <si>
    <t>1241463617</t>
  </si>
  <si>
    <t>-88363835</t>
  </si>
  <si>
    <t>-718222346</t>
  </si>
  <si>
    <t>plynovodní potrubí 1x</t>
  </si>
  <si>
    <t>577456740</t>
  </si>
  <si>
    <t>-1123309131</t>
  </si>
  <si>
    <t>54,53 * 1,0 * ( 1,7 - 0,6 )</t>
  </si>
  <si>
    <t>-1484484494</t>
  </si>
  <si>
    <t>1071304625</t>
  </si>
  <si>
    <t>54,53 * 1,7 * 2</t>
  </si>
  <si>
    <t>1922943236</t>
  </si>
  <si>
    <t>431568167</t>
  </si>
  <si>
    <t>59,983</t>
  </si>
  <si>
    <t>757037245</t>
  </si>
  <si>
    <t>59,983 * 2</t>
  </si>
  <si>
    <t>85096988</t>
  </si>
  <si>
    <t>59,983 * 1,7</t>
  </si>
  <si>
    <t>1398631295</t>
  </si>
  <si>
    <t>59,983 - 5,453 - 22,357</t>
  </si>
  <si>
    <t>2070687060</t>
  </si>
  <si>
    <t>32,173*2 'Přepočtené koeficientem množství</t>
  </si>
  <si>
    <t>1380655605</t>
  </si>
  <si>
    <t>"VO" 54,53 * 1,0 * ( 0,11 + 0,3 )</t>
  </si>
  <si>
    <t>"odečet potrubí" - 54,53 * PI * (0,055)^2</t>
  </si>
  <si>
    <t>930625130</t>
  </si>
  <si>
    <t>21,839*2 'Přepočtené koeficientem množství</t>
  </si>
  <si>
    <t>-1970884688</t>
  </si>
  <si>
    <t>54,53</t>
  </si>
  <si>
    <t>1383539670</t>
  </si>
  <si>
    <t>1793355969</t>
  </si>
  <si>
    <t>25871251</t>
  </si>
  <si>
    <t>54,53 * 1,0 * 0,1</t>
  </si>
  <si>
    <t>1179026343</t>
  </si>
  <si>
    <t>-502262987</t>
  </si>
  <si>
    <t>-335887274</t>
  </si>
  <si>
    <t>-575605792</t>
  </si>
  <si>
    <t>-1442494508</t>
  </si>
  <si>
    <t>1424383772</t>
  </si>
  <si>
    <t>55*1,015 'Přepočtené koeficientem množství</t>
  </si>
  <si>
    <t>-618398199</t>
  </si>
  <si>
    <t>-915110081</t>
  </si>
  <si>
    <t>-1758898274</t>
  </si>
  <si>
    <t>-730257315</t>
  </si>
  <si>
    <t>-2011453304</t>
  </si>
  <si>
    <t>-1068559796</t>
  </si>
  <si>
    <t>-760795676</t>
  </si>
  <si>
    <t>-1219884702</t>
  </si>
  <si>
    <t>728178133</t>
  </si>
  <si>
    <t>1875420606</t>
  </si>
  <si>
    <t>-536251416</t>
  </si>
  <si>
    <t>-891824187</t>
  </si>
  <si>
    <t>-1981070442</t>
  </si>
  <si>
    <t>1164891223</t>
  </si>
  <si>
    <t>-206805922</t>
  </si>
  <si>
    <t>-1444179102</t>
  </si>
  <si>
    <t>688743547</t>
  </si>
  <si>
    <t>54,53 * 2</t>
  </si>
  <si>
    <t>1272275942</t>
  </si>
  <si>
    <t>1255234949</t>
  </si>
  <si>
    <t>52,649*11 'Přepočtené koeficientem množství</t>
  </si>
  <si>
    <t>-1151062395</t>
  </si>
  <si>
    <t>"odstranění živice" 11,997</t>
  </si>
  <si>
    <t>1248195582</t>
  </si>
  <si>
    <t>"odstranění kameniva" 16,359 + 23,993</t>
  </si>
  <si>
    <t>-2028817408</t>
  </si>
  <si>
    <t>SO 02.2 - Přepojení stávajících vodovodních přípojek</t>
  </si>
  <si>
    <t>SO 02.2 A - Přepojení stávajících vodovodních přípojek - investice města Děčín</t>
  </si>
  <si>
    <t>1876533292</t>
  </si>
  <si>
    <t>IV. ETAPA - SO 02 PŘEPOJENÍ STÁVAJÍCÍCH VODOVODNÍCH PŘÍPOJEK - investice města Děčín</t>
  </si>
  <si>
    <t>"VODOVOD 2 - 4 ks" 4,0 * 1,0</t>
  </si>
  <si>
    <t>"VODOVOD 4 - 1 ks" 1,0 * 1,0</t>
  </si>
  <si>
    <t>-1651847315</t>
  </si>
  <si>
    <t>-440210138</t>
  </si>
  <si>
    <t>"VODOVOD 3 - 2 ks" 2,0 * 1,0</t>
  </si>
  <si>
    <t>1874433542</t>
  </si>
  <si>
    <t>-945920822</t>
  </si>
  <si>
    <t>vodovod 1x</t>
  </si>
  <si>
    <t>-124588600</t>
  </si>
  <si>
    <t>289739473</t>
  </si>
  <si>
    <t>( 4,0 + 1,0 ) * 1,0 * ( 1,6 - 0,6 )</t>
  </si>
  <si>
    <t>2,0 * 1,0 * ( 1,6 - 0,38 )</t>
  </si>
  <si>
    <t>-1869585007</t>
  </si>
  <si>
    <t>-191461023</t>
  </si>
  <si>
    <t xml:space="preserve">7,0  * 1,6 * 2</t>
  </si>
  <si>
    <t>123596804</t>
  </si>
  <si>
    <t>1644245963</t>
  </si>
  <si>
    <t>7,44</t>
  </si>
  <si>
    <t>-1989938483</t>
  </si>
  <si>
    <t>7,44 * 2</t>
  </si>
  <si>
    <t>60979482</t>
  </si>
  <si>
    <t>7,44 * 1,7</t>
  </si>
  <si>
    <t>892387758</t>
  </si>
  <si>
    <t>7,44 - 0,7 - 2,324</t>
  </si>
  <si>
    <t>856049938</t>
  </si>
  <si>
    <t>4,416*2 'Přepočtené koeficientem množství</t>
  </si>
  <si>
    <t>-1926704761</t>
  </si>
  <si>
    <t>"VO" 7,0 * 1,0 * ( 0,032 + 0,3 )</t>
  </si>
  <si>
    <t>"odečet potrubí" - 7,0 * PI * (0,016)^2</t>
  </si>
  <si>
    <t>-390100223</t>
  </si>
  <si>
    <t>2,318*2 'Přepočtené koeficientem množství</t>
  </si>
  <si>
    <t>-1897237087</t>
  </si>
  <si>
    <t>4 + 2 + 1</t>
  </si>
  <si>
    <t>1921779009</t>
  </si>
  <si>
    <t>-831524988</t>
  </si>
  <si>
    <t>7,0 * 1,0 * 0,1</t>
  </si>
  <si>
    <t>1689381606</t>
  </si>
  <si>
    <t>"VODOVOD 3" 2,0 * 1,0</t>
  </si>
  <si>
    <t>147666643</t>
  </si>
  <si>
    <t>1947050032</t>
  </si>
  <si>
    <t>7,0</t>
  </si>
  <si>
    <t>1906429296</t>
  </si>
  <si>
    <t>7*1,015 'Přepočtené koeficientem množství</t>
  </si>
  <si>
    <t>-1808538672</t>
  </si>
  <si>
    <t>"spojka ISO 6300" 4 + 2 + 1</t>
  </si>
  <si>
    <t>"přechodka násuvná ISO 6220" 4 + 2 + 1</t>
  </si>
  <si>
    <t>-1892101782</t>
  </si>
  <si>
    <t>-1064630743</t>
  </si>
  <si>
    <t>877241124</t>
  </si>
  <si>
    <t>Montáž tvarovek na vodovodním plastovém potrubí z polyetylenu PE 100 elektrotvarovek SDR 11/PN16 T-kusů navrtávacích bez vrtáku d 90/32</t>
  </si>
  <si>
    <t>434983390</t>
  </si>
  <si>
    <t>https://podminky.urs.cz/item/CS_URS_2021_01/877241124</t>
  </si>
  <si>
    <t>"VODOVOD 3" 2</t>
  </si>
  <si>
    <t>28614026</t>
  </si>
  <si>
    <t>tvarovka T-kus navrtávací bez vrtáku D 90-32mm</t>
  </si>
  <si>
    <t>1221548684</t>
  </si>
  <si>
    <t>1299952297</t>
  </si>
  <si>
    <t>"VODOVOD 4" 1</t>
  </si>
  <si>
    <t>-1702682246</t>
  </si>
  <si>
    <t>877321123</t>
  </si>
  <si>
    <t>Montáž tvarovek na vodovodním plastovém potrubí z polyetylenu PE 100 elektrotvarovek SDR 11/PN16 T-kusů navrtávacích bez vrtáku d 160/32</t>
  </si>
  <si>
    <t>189749715</t>
  </si>
  <si>
    <t>https://podminky.urs.cz/item/CS_URS_2021_01/877321123</t>
  </si>
  <si>
    <t>"VODOVOD 2" 4</t>
  </si>
  <si>
    <t>28614036</t>
  </si>
  <si>
    <t>tvarovka T-kus navrtávací bez vrtáku D 160-32mm</t>
  </si>
  <si>
    <t>437290530</t>
  </si>
  <si>
    <t>993568989</t>
  </si>
  <si>
    <t>1603611663</t>
  </si>
  <si>
    <t>-963600983</t>
  </si>
  <si>
    <t>-661044308</t>
  </si>
  <si>
    <t>-138628407</t>
  </si>
  <si>
    <t>-256237321</t>
  </si>
  <si>
    <t>8,37</t>
  </si>
  <si>
    <t>-879982177</t>
  </si>
  <si>
    <t>-1281791403</t>
  </si>
  <si>
    <t>672547122</t>
  </si>
  <si>
    <t>-207459859</t>
  </si>
  <si>
    <t>-1204537076</t>
  </si>
  <si>
    <t>2060699550</t>
  </si>
  <si>
    <t>45096504</t>
  </si>
  <si>
    <t>310409770</t>
  </si>
  <si>
    <t>"VODOVOD 2" 4,0 * 2</t>
  </si>
  <si>
    <t>"VODOVOD 4" 1,0 * 2</t>
  </si>
  <si>
    <t>-1775901471</t>
  </si>
  <si>
    <t>392758622</t>
  </si>
  <si>
    <t>5,96*11 'Přepočtené koeficientem množství</t>
  </si>
  <si>
    <t>-1066773081</t>
  </si>
  <si>
    <t>"odstranění živice" 1,1</t>
  </si>
  <si>
    <t>-2078143507</t>
  </si>
  <si>
    <t>"odstranění kameniva" 1,5 + 2,2 + 1,16</t>
  </si>
  <si>
    <t>1398049825</t>
  </si>
  <si>
    <t>SO 02.2 B - Přepojení stávajících vodovodních přípojek - investice SVS a.s.</t>
  </si>
  <si>
    <t>1532388181</t>
  </si>
  <si>
    <t>IV. ETAPA - SO 02 PŘEPOJENÍ STÁVAJÍCÍCH VODOVODNÍCH PŘÍPOJEK - investice SVS a.s.</t>
  </si>
  <si>
    <t>"VODOVOD 4" 2,0 * 1,0</t>
  </si>
  <si>
    <t>141241253</t>
  </si>
  <si>
    <t>-1279343062</t>
  </si>
  <si>
    <t>-79126102</t>
  </si>
  <si>
    <t>"VODOVOD 1" 2,0 * 1,0</t>
  </si>
  <si>
    <t>"VODOVOD 3" 1,0 * 1,0</t>
  </si>
  <si>
    <t>-1610947765</t>
  </si>
  <si>
    <t>3,0 * 1,0 * ( 1,6 - 0,25 )</t>
  </si>
  <si>
    <t>2,0 * 1,0 * ( 1,6 - 0,6 )</t>
  </si>
  <si>
    <t>-1086827308</t>
  </si>
  <si>
    <t xml:space="preserve">5,0  * 1,6 * 2</t>
  </si>
  <si>
    <t>-1324381532</t>
  </si>
  <si>
    <t>-973579714</t>
  </si>
  <si>
    <t>6,05</t>
  </si>
  <si>
    <t>173783517</t>
  </si>
  <si>
    <t>6,05 * 2</t>
  </si>
  <si>
    <t>1396977383</t>
  </si>
  <si>
    <t>6,05 * 1,7</t>
  </si>
  <si>
    <t>-966728014</t>
  </si>
  <si>
    <t>6,05 - 0,5 - 1,66</t>
  </si>
  <si>
    <t>-1615503007</t>
  </si>
  <si>
    <t>3,89*2 'Přepočtené koeficientem množství</t>
  </si>
  <si>
    <t>2122288741</t>
  </si>
  <si>
    <t>"VO" 5,0 * 1,0 * ( 0,032 + 0,3 )</t>
  </si>
  <si>
    <t>"odečet potrubí" - 5,0 * PI * (0,016)^2</t>
  </si>
  <si>
    <t>2097139697</t>
  </si>
  <si>
    <t>1,656*2 'Přepočtené koeficientem množství</t>
  </si>
  <si>
    <t>-1961998130</t>
  </si>
  <si>
    <t>-223212579</t>
  </si>
  <si>
    <t>1917974043</t>
  </si>
  <si>
    <t>"VODOVOD 1" 2,0 * 1,0 * 0,05</t>
  </si>
  <si>
    <t>"VODOVOD 3" 1,0 * 1,0 * 0,05</t>
  </si>
  <si>
    <t>-2070812782</t>
  </si>
  <si>
    <t>688055478</t>
  </si>
  <si>
    <t>3*0,025 'Přepočtené koeficientem množství</t>
  </si>
  <si>
    <t>240058105</t>
  </si>
  <si>
    <t>2 + 1 + 2</t>
  </si>
  <si>
    <t>-1793246682</t>
  </si>
  <si>
    <t>-1942783377</t>
  </si>
  <si>
    <t>5,0 * 1,0 * 0,1</t>
  </si>
  <si>
    <t>1787466728</t>
  </si>
  <si>
    <t>5,0</t>
  </si>
  <si>
    <t>-1536393935</t>
  </si>
  <si>
    <t>5*1,015 'Přepočtené koeficientem množství</t>
  </si>
  <si>
    <t>602176200</t>
  </si>
  <si>
    <t>"spojka ISO 6300" 2 + 1 + 2</t>
  </si>
  <si>
    <t>"přechodka násuvná ISO 6220" 2 + 1 + 2</t>
  </si>
  <si>
    <t>842204807</t>
  </si>
  <si>
    <t>-1194466424</t>
  </si>
  <si>
    <t>729783679</t>
  </si>
  <si>
    <t>"VODOVOD 3" 1</t>
  </si>
  <si>
    <t>-1620898097</t>
  </si>
  <si>
    <t>-1444495751</t>
  </si>
  <si>
    <t>"VODOVOD 4" 2</t>
  </si>
  <si>
    <t>1176628000</t>
  </si>
  <si>
    <t>-1173132138</t>
  </si>
  <si>
    <t>1422720719</t>
  </si>
  <si>
    <t>594581978</t>
  </si>
  <si>
    <t>-653631544</t>
  </si>
  <si>
    <t>891319111</t>
  </si>
  <si>
    <t>Montáž vodovodních armatur na potrubí navrtávacích pasů s ventilem Jt 1 MPa, na potrubí z trub litinových, ocelových nebo plastických hmot DN 150</t>
  </si>
  <si>
    <t>70834005</t>
  </si>
  <si>
    <t>https://podminky.urs.cz/item/CS_URS_2021_01/891319111</t>
  </si>
  <si>
    <t>42273563</t>
  </si>
  <si>
    <t>pás navrtávací se závitovým výstupem z tvárné litiny pro vodovodní PE a PVC potrubí 160-5/4”</t>
  </si>
  <si>
    <t>53294633</t>
  </si>
  <si>
    <t>-1543925064</t>
  </si>
  <si>
    <t>948188837</t>
  </si>
  <si>
    <t>238010814</t>
  </si>
  <si>
    <t>-1104305817</t>
  </si>
  <si>
    <t>621080484</t>
  </si>
  <si>
    <t>-498538193</t>
  </si>
  <si>
    <t>854443110</t>
  </si>
  <si>
    <t>-559908735</t>
  </si>
  <si>
    <t>"VODOVOD 4" 2,0 * 2</t>
  </si>
  <si>
    <t>-423707763</t>
  </si>
  <si>
    <t>1026086950</t>
  </si>
  <si>
    <t>1,92*11 'Přepočtené koeficientem množství</t>
  </si>
  <si>
    <t>543164753</t>
  </si>
  <si>
    <t>"odstranění živice" 0,44</t>
  </si>
  <si>
    <t>-1247149063</t>
  </si>
  <si>
    <t>"odstranění kameniva" 0,6 + 0,88</t>
  </si>
  <si>
    <t>-1070071472</t>
  </si>
  <si>
    <t>SO 03.2 - Stoka 2</t>
  </si>
  <si>
    <t>-2102822018</t>
  </si>
  <si>
    <t>IV. ETAPA - SO 03 SPLAŠKOVÁ KANALIZACE - STOKA 2</t>
  </si>
  <si>
    <t>121,33 * 1,3 + 2,5 * 1,2 * 6"ks"</t>
  </si>
  <si>
    <t>-942214639</t>
  </si>
  <si>
    <t>981379949</t>
  </si>
  <si>
    <t>32,42 * 1,3 + 2,5 * 1,2 * 2"ks"</t>
  </si>
  <si>
    <t>-1830466957</t>
  </si>
  <si>
    <t>869688758</t>
  </si>
  <si>
    <t>16 * 8"h"</t>
  </si>
  <si>
    <t>-274590836</t>
  </si>
  <si>
    <t>-1695118861</t>
  </si>
  <si>
    <t>vodovodní potrubí 7x, plynovodní potrubí 2x</t>
  </si>
  <si>
    <t>1,2 * 9</t>
  </si>
  <si>
    <t>2139864192</t>
  </si>
  <si>
    <t>-1392154749</t>
  </si>
  <si>
    <t>sdělovací 4x</t>
  </si>
  <si>
    <t>-1786690599</t>
  </si>
  <si>
    <t>výkop š. 1,3 m, hl. 2,25 + rozšíření na šachty</t>
  </si>
  <si>
    <t>121,33 * 1,3 * ( 2,25 - 0,6 ) + 2,5 * 1,2 * ( 2,25 - 0,6 ) * 6"ks"</t>
  </si>
  <si>
    <t>32,42 * 1,3 * ( 2,25 - 0,38 ) + 2,5 * 1,2 * ( 2,25 - 0,38 ) * 2"ks"</t>
  </si>
  <si>
    <t>-16613767</t>
  </si>
  <si>
    <t>1,2 * 1,7 * 10,8</t>
  </si>
  <si>
    <t>1,4 * 1,9 * 2,4</t>
  </si>
  <si>
    <t>-888689501</t>
  </si>
  <si>
    <t>121,33 * 2,25 * 2 + 1,2 * 2 * 2,25 * 6"ks"</t>
  </si>
  <si>
    <t>32,42 * 2,25 * 2 + 1,2 * 2 * 2,25 * 2"ks"</t>
  </si>
  <si>
    <t>-1922633464</t>
  </si>
  <si>
    <t>-1239658234</t>
  </si>
  <si>
    <t>379,986</t>
  </si>
  <si>
    <t>-1466574283</t>
  </si>
  <si>
    <t>379,986 * 2</t>
  </si>
  <si>
    <t>807050113</t>
  </si>
  <si>
    <t>379,986 * 1,7</t>
  </si>
  <si>
    <t>267147331</t>
  </si>
  <si>
    <t>379,986 - 29,981 - 119,925</t>
  </si>
  <si>
    <t>1671624831</t>
  </si>
  <si>
    <t>230,08*2 'Přepočtené koeficientem množství</t>
  </si>
  <si>
    <t>1853833652</t>
  </si>
  <si>
    <t>"VO" 153,75 * 1,3 * ( 0,3 + 0,3 )</t>
  </si>
  <si>
    <t>"odečet potrubí" - 153,75 * PI * (0,15)^2</t>
  </si>
  <si>
    <t>1560935682</t>
  </si>
  <si>
    <t>109,057*2 'Přepočtené koeficientem množství</t>
  </si>
  <si>
    <t>-301432334</t>
  </si>
  <si>
    <t>153,75</t>
  </si>
  <si>
    <t>275205412</t>
  </si>
  <si>
    <t>-1397721884</t>
  </si>
  <si>
    <t>153,75 * 1,3 * 0,15</t>
  </si>
  <si>
    <t>623170159</t>
  </si>
  <si>
    <t>1320324260</t>
  </si>
  <si>
    <t>752140300</t>
  </si>
  <si>
    <t>890566486</t>
  </si>
  <si>
    <t>424767012</t>
  </si>
  <si>
    <t>-918334123</t>
  </si>
  <si>
    <t>-1098252143</t>
  </si>
  <si>
    <t>278525229</t>
  </si>
  <si>
    <t>153,75*1,015 'Přepočtené koeficientem množství</t>
  </si>
  <si>
    <t>-104158724</t>
  </si>
  <si>
    <t>-2018919578</t>
  </si>
  <si>
    <t>-218032018</t>
  </si>
  <si>
    <t>-196147839</t>
  </si>
  <si>
    <t>1210334686</t>
  </si>
  <si>
    <t>"skruž 500" 8</t>
  </si>
  <si>
    <t>390312590</t>
  </si>
  <si>
    <t>-990269116</t>
  </si>
  <si>
    <t>-1890961244</t>
  </si>
  <si>
    <t>-1138750396</t>
  </si>
  <si>
    <t>2098990197</t>
  </si>
  <si>
    <t>-1772988828</t>
  </si>
  <si>
    <t>-434603346</t>
  </si>
  <si>
    <t>"poklop bez odvětrání" 5</t>
  </si>
  <si>
    <t>"poklop s odvětráním" 3</t>
  </si>
  <si>
    <t>2094303339</t>
  </si>
  <si>
    <t>-1194758890</t>
  </si>
  <si>
    <t>762072684</t>
  </si>
  <si>
    <t>1246055195</t>
  </si>
  <si>
    <t>121,33 * 2 + 1,2 * 2 * 6"ks"</t>
  </si>
  <si>
    <t>341270710</t>
  </si>
  <si>
    <t>1124568995</t>
  </si>
  <si>
    <t>196,625*11 'Přepočtené koeficientem množství</t>
  </si>
  <si>
    <t>1322454695</t>
  </si>
  <si>
    <t>"odstranění živice" 38,66</t>
  </si>
  <si>
    <t>759678443</t>
  </si>
  <si>
    <t>"odstranění kameniva" 52,719 + 77,321 + 27,925</t>
  </si>
  <si>
    <t>1895660385</t>
  </si>
  <si>
    <t>SO 03.3 - Stoka 3</t>
  </si>
  <si>
    <t>IV. ETAPA - SO 03 SPLAŠKOVÁ KANALIZACE - STOKA 3</t>
  </si>
  <si>
    <t>120,6 * 1,3 + 2,5 * 1,2 * 4"ks"</t>
  </si>
  <si>
    <t>85,96 * 1,3 + 2,5 * 1,2 * 6"ks"</t>
  </si>
  <si>
    <t>21 * 8"h"</t>
  </si>
  <si>
    <t>vodovodní potrubí 3x, plynovodní potrubí 1x</t>
  </si>
  <si>
    <t>kanalizace 1x</t>
  </si>
  <si>
    <t>sdělovací 8x</t>
  </si>
  <si>
    <t>1,2 * 8</t>
  </si>
  <si>
    <t>výkop š. 1,3 m, hl. 2,45 + rozšíření na šachty</t>
  </si>
  <si>
    <t>120,6 * 1,3 * ( 2,45 - 0,6 ) + 2,5 * 1,2 * ( 2,45 - 0,6 ) * 4"ks"</t>
  </si>
  <si>
    <t>85,96 * 1,3 * ( 2,45 - 0,38 ) + 2,5 * 1,2 * ( 2,45 - 0,38 ) * 6"ks"</t>
  </si>
  <si>
    <t>1,2 * 1,7 * 4,8</t>
  </si>
  <si>
    <t>1,4 * 1,9 * 1,2</t>
  </si>
  <si>
    <t>1,0 * 1,5 * 9,6</t>
  </si>
  <si>
    <t>120,6 * 2,45 * 2 + 1,2 * 2 * 2,45 * 4"ks"</t>
  </si>
  <si>
    <t>85,96 * 2,45 * 2 + 1,2 * 2 * 2,45 * 6"ks"</t>
  </si>
  <si>
    <t>580,821</t>
  </si>
  <si>
    <t>580,821 * 2</t>
  </si>
  <si>
    <t>580,821 * 1,7</t>
  </si>
  <si>
    <t>580,821 - 40,279 - 161,117</t>
  </si>
  <si>
    <t>379,425*2 'Přepočtené koeficientem množství</t>
  </si>
  <si>
    <t>"VO" 206,56 * 1,3 * ( 0,3 + 0,3 )</t>
  </si>
  <si>
    <t>"odečet potrubí" - 206,56 * PI * (0,15)^2</t>
  </si>
  <si>
    <t>146,516*2 'Přepočtené koeficientem množství</t>
  </si>
  <si>
    <t>206,56</t>
  </si>
  <si>
    <t>206,56 * 1,3 * 0,15</t>
  </si>
  <si>
    <t>"prstenec tl. 40 mm" 1</t>
  </si>
  <si>
    <t>"prstenec tl. 80 mm" 1</t>
  </si>
  <si>
    <t>"prstenec tl. 100 mm" 7</t>
  </si>
  <si>
    <t>59224184</t>
  </si>
  <si>
    <t>prstenec šachtový vyrovnávací betonový 625x120x40mm</t>
  </si>
  <si>
    <t>1934937562</t>
  </si>
  <si>
    <t>1184629628</t>
  </si>
  <si>
    <t>59224176</t>
  </si>
  <si>
    <t>prstenec šachtový vyrovnávací betonový 625x120x80mm</t>
  </si>
  <si>
    <t>-184342535</t>
  </si>
  <si>
    <t>1642758589</t>
  </si>
  <si>
    <t>206,56*1,015 'Přepočtené koeficientem množství</t>
  </si>
  <si>
    <t>"skruž 250" 4</t>
  </si>
  <si>
    <t>"skruž 500" 6</t>
  </si>
  <si>
    <t>"skruž 1000" 4</t>
  </si>
  <si>
    <t>-1546466331</t>
  </si>
  <si>
    <t>-21744246</t>
  </si>
  <si>
    <t>IV. ETAPA - SO 03 SPLAŠKOVÁ KANALIZACE - STOKA 10</t>
  </si>
  <si>
    <t>"poklop bez odvětrání" 6</t>
  </si>
  <si>
    <t>"poklop s odvětráním" 4</t>
  </si>
  <si>
    <t>120,6 * 2 + 1,2 * 2 * 4"ks"</t>
  </si>
  <si>
    <t>237,283*11 'Přepočtené koeficientem množství</t>
  </si>
  <si>
    <t>"odstranění živice" 37,132</t>
  </si>
  <si>
    <t>"odstranění kameniva" 50,634 + 74,263 + 75,254</t>
  </si>
  <si>
    <t>SO 03.4 - Stoka 4</t>
  </si>
  <si>
    <t>260452763</t>
  </si>
  <si>
    <t>IV. ETAPA - SO 03 SPLAŠKOVÁ KANALIZACE - STOKA 4</t>
  </si>
  <si>
    <t>57,5 * 1,25 + 2,5 * 1,25 * 2"ks"</t>
  </si>
  <si>
    <t>-1227579363</t>
  </si>
  <si>
    <t>2034140108</t>
  </si>
  <si>
    <t>1748223658</t>
  </si>
  <si>
    <t>3081966</t>
  </si>
  <si>
    <t>kabely 3x</t>
  </si>
  <si>
    <t>770840264</t>
  </si>
  <si>
    <t>výkop š. 1,25 m, hl. 2,35 + rozšíření na šachty</t>
  </si>
  <si>
    <t>57,5 * 1,25 * ( 2,35 - 0,38 ) + 2,5 * 1,25 * ( 2,35 - 0,38 ) * 2"ks"</t>
  </si>
  <si>
    <t>1480130352</t>
  </si>
  <si>
    <t>1,0 * 1,5 * 3,6</t>
  </si>
  <si>
    <t>-1845434305</t>
  </si>
  <si>
    <t>57,5 * 2,35 * 2 + 1,25 * 2 * 2,35 * 2"ks"</t>
  </si>
  <si>
    <t>464084930</t>
  </si>
  <si>
    <t>1648920536</t>
  </si>
  <si>
    <t>153,906</t>
  </si>
  <si>
    <t>-1321309763</t>
  </si>
  <si>
    <t>153,906 * 2</t>
  </si>
  <si>
    <t>1929530683</t>
  </si>
  <si>
    <t>153,906 * 1,7</t>
  </si>
  <si>
    <t>1007324441</t>
  </si>
  <si>
    <t>153,906 - 10,781 - 39,531</t>
  </si>
  <si>
    <t>-1079885291</t>
  </si>
  <si>
    <t>103,594*2 'Přepočtené koeficientem množství</t>
  </si>
  <si>
    <t>1923781040</t>
  </si>
  <si>
    <t>"VO" 57,5 * 1,25 * ( 0,25 + 0,3 )</t>
  </si>
  <si>
    <t>"odečet potrubí" - 57,5 * PI * (0,125)^2</t>
  </si>
  <si>
    <t>1821603784</t>
  </si>
  <si>
    <t>36,708*2 'Přepočtené koeficientem množství</t>
  </si>
  <si>
    <t>-1824725081</t>
  </si>
  <si>
    <t>57,5</t>
  </si>
  <si>
    <t>1855013646</t>
  </si>
  <si>
    <t>117197699</t>
  </si>
  <si>
    <t>57,5 * 1,25 * 0,15</t>
  </si>
  <si>
    <t>1021843273</t>
  </si>
  <si>
    <t>1738140105</t>
  </si>
  <si>
    <t>847436020</t>
  </si>
  <si>
    <t>249847609</t>
  </si>
  <si>
    <t>2110785371</t>
  </si>
  <si>
    <t>-388186386</t>
  </si>
  <si>
    <t>-1437370784</t>
  </si>
  <si>
    <t>-1406442718</t>
  </si>
  <si>
    <t>57,5*1,015 'Přepočtené koeficientem množství</t>
  </si>
  <si>
    <t>-90804784</t>
  </si>
  <si>
    <t>1039749768</t>
  </si>
  <si>
    <t>1481262303</t>
  </si>
  <si>
    <t>-2037882467</t>
  </si>
  <si>
    <t>-536421217</t>
  </si>
  <si>
    <t>-1701586685</t>
  </si>
  <si>
    <t>305112759</t>
  </si>
  <si>
    <t>1009370573</t>
  </si>
  <si>
    <t>-399202179</t>
  </si>
  <si>
    <t>99235102</t>
  </si>
  <si>
    <t>-1683649143</t>
  </si>
  <si>
    <t>-1819706810</t>
  </si>
  <si>
    <t>-767490680</t>
  </si>
  <si>
    <t>"poklop s odvětráním" 1</t>
  </si>
  <si>
    <t>171954764</t>
  </si>
  <si>
    <t>-1051040172</t>
  </si>
  <si>
    <t>-119435016</t>
  </si>
  <si>
    <t>-109758081</t>
  </si>
  <si>
    <t>-1825064814</t>
  </si>
  <si>
    <t>45,313*11 'Přepočtené koeficientem množství</t>
  </si>
  <si>
    <t>1571405960</t>
  </si>
  <si>
    <t>"odstranění kameniva" 45,313</t>
  </si>
  <si>
    <t>-657857046</t>
  </si>
  <si>
    <t>527922197</t>
  </si>
  <si>
    <t>IV. ETAPA - SO 04 VEŘEJNÉ ČÁSTI KANALIZAČNÍCH PŘÍPOJEK</t>
  </si>
  <si>
    <t>40,4 * 1,15</t>
  </si>
  <si>
    <t>-1586603913</t>
  </si>
  <si>
    <t>-174956115</t>
  </si>
  <si>
    <t>18,93 * 1,15</t>
  </si>
  <si>
    <t>1682063004</t>
  </si>
  <si>
    <t>-742455391</t>
  </si>
  <si>
    <t>40,4 * 1,15 * ( 2,0 - 0,6 )</t>
  </si>
  <si>
    <t>18,93 * 1,15 * ( 2,0 - 0,38 )</t>
  </si>
  <si>
    <t>-1289361072</t>
  </si>
  <si>
    <t>40,4 * 2,0 * 2</t>
  </si>
  <si>
    <t>18,93 * 2,0 * 2</t>
  </si>
  <si>
    <t>-1019278249</t>
  </si>
  <si>
    <t>-2062757222</t>
  </si>
  <si>
    <t>100,311</t>
  </si>
  <si>
    <t>-1582430089</t>
  </si>
  <si>
    <t>100,311 * 2</t>
  </si>
  <si>
    <t>1827123361</t>
  </si>
  <si>
    <t>100,311 * 1,7</t>
  </si>
  <si>
    <t>-1105937739</t>
  </si>
  <si>
    <t>100,311 - 6,823 - 30,703</t>
  </si>
  <si>
    <t>-136483304</t>
  </si>
  <si>
    <t>62,785*2 'Přepočtené koeficientem množství</t>
  </si>
  <si>
    <t>1467713288</t>
  </si>
  <si>
    <t>"VO" 59,33 * 1,15 * ( 0,15 + 0,3 )</t>
  </si>
  <si>
    <t>"odečet potrubí" - 59,33 * PI * (0,075)^2</t>
  </si>
  <si>
    <t>-34393065</t>
  </si>
  <si>
    <t>29,655*2 'Přepočtené koeficientem množství</t>
  </si>
  <si>
    <t>-496561944</t>
  </si>
  <si>
    <t>59,33</t>
  </si>
  <si>
    <t>-1751138456</t>
  </si>
  <si>
    <t>59,33 * 1,15 * 0,10</t>
  </si>
  <si>
    <t>1853232609</t>
  </si>
  <si>
    <t>-2142896604</t>
  </si>
  <si>
    <t>14050217</t>
  </si>
  <si>
    <t>-843369364</t>
  </si>
  <si>
    <t>59,33*1,015 'Přepočtené koeficientem množství</t>
  </si>
  <si>
    <t>-1646980322</t>
  </si>
  <si>
    <t>"KT koleno 45° DN 150" 20</t>
  </si>
  <si>
    <t>"záslepka" 20</t>
  </si>
  <si>
    <t>1652192208</t>
  </si>
  <si>
    <t>20*1,015 'Přepočtené koeficientem množství</t>
  </si>
  <si>
    <t>1225248915</t>
  </si>
  <si>
    <t>1304013442</t>
  </si>
  <si>
    <t>-1088705684</t>
  </si>
  <si>
    <t>438793866</t>
  </si>
  <si>
    <t>-1961871902</t>
  </si>
  <si>
    <t>40,4 * 2</t>
  </si>
  <si>
    <t>1179303633</t>
  </si>
  <si>
    <t>143397206</t>
  </si>
  <si>
    <t>57,228*11 'Přepočtené koeficientem množství</t>
  </si>
  <si>
    <t>131921081</t>
  </si>
  <si>
    <t>"odstranění živice" 10,221</t>
  </si>
  <si>
    <t>-800993334</t>
  </si>
  <si>
    <t>"odstranění kameniva" 13,938 + 20,442 + 12,627</t>
  </si>
  <si>
    <t>-838081517</t>
  </si>
  <si>
    <t>SO 05 - Dešťová kanalizace</t>
  </si>
  <si>
    <t>-2124271009</t>
  </si>
  <si>
    <t>IV. ETAPA - SO 05 DEŠŤOVÁ KANALIZACE</t>
  </si>
  <si>
    <t>STOKA A - výkop š. 1,3 m + rozšíření na šachty</t>
  </si>
  <si>
    <t>145,18 * 1,3 + 2,5 * 1,2 * 8"ks"</t>
  </si>
  <si>
    <t>UV1 - UV6 DN 150 - výkop š. 1,15 m</t>
  </si>
  <si>
    <t>15,0 * 1,15</t>
  </si>
  <si>
    <t>HV1 - HV3 DN 200 - výkop š. 1,2 m</t>
  </si>
  <si>
    <t>11,29 * 1,2</t>
  </si>
  <si>
    <t>1211722612</t>
  </si>
  <si>
    <t>626784160</t>
  </si>
  <si>
    <t>1692454382</t>
  </si>
  <si>
    <t>15 * 8"h"</t>
  </si>
  <si>
    <t>-1811816523</t>
  </si>
  <si>
    <t>1572375990</t>
  </si>
  <si>
    <t>vodovodní potrubí 1x, plynovodní potrubí 7x</t>
  </si>
  <si>
    <t>1814871156</t>
  </si>
  <si>
    <t>-163985840</t>
  </si>
  <si>
    <t>-1995156210</t>
  </si>
  <si>
    <t xml:space="preserve">STOKA A - výkop š. 1,3 m, hl. 2,55 m  + rozšíření na šachty</t>
  </si>
  <si>
    <t>145,18 * 1,3 * ( 2,55 - 0,6 ) + 2,5 * 1,2 * ( 2,55 - 0,6 ) * 8"ks"</t>
  </si>
  <si>
    <t>UV1 - UV6 DN 150 - výkop š. 1,15 m, hl. 1,9 m</t>
  </si>
  <si>
    <t>15,0 * 1,15 * ( 1,9 - 0,6 )</t>
  </si>
  <si>
    <t>HV1 - HV3 DN 200 - výkop š. 1,2 m, hl. 1,9 m</t>
  </si>
  <si>
    <t>11,29 * 1,2 * ( 1,9 - 0,6 )</t>
  </si>
  <si>
    <t>992575303</t>
  </si>
  <si>
    <t>1,2 * 1,7 * 9,6</t>
  </si>
  <si>
    <t>-363583758</t>
  </si>
  <si>
    <t>145,18 * 2,55 *2 + 1,2 * 2 * 2,55 * 8"ks"</t>
  </si>
  <si>
    <t>15,0 * 1,9 * 2</t>
  </si>
  <si>
    <t>11,29 * 1,9 * 2</t>
  </si>
  <si>
    <t>-1143801190</t>
  </si>
  <si>
    <t>-8586041</t>
  </si>
  <si>
    <t>454,868</t>
  </si>
  <si>
    <t>-535787154</t>
  </si>
  <si>
    <t>454,868 * 2</t>
  </si>
  <si>
    <t>131595715</t>
  </si>
  <si>
    <t>454,868 * 1,7</t>
  </si>
  <si>
    <t>-497752875</t>
  </si>
  <si>
    <t>454,868 - 32,93 - 127,777</t>
  </si>
  <si>
    <t>-172629736</t>
  </si>
  <si>
    <t>294,161*2 'Přepočtené koeficientem množství</t>
  </si>
  <si>
    <t>-959704181</t>
  </si>
  <si>
    <t>"VO - STOKA A" 145,18 * 1,3 * ( 0,3 + 0,3 )</t>
  </si>
  <si>
    <t>"VO - UV DN 150" 15,0 * 1,15 * ( 0,15 + 0,3 )</t>
  </si>
  <si>
    <t>"VO - HV DN 200" 11,29 * 1,2 * ( 0,2 + 0,3 )</t>
  </si>
  <si>
    <t>"odečet potrubí - STOKA A" - 145,18 * PI * (0,15)^2</t>
  </si>
  <si>
    <t>"odečet potrubí - UV DN 150" - 15,0 * PI * (0,075)^2</t>
  </si>
  <si>
    <t>"odečet potrubí - HV DN 200" - 11,29 * PI * (0,1)^2</t>
  </si>
  <si>
    <t>-257503470</t>
  </si>
  <si>
    <t>116,895*2 'Přepočtené koeficientem množství</t>
  </si>
  <si>
    <t>190232432</t>
  </si>
  <si>
    <t>145,18</t>
  </si>
  <si>
    <t>-205919432</t>
  </si>
  <si>
    <t>145,18 + 15,0 + 11,29</t>
  </si>
  <si>
    <t>461951502</t>
  </si>
  <si>
    <t>145,18 * 1,3 * 0,15</t>
  </si>
  <si>
    <t>15,0 * 1,15 * 0,15</t>
  </si>
  <si>
    <t>11,29 * 1,2 * 0,15</t>
  </si>
  <si>
    <t>-789039395</t>
  </si>
  <si>
    <t>"prstenec tl. 60 mm" 1</t>
  </si>
  <si>
    <t>"prstenec tl. 80 mm" 5</t>
  </si>
  <si>
    <t>"prstenec tl. 100 mm" 1</t>
  </si>
  <si>
    <t>-1962765590</t>
  </si>
  <si>
    <t>1607449231</t>
  </si>
  <si>
    <t>-797785257</t>
  </si>
  <si>
    <t>661610492</t>
  </si>
  <si>
    <t>423297434</t>
  </si>
  <si>
    <t>145,18*1,015 'Přepočtené koeficientem množství</t>
  </si>
  <si>
    <t>25687631</t>
  </si>
  <si>
    <t>ODBOČKY PRO NAPOJENÍ UV</t>
  </si>
  <si>
    <t>-1028239683</t>
  </si>
  <si>
    <t>871310320</t>
  </si>
  <si>
    <t>Montáž kanalizačního potrubí z plastů z polypropylenu PP hladkého plnostěnného SN 12 DN 150</t>
  </si>
  <si>
    <t>2089376984</t>
  </si>
  <si>
    <t>https://podminky.urs.cz/item/CS_URS_2021_01/871310320</t>
  </si>
  <si>
    <t>UV1 - UV6 DN 150</t>
  </si>
  <si>
    <t>15,0</t>
  </si>
  <si>
    <t>Pozn.: Cena navýšena o 40% pro montáž tvarovek - upřesněno při stavbě.</t>
  </si>
  <si>
    <t>28617031</t>
  </si>
  <si>
    <t>trubka kanalizační PP plnostěnná třívrstvá DN 150x3000mm SN12</t>
  </si>
  <si>
    <t>1101346088</t>
  </si>
  <si>
    <t>Pozn.: Cena navýšena o 40% pro tvarovky - upřesněno při stavbě.</t>
  </si>
  <si>
    <t>15*1,015 'Přepočtené koeficientem množství</t>
  </si>
  <si>
    <t>871350320</t>
  </si>
  <si>
    <t>Montáž kanalizačního potrubí z plastů z polypropylenu PP hladkého plnostěnného SN 12 DN 200</t>
  </si>
  <si>
    <t>361846012</t>
  </si>
  <si>
    <t>https://podminky.urs.cz/item/CS_URS_2021_01/871350320</t>
  </si>
  <si>
    <t>HV1 - HV3 DN 200</t>
  </si>
  <si>
    <t>11,29</t>
  </si>
  <si>
    <t>28617032</t>
  </si>
  <si>
    <t>trubka kanalizační PP plnostěnná třívrstvá DN 200x3000mm SN12</t>
  </si>
  <si>
    <t>105439725</t>
  </si>
  <si>
    <t>11,29*1,015 'Přepočtené koeficientem množství</t>
  </si>
  <si>
    <t>-382952088</t>
  </si>
  <si>
    <t>15,0 + 11,29</t>
  </si>
  <si>
    <t>1052286160</t>
  </si>
  <si>
    <t>327236147</t>
  </si>
  <si>
    <t>-32526416</t>
  </si>
  <si>
    <t>"skruž 250" 2 + 4</t>
  </si>
  <si>
    <t>"skruž 500" 4</t>
  </si>
  <si>
    <t>638210498</t>
  </si>
  <si>
    <t>-1444654509</t>
  </si>
  <si>
    <t>-1448453888</t>
  </si>
  <si>
    <t>-946375088</t>
  </si>
  <si>
    <t>18 + 4</t>
  </si>
  <si>
    <t>109210553</t>
  </si>
  <si>
    <t>731081357</t>
  </si>
  <si>
    <t>377787141</t>
  </si>
  <si>
    <t>-1642715693</t>
  </si>
  <si>
    <t>895941111</t>
  </si>
  <si>
    <t>Zřízení vpusti kanalizační uliční z betonových dílců typ UV-50 normální</t>
  </si>
  <si>
    <t>1550225730</t>
  </si>
  <si>
    <t>https://podminky.urs.cz/item/CS_URS_2021_01/895941111</t>
  </si>
  <si>
    <t xml:space="preserve">UV1 - UV6 </t>
  </si>
  <si>
    <t>59223852</t>
  </si>
  <si>
    <t>dno pro uliční vpusť s kalovou prohlubní betonové 450x300x50mm</t>
  </si>
  <si>
    <t>1243105160</t>
  </si>
  <si>
    <t>59223854</t>
  </si>
  <si>
    <t>skruž pro uliční vpusť s výtokovým otvorem PVC betonová 450x350x50mm</t>
  </si>
  <si>
    <t>1471181554</t>
  </si>
  <si>
    <t>59223858</t>
  </si>
  <si>
    <t>skruž pro uliční vpusť horní betonová 450x570x50mm</t>
  </si>
  <si>
    <t>500821349</t>
  </si>
  <si>
    <t>59223871</t>
  </si>
  <si>
    <t>koš vysoký pro uliční vpusti žárově Pz plech pro rám 500/500mm</t>
  </si>
  <si>
    <t>-836010332</t>
  </si>
  <si>
    <t>55242320</t>
  </si>
  <si>
    <t>mříž vtoková litinová plochá 500x500mm</t>
  </si>
  <si>
    <t>1250534752</t>
  </si>
  <si>
    <t>705368352</t>
  </si>
  <si>
    <t>"poklop s odvětráním" 8</t>
  </si>
  <si>
    <t>-2118159083</t>
  </si>
  <si>
    <t>-223674335</t>
  </si>
  <si>
    <t>899721112</t>
  </si>
  <si>
    <t>Signalizační vodič na potrubí DN nad 150 mm</t>
  </si>
  <si>
    <t>-123774381</t>
  </si>
  <si>
    <t>https://podminky.urs.cz/item/CS_URS_2021_01/899721112</t>
  </si>
  <si>
    <t>-1744753408</t>
  </si>
  <si>
    <t>1685236813</t>
  </si>
  <si>
    <t>"STOKA A" 145,18</t>
  </si>
  <si>
    <t>245847230</t>
  </si>
  <si>
    <t>145,18 * 2 + 1,2 * 2 * 8"ks"</t>
  </si>
  <si>
    <t>15,0 * 2</t>
  </si>
  <si>
    <t>HV1 - HV3 DN 20 - výkop š. 1,2 m</t>
  </si>
  <si>
    <t>11,29 * 2</t>
  </si>
  <si>
    <t>751235260</t>
  </si>
  <si>
    <t>-1228647579</t>
  </si>
  <si>
    <t>233,791*11 'Přepočtené koeficientem množství</t>
  </si>
  <si>
    <t>-1211829459</t>
  </si>
  <si>
    <t>"odstranění živice" 53,577</t>
  </si>
  <si>
    <t>-865080670</t>
  </si>
  <si>
    <t>"odstranění kameniva" 73,06 + 107,154</t>
  </si>
  <si>
    <t>505912158</t>
  </si>
  <si>
    <t>SO 06.1 - Odvodňovací rigol 1</t>
  </si>
  <si>
    <t>330108512</t>
  </si>
  <si>
    <t>IV. SO 06 ODVODŇOVACÍ RIGOLY - SO 06.1</t>
  </si>
  <si>
    <t>HV 03</t>
  </si>
  <si>
    <t>1312855624</t>
  </si>
  <si>
    <t>753281831</t>
  </si>
  <si>
    <t>-156627470</t>
  </si>
  <si>
    <t>850017502</t>
  </si>
  <si>
    <t>-670354160</t>
  </si>
  <si>
    <t>-158065527</t>
  </si>
  <si>
    <t>-1903781806</t>
  </si>
  <si>
    <t>1460725994</t>
  </si>
  <si>
    <t>246003267</t>
  </si>
  <si>
    <t>-1168594029</t>
  </si>
  <si>
    <t>-1039147803</t>
  </si>
  <si>
    <t>-2092273085</t>
  </si>
  <si>
    <t>-866046102</t>
  </si>
  <si>
    <t>615962771</t>
  </si>
  <si>
    <t>532705684</t>
  </si>
  <si>
    <t>-1364490345</t>
  </si>
  <si>
    <t>"pl. v řezu x dl." 0,166 * 30,2</t>
  </si>
  <si>
    <t>-1840983639</t>
  </si>
  <si>
    <t>30,2</t>
  </si>
  <si>
    <t>-1762536925</t>
  </si>
  <si>
    <t>618466523</t>
  </si>
  <si>
    <t>SO 06.2 - Odvodňovací rigol 2</t>
  </si>
  <si>
    <t>IV. SO 06 ODVODŇOVACÍ RIGOLY - SO 06.2</t>
  </si>
  <si>
    <t>HV 01</t>
  </si>
  <si>
    <t>"pl. v řezu x dl." 0,166 * 122,15</t>
  </si>
  <si>
    <t>122,15</t>
  </si>
  <si>
    <t>804568997</t>
  </si>
  <si>
    <t>IV. ETAPA - SO 08 OBNOVA KOMUNIKACE</t>
  </si>
  <si>
    <t>1172,18</t>
  </si>
  <si>
    <t>"SO 01.1" - 9,0</t>
  </si>
  <si>
    <t>"SO 01.2" - 80,4</t>
  </si>
  <si>
    <t>"SO 01.4" - 119,64</t>
  </si>
  <si>
    <t>"SO 02" - 16,14</t>
  </si>
  <si>
    <t>"SO 03.2" - 175,729</t>
  </si>
  <si>
    <t>"SO 03.3" - 168,78</t>
  </si>
  <si>
    <t>"SO 04" - 46,46</t>
  </si>
  <si>
    <t>"SO 05" - 243,532</t>
  </si>
  <si>
    <t>-6656121</t>
  </si>
  <si>
    <t>-1026474536</t>
  </si>
  <si>
    <t>451577877</t>
  </si>
  <si>
    <t>Podklad nebo lože pod dlažbu (přídlažbu) v ploše vodorovné nebo ve sklonu do 1:5, tloušťky od 30 do 100 mm ze štěrkopísku</t>
  </si>
  <si>
    <t>-1393693010</t>
  </si>
  <si>
    <t>https://podminky.urs.cz/item/CS_URS_2021_01/451577877</t>
  </si>
  <si>
    <t>ŠP PODSYP POD BETONOVÉ OBRUBNÍKY tl. 100 mm</t>
  </si>
  <si>
    <t>664 * 0,5</t>
  </si>
  <si>
    <t>-1662304999</t>
  </si>
  <si>
    <t>-1981817654</t>
  </si>
  <si>
    <t>-463554855</t>
  </si>
  <si>
    <t>862128355</t>
  </si>
  <si>
    <t>516431929</t>
  </si>
  <si>
    <t>1172601479</t>
  </si>
  <si>
    <t>-475503743</t>
  </si>
  <si>
    <t>IVI. ETAPA - SO 08 OBNOVA KOMUNIKACE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</si>
  <si>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</si>
  <si>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</si>
  <si>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395750635</t>
  </si>
  <si>
    <t>https://podminky.urs.cz/item/CS_URS_2021_01/916131213</t>
  </si>
  <si>
    <t>664</t>
  </si>
  <si>
    <t>59217026</t>
  </si>
  <si>
    <t>obrubník betonový silniční 500x150x250mm</t>
  </si>
  <si>
    <t>-357976572</t>
  </si>
  <si>
    <t>664*1,02 'Přepočtené koeficientem množství</t>
  </si>
  <si>
    <t>-32657524</t>
  </si>
  <si>
    <t>24,2</t>
  </si>
  <si>
    <t>1924933544</t>
  </si>
  <si>
    <t>566756732</t>
  </si>
  <si>
    <t>299,999*11 'Přepočtené koeficientem množství</t>
  </si>
  <si>
    <t>1423166917</t>
  </si>
  <si>
    <t>"odstranění živice" 68,75</t>
  </si>
  <si>
    <t>-1502273640</t>
  </si>
  <si>
    <t>"odstranění kameniva" 93,75 + 137,5</t>
  </si>
  <si>
    <t>636924276</t>
  </si>
  <si>
    <t>-1810096700</t>
  </si>
  <si>
    <t>https://podminky.urs.cz/item/CS_URS_2021_01/012103000</t>
  </si>
  <si>
    <t>625187762</t>
  </si>
  <si>
    <t>https://podminky.urs.cz/item/CS_URS_2021_01/012203000</t>
  </si>
  <si>
    <t>-1244164580</t>
  </si>
  <si>
    <t>https://podminky.urs.cz/item/CS_URS_2021_01/012303000</t>
  </si>
  <si>
    <t>-864396654</t>
  </si>
  <si>
    <t>https://podminky.urs.cz/item/CS_URS_2021_01/013203000</t>
  </si>
  <si>
    <t>-1897957997</t>
  </si>
  <si>
    <t>https://podminky.urs.cz/item/CS_URS_2021_01/013254000</t>
  </si>
  <si>
    <t>-101198566</t>
  </si>
  <si>
    <t>https://podminky.urs.cz/item/CS_URS_2021_01/030001000</t>
  </si>
  <si>
    <t>-1055287018</t>
  </si>
  <si>
    <t>https://podminky.urs.cz/item/CS_URS_2021_01/040001000</t>
  </si>
  <si>
    <t>Poznámka k položce:_x000d_
Inženýrská činnost zhotovitele</t>
  </si>
  <si>
    <t>1856787101</t>
  </si>
  <si>
    <t>https://podminky.urs.cz/item/CS_URS_2021_01/079002000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</si>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</sst>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styles" Target="styles.xml" /><Relationship Id="rId39" Type="http://schemas.openxmlformats.org/officeDocument/2006/relationships/theme" Target="theme/theme1.xml" /><Relationship Id="rId40" Type="http://schemas.openxmlformats.org/officeDocument/2006/relationships/calcChain" Target="calcChain.xml" /><Relationship Id="rId4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05" TargetMode="External" /><Relationship Id="rId7" Type="http://schemas.openxmlformats.org/officeDocument/2006/relationships/hyperlink" Target="https://podminky.urs.cz/item/CS_URS_2021_01/119001406" TargetMode="External" /><Relationship Id="rId8" Type="http://schemas.openxmlformats.org/officeDocument/2006/relationships/hyperlink" Target="https://podminky.urs.cz/item/CS_URS_2021_01/119001421" TargetMode="External" /><Relationship Id="rId9" Type="http://schemas.openxmlformats.org/officeDocument/2006/relationships/hyperlink" Target="https://podminky.urs.cz/item/CS_URS_2021_01/132354204" TargetMode="External" /><Relationship Id="rId10" Type="http://schemas.openxmlformats.org/officeDocument/2006/relationships/hyperlink" Target="https://podminky.urs.cz/item/CS_URS_2021_01/139001101" TargetMode="External" /><Relationship Id="rId11" Type="http://schemas.openxmlformats.org/officeDocument/2006/relationships/hyperlink" Target="https://podminky.urs.cz/item/CS_URS_2021_01/151101101" TargetMode="External" /><Relationship Id="rId12" Type="http://schemas.openxmlformats.org/officeDocument/2006/relationships/hyperlink" Target="https://podminky.urs.cz/item/CS_URS_2021_01/151101111" TargetMode="External" /><Relationship Id="rId13" Type="http://schemas.openxmlformats.org/officeDocument/2006/relationships/hyperlink" Target="https://podminky.urs.cz/item/CS_URS_2021_01/162751137" TargetMode="External" /><Relationship Id="rId14" Type="http://schemas.openxmlformats.org/officeDocument/2006/relationships/hyperlink" Target="https://podminky.urs.cz/item/CS_URS_2021_01/162751139" TargetMode="External" /><Relationship Id="rId15" Type="http://schemas.openxmlformats.org/officeDocument/2006/relationships/hyperlink" Target="https://podminky.urs.cz/item/CS_URS_2021_01/171201221" TargetMode="External" /><Relationship Id="rId16" Type="http://schemas.openxmlformats.org/officeDocument/2006/relationships/hyperlink" Target="https://podminky.urs.cz/item/CS_URS_2021_01/174151101" TargetMode="External" /><Relationship Id="rId17" Type="http://schemas.openxmlformats.org/officeDocument/2006/relationships/hyperlink" Target="https://podminky.urs.cz/item/CS_URS_2021_01/175151101" TargetMode="External" /><Relationship Id="rId18" Type="http://schemas.openxmlformats.org/officeDocument/2006/relationships/hyperlink" Target="https://podminky.urs.cz/item/CS_URS_2021_01/212752111" TargetMode="External" /><Relationship Id="rId19" Type="http://schemas.openxmlformats.org/officeDocument/2006/relationships/hyperlink" Target="https://podminky.urs.cz/item/CS_URS_2021_01/338171113" TargetMode="External" /><Relationship Id="rId20" Type="http://schemas.openxmlformats.org/officeDocument/2006/relationships/hyperlink" Target="https://podminky.urs.cz/item/CS_URS_2021_01/451573111" TargetMode="External" /><Relationship Id="rId21" Type="http://schemas.openxmlformats.org/officeDocument/2006/relationships/hyperlink" Target="https://podminky.urs.cz/item/CS_URS_2021_01/857262122" TargetMode="External" /><Relationship Id="rId22" Type="http://schemas.openxmlformats.org/officeDocument/2006/relationships/hyperlink" Target="https://podminky.urs.cz/item/CS_URS_2021_01/857263131" TargetMode="External" /><Relationship Id="rId23" Type="http://schemas.openxmlformats.org/officeDocument/2006/relationships/hyperlink" Target="https://podminky.urs.cz/item/CS_URS_2021_01/857312122" TargetMode="External" /><Relationship Id="rId24" Type="http://schemas.openxmlformats.org/officeDocument/2006/relationships/hyperlink" Target="https://podminky.urs.cz/item/CS_URS_2021_01/871251211" TargetMode="External" /><Relationship Id="rId25" Type="http://schemas.openxmlformats.org/officeDocument/2006/relationships/hyperlink" Target="https://podminky.urs.cz/item/CS_URS_2021_01/877261101" TargetMode="External" /><Relationship Id="rId26" Type="http://schemas.openxmlformats.org/officeDocument/2006/relationships/hyperlink" Target="https://podminky.urs.cz/item/CS_URS_2021_01/877261110" TargetMode="External" /><Relationship Id="rId27" Type="http://schemas.openxmlformats.org/officeDocument/2006/relationships/hyperlink" Target="https://podminky.urs.cz/item/CS_URS_2021_01/891261112" TargetMode="External" /><Relationship Id="rId28" Type="http://schemas.openxmlformats.org/officeDocument/2006/relationships/hyperlink" Target="https://podminky.urs.cz/item/CS_URS_2021_01/892271111" TargetMode="External" /><Relationship Id="rId29" Type="http://schemas.openxmlformats.org/officeDocument/2006/relationships/hyperlink" Target="https://podminky.urs.cz/item/CS_URS_2021_01/892273122" TargetMode="External" /><Relationship Id="rId30" Type="http://schemas.openxmlformats.org/officeDocument/2006/relationships/hyperlink" Target="https://podminky.urs.cz/item/CS_URS_2021_01/892372111" TargetMode="External" /><Relationship Id="rId31" Type="http://schemas.openxmlformats.org/officeDocument/2006/relationships/hyperlink" Target="https://podminky.urs.cz/item/CS_URS_2021_01/899401112" TargetMode="External" /><Relationship Id="rId32" Type="http://schemas.openxmlformats.org/officeDocument/2006/relationships/hyperlink" Target="https://podminky.urs.cz/item/CS_URS_2021_01/899713111" TargetMode="External" /><Relationship Id="rId33" Type="http://schemas.openxmlformats.org/officeDocument/2006/relationships/hyperlink" Target="https://podminky.urs.cz/item/CS_URS_2021_01/899721111" TargetMode="External" /><Relationship Id="rId34" Type="http://schemas.openxmlformats.org/officeDocument/2006/relationships/hyperlink" Target="https://podminky.urs.cz/item/CS_URS_2021_01/899722111" TargetMode="External" /><Relationship Id="rId35" Type="http://schemas.openxmlformats.org/officeDocument/2006/relationships/hyperlink" Target="https://podminky.urs.cz/item/CS_URS_2021_01/919735112" TargetMode="External" /><Relationship Id="rId36" Type="http://schemas.openxmlformats.org/officeDocument/2006/relationships/hyperlink" Target="https://podminky.urs.cz/item/CS_URS_2021_01/997221551" TargetMode="External" /><Relationship Id="rId37" Type="http://schemas.openxmlformats.org/officeDocument/2006/relationships/hyperlink" Target="https://podminky.urs.cz/item/CS_URS_2021_01/997221559" TargetMode="External" /><Relationship Id="rId38" Type="http://schemas.openxmlformats.org/officeDocument/2006/relationships/hyperlink" Target="https://podminky.urs.cz/item/CS_URS_2021_01/997221645" TargetMode="External" /><Relationship Id="rId39" Type="http://schemas.openxmlformats.org/officeDocument/2006/relationships/hyperlink" Target="https://podminky.urs.cz/item/CS_URS_2021_01/997221655" TargetMode="External" /><Relationship Id="rId40" Type="http://schemas.openxmlformats.org/officeDocument/2006/relationships/hyperlink" Target="https://podminky.urs.cz/item/CS_URS_2021_01/998276101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05" TargetMode="External" /><Relationship Id="rId7" Type="http://schemas.openxmlformats.org/officeDocument/2006/relationships/hyperlink" Target="https://podminky.urs.cz/item/CS_URS_2021_01/119001406" TargetMode="External" /><Relationship Id="rId8" Type="http://schemas.openxmlformats.org/officeDocument/2006/relationships/hyperlink" Target="https://podminky.urs.cz/item/CS_URS_2021_01/132354204" TargetMode="External" /><Relationship Id="rId9" Type="http://schemas.openxmlformats.org/officeDocument/2006/relationships/hyperlink" Target="https://podminky.urs.cz/item/CS_URS_2021_01/139001101" TargetMode="External" /><Relationship Id="rId10" Type="http://schemas.openxmlformats.org/officeDocument/2006/relationships/hyperlink" Target="https://podminky.urs.cz/item/CS_URS_2021_01/151101101" TargetMode="External" /><Relationship Id="rId11" Type="http://schemas.openxmlformats.org/officeDocument/2006/relationships/hyperlink" Target="https://podminky.urs.cz/item/CS_URS_2021_01/151101111" TargetMode="External" /><Relationship Id="rId12" Type="http://schemas.openxmlformats.org/officeDocument/2006/relationships/hyperlink" Target="https://podminky.urs.cz/item/CS_URS_2021_01/162751137" TargetMode="External" /><Relationship Id="rId13" Type="http://schemas.openxmlformats.org/officeDocument/2006/relationships/hyperlink" Target="https://podminky.urs.cz/item/CS_URS_2021_01/162751139" TargetMode="External" /><Relationship Id="rId14" Type="http://schemas.openxmlformats.org/officeDocument/2006/relationships/hyperlink" Target="https://podminky.urs.cz/item/CS_URS_2021_01/171201221" TargetMode="External" /><Relationship Id="rId15" Type="http://schemas.openxmlformats.org/officeDocument/2006/relationships/hyperlink" Target="https://podminky.urs.cz/item/CS_URS_2021_01/174151101" TargetMode="External" /><Relationship Id="rId16" Type="http://schemas.openxmlformats.org/officeDocument/2006/relationships/hyperlink" Target="https://podminky.urs.cz/item/CS_URS_2021_01/175151101" TargetMode="External" /><Relationship Id="rId17" Type="http://schemas.openxmlformats.org/officeDocument/2006/relationships/hyperlink" Target="https://podminky.urs.cz/item/CS_URS_2021_01/212752111" TargetMode="External" /><Relationship Id="rId18" Type="http://schemas.openxmlformats.org/officeDocument/2006/relationships/hyperlink" Target="https://podminky.urs.cz/item/CS_URS_2021_01/338171113" TargetMode="External" /><Relationship Id="rId19" Type="http://schemas.openxmlformats.org/officeDocument/2006/relationships/hyperlink" Target="https://podminky.urs.cz/item/CS_URS_2021_01/451573111" TargetMode="External" /><Relationship Id="rId20" Type="http://schemas.openxmlformats.org/officeDocument/2006/relationships/hyperlink" Target="https://podminky.urs.cz/item/CS_URS_2021_01/452313131" TargetMode="External" /><Relationship Id="rId21" Type="http://schemas.openxmlformats.org/officeDocument/2006/relationships/hyperlink" Target="https://podminky.urs.cz/item/CS_URS_2021_01/452353101" TargetMode="External" /><Relationship Id="rId22" Type="http://schemas.openxmlformats.org/officeDocument/2006/relationships/hyperlink" Target="https://podminky.urs.cz/item/CS_URS_2021_01/857242122" TargetMode="External" /><Relationship Id="rId23" Type="http://schemas.openxmlformats.org/officeDocument/2006/relationships/hyperlink" Target="https://podminky.urs.cz/item/CS_URS_2021_01/857262122" TargetMode="External" /><Relationship Id="rId24" Type="http://schemas.openxmlformats.org/officeDocument/2006/relationships/hyperlink" Target="https://podminky.urs.cz/item/CS_URS_2021_01/857263131" TargetMode="External" /><Relationship Id="rId25" Type="http://schemas.openxmlformats.org/officeDocument/2006/relationships/hyperlink" Target="https://podminky.urs.cz/item/CS_URS_2021_01/871251211" TargetMode="External" /><Relationship Id="rId26" Type="http://schemas.openxmlformats.org/officeDocument/2006/relationships/hyperlink" Target="https://podminky.urs.cz/item/CS_URS_2021_01/871291811" TargetMode="External" /><Relationship Id="rId27" Type="http://schemas.openxmlformats.org/officeDocument/2006/relationships/hyperlink" Target="https://podminky.urs.cz/item/CS_URS_2021_01/877261101" TargetMode="External" /><Relationship Id="rId28" Type="http://schemas.openxmlformats.org/officeDocument/2006/relationships/hyperlink" Target="https://podminky.urs.cz/item/CS_URS_2021_01/891241112" TargetMode="External" /><Relationship Id="rId29" Type="http://schemas.openxmlformats.org/officeDocument/2006/relationships/hyperlink" Target="https://podminky.urs.cz/item/CS_URS_2021_01/891247111" TargetMode="External" /><Relationship Id="rId30" Type="http://schemas.openxmlformats.org/officeDocument/2006/relationships/hyperlink" Target="https://podminky.urs.cz/item/CS_URS_2021_01/891261112" TargetMode="External" /><Relationship Id="rId31" Type="http://schemas.openxmlformats.org/officeDocument/2006/relationships/hyperlink" Target="https://podminky.urs.cz/item/CS_URS_2021_01/892271111" TargetMode="External" /><Relationship Id="rId32" Type="http://schemas.openxmlformats.org/officeDocument/2006/relationships/hyperlink" Target="https://podminky.urs.cz/item/CS_URS_2021_01/892273122" TargetMode="External" /><Relationship Id="rId33" Type="http://schemas.openxmlformats.org/officeDocument/2006/relationships/hyperlink" Target="https://podminky.urs.cz/item/CS_URS_2021_01/892372111" TargetMode="External" /><Relationship Id="rId34" Type="http://schemas.openxmlformats.org/officeDocument/2006/relationships/hyperlink" Target="https://podminky.urs.cz/item/CS_URS_2021_01/899401112" TargetMode="External" /><Relationship Id="rId35" Type="http://schemas.openxmlformats.org/officeDocument/2006/relationships/hyperlink" Target="https://podminky.urs.cz/item/CS_URS_2021_01/899401113" TargetMode="External" /><Relationship Id="rId36" Type="http://schemas.openxmlformats.org/officeDocument/2006/relationships/hyperlink" Target="https://podminky.urs.cz/item/CS_URS_2021_01/899713111" TargetMode="External" /><Relationship Id="rId37" Type="http://schemas.openxmlformats.org/officeDocument/2006/relationships/hyperlink" Target="https://podminky.urs.cz/item/CS_URS_2021_01/899721111" TargetMode="External" /><Relationship Id="rId38" Type="http://schemas.openxmlformats.org/officeDocument/2006/relationships/hyperlink" Target="https://podminky.urs.cz/item/CS_URS_2021_01/899722111" TargetMode="External" /><Relationship Id="rId39" Type="http://schemas.openxmlformats.org/officeDocument/2006/relationships/hyperlink" Target="https://podminky.urs.cz/item/CS_URS_2021_01/919735112" TargetMode="External" /><Relationship Id="rId40" Type="http://schemas.openxmlformats.org/officeDocument/2006/relationships/hyperlink" Target="https://podminky.urs.cz/item/CS_URS_2021_01/997221551" TargetMode="External" /><Relationship Id="rId41" Type="http://schemas.openxmlformats.org/officeDocument/2006/relationships/hyperlink" Target="https://podminky.urs.cz/item/CS_URS_2021_01/997221559" TargetMode="External" /><Relationship Id="rId42" Type="http://schemas.openxmlformats.org/officeDocument/2006/relationships/hyperlink" Target="https://podminky.urs.cz/item/CS_URS_2021_01/997221645" TargetMode="External" /><Relationship Id="rId43" Type="http://schemas.openxmlformats.org/officeDocument/2006/relationships/hyperlink" Target="https://podminky.urs.cz/item/CS_URS_2021_01/997221655" TargetMode="External" /><Relationship Id="rId44" Type="http://schemas.openxmlformats.org/officeDocument/2006/relationships/hyperlink" Target="https://podminky.urs.cz/item/CS_URS_2021_01/998276101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64" TargetMode="External" /><Relationship Id="rId2" Type="http://schemas.openxmlformats.org/officeDocument/2006/relationships/hyperlink" Target="https://podminky.urs.cz/item/CS_URS_2021_01/115101201" TargetMode="External" /><Relationship Id="rId3" Type="http://schemas.openxmlformats.org/officeDocument/2006/relationships/hyperlink" Target="https://podminky.urs.cz/item/CS_URS_2021_01/115101301" TargetMode="External" /><Relationship Id="rId4" Type="http://schemas.openxmlformats.org/officeDocument/2006/relationships/hyperlink" Target="https://podminky.urs.cz/item/CS_URS_2021_01/119001421" TargetMode="External" /><Relationship Id="rId5" Type="http://schemas.openxmlformats.org/officeDocument/2006/relationships/hyperlink" Target="https://podminky.urs.cz/item/CS_URS_2021_01/132354204" TargetMode="External" /><Relationship Id="rId6" Type="http://schemas.openxmlformats.org/officeDocument/2006/relationships/hyperlink" Target="https://podminky.urs.cz/item/CS_URS_2021_01/139001101" TargetMode="External" /><Relationship Id="rId7" Type="http://schemas.openxmlformats.org/officeDocument/2006/relationships/hyperlink" Target="https://podminky.urs.cz/item/CS_URS_2021_01/151101101" TargetMode="External" /><Relationship Id="rId8" Type="http://schemas.openxmlformats.org/officeDocument/2006/relationships/hyperlink" Target="https://podminky.urs.cz/item/CS_URS_2021_01/151101111" TargetMode="External" /><Relationship Id="rId9" Type="http://schemas.openxmlformats.org/officeDocument/2006/relationships/hyperlink" Target="https://podminky.urs.cz/item/CS_URS_2021_01/162751137" TargetMode="External" /><Relationship Id="rId10" Type="http://schemas.openxmlformats.org/officeDocument/2006/relationships/hyperlink" Target="https://podminky.urs.cz/item/CS_URS_2021_01/162751139" TargetMode="External" /><Relationship Id="rId11" Type="http://schemas.openxmlformats.org/officeDocument/2006/relationships/hyperlink" Target="https://podminky.urs.cz/item/CS_URS_2021_01/171201221" TargetMode="External" /><Relationship Id="rId12" Type="http://schemas.openxmlformats.org/officeDocument/2006/relationships/hyperlink" Target="https://podminky.urs.cz/item/CS_URS_2021_01/174151101" TargetMode="External" /><Relationship Id="rId13" Type="http://schemas.openxmlformats.org/officeDocument/2006/relationships/hyperlink" Target="https://podminky.urs.cz/item/CS_URS_2021_01/175151101" TargetMode="External" /><Relationship Id="rId14" Type="http://schemas.openxmlformats.org/officeDocument/2006/relationships/hyperlink" Target="https://podminky.urs.cz/item/CS_URS_2021_01/212752111" TargetMode="External" /><Relationship Id="rId15" Type="http://schemas.openxmlformats.org/officeDocument/2006/relationships/hyperlink" Target="https://podminky.urs.cz/item/CS_URS_2021_01/338171113" TargetMode="External" /><Relationship Id="rId16" Type="http://schemas.openxmlformats.org/officeDocument/2006/relationships/hyperlink" Target="https://podminky.urs.cz/item/CS_URS_2021_01/451573111" TargetMode="External" /><Relationship Id="rId17" Type="http://schemas.openxmlformats.org/officeDocument/2006/relationships/hyperlink" Target="https://podminky.urs.cz/item/CS_URS_2021_01/564722111" TargetMode="External" /><Relationship Id="rId18" Type="http://schemas.openxmlformats.org/officeDocument/2006/relationships/hyperlink" Target="https://podminky.urs.cz/item/CS_URS_2021_01/564871116" TargetMode="External" /><Relationship Id="rId19" Type="http://schemas.openxmlformats.org/officeDocument/2006/relationships/hyperlink" Target="https://podminky.urs.cz/item/CS_URS_2021_01/857242122" TargetMode="External" /><Relationship Id="rId20" Type="http://schemas.openxmlformats.org/officeDocument/2006/relationships/hyperlink" Target="https://podminky.urs.cz/item/CS_URS_2021_01/871241211" TargetMode="External" /><Relationship Id="rId21" Type="http://schemas.openxmlformats.org/officeDocument/2006/relationships/hyperlink" Target="https://podminky.urs.cz/item/CS_URS_2021_01/877241101" TargetMode="External" /><Relationship Id="rId22" Type="http://schemas.openxmlformats.org/officeDocument/2006/relationships/hyperlink" Target="https://podminky.urs.cz/item/CS_URS_2021_01/877241201" TargetMode="External" /><Relationship Id="rId23" Type="http://schemas.openxmlformats.org/officeDocument/2006/relationships/hyperlink" Target="https://podminky.urs.cz/item/CS_URS_2021_01/877241210" TargetMode="External" /><Relationship Id="rId24" Type="http://schemas.openxmlformats.org/officeDocument/2006/relationships/hyperlink" Target="https://podminky.urs.cz/item/CS_URS_2021_01/891241112" TargetMode="External" /><Relationship Id="rId25" Type="http://schemas.openxmlformats.org/officeDocument/2006/relationships/hyperlink" Target="https://podminky.urs.cz/item/CS_URS_2021_01/892241111" TargetMode="External" /><Relationship Id="rId26" Type="http://schemas.openxmlformats.org/officeDocument/2006/relationships/hyperlink" Target="https://podminky.urs.cz/item/CS_URS_2021_01/892273122" TargetMode="External" /><Relationship Id="rId27" Type="http://schemas.openxmlformats.org/officeDocument/2006/relationships/hyperlink" Target="https://podminky.urs.cz/item/CS_URS_2021_01/892372111" TargetMode="External" /><Relationship Id="rId28" Type="http://schemas.openxmlformats.org/officeDocument/2006/relationships/hyperlink" Target="https://podminky.urs.cz/item/CS_URS_2021_01/899401112" TargetMode="External" /><Relationship Id="rId29" Type="http://schemas.openxmlformats.org/officeDocument/2006/relationships/hyperlink" Target="https://podminky.urs.cz/item/CS_URS_2021_01/899713111" TargetMode="External" /><Relationship Id="rId30" Type="http://schemas.openxmlformats.org/officeDocument/2006/relationships/hyperlink" Target="https://podminky.urs.cz/item/CS_URS_2021_01/899721111" TargetMode="External" /><Relationship Id="rId31" Type="http://schemas.openxmlformats.org/officeDocument/2006/relationships/hyperlink" Target="https://podminky.urs.cz/item/CS_URS_2021_01/899722111" TargetMode="External" /><Relationship Id="rId32" Type="http://schemas.openxmlformats.org/officeDocument/2006/relationships/hyperlink" Target="https://podminky.urs.cz/item/CS_URS_2021_01/997221551" TargetMode="External" /><Relationship Id="rId33" Type="http://schemas.openxmlformats.org/officeDocument/2006/relationships/hyperlink" Target="https://podminky.urs.cz/item/CS_URS_2021_01/997221559" TargetMode="External" /><Relationship Id="rId34" Type="http://schemas.openxmlformats.org/officeDocument/2006/relationships/hyperlink" Target="https://podminky.urs.cz/item/CS_URS_2021_01/997221655" TargetMode="External" /><Relationship Id="rId35" Type="http://schemas.openxmlformats.org/officeDocument/2006/relationships/hyperlink" Target="https://podminky.urs.cz/item/CS_URS_2021_01/998276101" TargetMode="External" /><Relationship Id="rId3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312" TargetMode="External" /><Relationship Id="rId2" Type="http://schemas.openxmlformats.org/officeDocument/2006/relationships/hyperlink" Target="https://podminky.urs.cz/item/CS_URS_2021_01/113107323" TargetMode="External" /><Relationship Id="rId3" Type="http://schemas.openxmlformats.org/officeDocument/2006/relationships/hyperlink" Target="https://podminky.urs.cz/item/CS_URS_2021_01/113107342" TargetMode="External" /><Relationship Id="rId4" Type="http://schemas.openxmlformats.org/officeDocument/2006/relationships/hyperlink" Target="https://podminky.urs.cz/item/CS_URS_2021_01/132354201" TargetMode="External" /><Relationship Id="rId5" Type="http://schemas.openxmlformats.org/officeDocument/2006/relationships/hyperlink" Target="https://podminky.urs.cz/item/CS_URS_2021_01/151101101" TargetMode="External" /><Relationship Id="rId6" Type="http://schemas.openxmlformats.org/officeDocument/2006/relationships/hyperlink" Target="https://podminky.urs.cz/item/CS_URS_2021_01/151101111" TargetMode="External" /><Relationship Id="rId7" Type="http://schemas.openxmlformats.org/officeDocument/2006/relationships/hyperlink" Target="https://podminky.urs.cz/item/CS_URS_2021_01/162751137" TargetMode="External" /><Relationship Id="rId8" Type="http://schemas.openxmlformats.org/officeDocument/2006/relationships/hyperlink" Target="https://podminky.urs.cz/item/CS_URS_2021_01/162751139" TargetMode="External" /><Relationship Id="rId9" Type="http://schemas.openxmlformats.org/officeDocument/2006/relationships/hyperlink" Target="https://podminky.urs.cz/item/CS_URS_2021_01/171201221" TargetMode="External" /><Relationship Id="rId10" Type="http://schemas.openxmlformats.org/officeDocument/2006/relationships/hyperlink" Target="https://podminky.urs.cz/item/CS_URS_2021_01/174151101" TargetMode="External" /><Relationship Id="rId11" Type="http://schemas.openxmlformats.org/officeDocument/2006/relationships/hyperlink" Target="https://podminky.urs.cz/item/CS_URS_2021_01/175151101" TargetMode="External" /><Relationship Id="rId12" Type="http://schemas.openxmlformats.org/officeDocument/2006/relationships/hyperlink" Target="https://podminky.urs.cz/item/CS_URS_2021_01/338171113" TargetMode="External" /><Relationship Id="rId13" Type="http://schemas.openxmlformats.org/officeDocument/2006/relationships/hyperlink" Target="https://podminky.urs.cz/item/CS_URS_2021_01/451573111" TargetMode="External" /><Relationship Id="rId14" Type="http://schemas.openxmlformats.org/officeDocument/2006/relationships/hyperlink" Target="https://podminky.urs.cz/item/CS_URS_2021_01/871161211" TargetMode="External" /><Relationship Id="rId15" Type="http://schemas.openxmlformats.org/officeDocument/2006/relationships/hyperlink" Target="https://podminky.urs.cz/item/CS_URS_2021_01/877161101" TargetMode="External" /><Relationship Id="rId16" Type="http://schemas.openxmlformats.org/officeDocument/2006/relationships/hyperlink" Target="https://podminky.urs.cz/item/CS_URS_2021_01/877261124" TargetMode="External" /><Relationship Id="rId17" Type="http://schemas.openxmlformats.org/officeDocument/2006/relationships/hyperlink" Target="https://podminky.urs.cz/item/CS_URS_2021_01/879171111" TargetMode="External" /><Relationship Id="rId18" Type="http://schemas.openxmlformats.org/officeDocument/2006/relationships/hyperlink" Target="https://podminky.urs.cz/item/CS_URS_2021_01/891181112" TargetMode="External" /><Relationship Id="rId19" Type="http://schemas.openxmlformats.org/officeDocument/2006/relationships/hyperlink" Target="https://podminky.urs.cz/item/CS_URS_2021_01/892233122" TargetMode="External" /><Relationship Id="rId20" Type="http://schemas.openxmlformats.org/officeDocument/2006/relationships/hyperlink" Target="https://podminky.urs.cz/item/CS_URS_2021_01/899401112" TargetMode="External" /><Relationship Id="rId21" Type="http://schemas.openxmlformats.org/officeDocument/2006/relationships/hyperlink" Target="https://podminky.urs.cz/item/CS_URS_2021_01/899713111" TargetMode="External" /><Relationship Id="rId22" Type="http://schemas.openxmlformats.org/officeDocument/2006/relationships/hyperlink" Target="https://podminky.urs.cz/item/CS_URS_2021_01/899721111" TargetMode="External" /><Relationship Id="rId23" Type="http://schemas.openxmlformats.org/officeDocument/2006/relationships/hyperlink" Target="https://podminky.urs.cz/item/CS_URS_2021_01/899722111" TargetMode="External" /><Relationship Id="rId24" Type="http://schemas.openxmlformats.org/officeDocument/2006/relationships/hyperlink" Target="https://podminky.urs.cz/item/CS_URS_2021_01/919735112" TargetMode="External" /><Relationship Id="rId25" Type="http://schemas.openxmlformats.org/officeDocument/2006/relationships/hyperlink" Target="https://podminky.urs.cz/item/CS_URS_2021_01/997221551" TargetMode="External" /><Relationship Id="rId26" Type="http://schemas.openxmlformats.org/officeDocument/2006/relationships/hyperlink" Target="https://podminky.urs.cz/item/CS_URS_2021_01/997221559" TargetMode="External" /><Relationship Id="rId27" Type="http://schemas.openxmlformats.org/officeDocument/2006/relationships/hyperlink" Target="https://podminky.urs.cz/item/CS_URS_2021_01/997221645" TargetMode="External" /><Relationship Id="rId28" Type="http://schemas.openxmlformats.org/officeDocument/2006/relationships/hyperlink" Target="https://podminky.urs.cz/item/CS_URS_2021_01/997221655" TargetMode="External" /><Relationship Id="rId29" Type="http://schemas.openxmlformats.org/officeDocument/2006/relationships/hyperlink" Target="https://podminky.urs.cz/item/CS_URS_2021_01/998276101" TargetMode="External" /><Relationship Id="rId3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312" TargetMode="External" /><Relationship Id="rId2" Type="http://schemas.openxmlformats.org/officeDocument/2006/relationships/hyperlink" Target="https://podminky.urs.cz/item/CS_URS_2021_01/113107323" TargetMode="External" /><Relationship Id="rId3" Type="http://schemas.openxmlformats.org/officeDocument/2006/relationships/hyperlink" Target="https://podminky.urs.cz/item/CS_URS_2021_01/113107342" TargetMode="External" /><Relationship Id="rId4" Type="http://schemas.openxmlformats.org/officeDocument/2006/relationships/hyperlink" Target="https://podminky.urs.cz/item/CS_URS_2021_01/132354201" TargetMode="External" /><Relationship Id="rId5" Type="http://schemas.openxmlformats.org/officeDocument/2006/relationships/hyperlink" Target="https://podminky.urs.cz/item/CS_URS_2021_01/151101101" TargetMode="External" /><Relationship Id="rId6" Type="http://schemas.openxmlformats.org/officeDocument/2006/relationships/hyperlink" Target="https://podminky.urs.cz/item/CS_URS_2021_01/151101111" TargetMode="External" /><Relationship Id="rId7" Type="http://schemas.openxmlformats.org/officeDocument/2006/relationships/hyperlink" Target="https://podminky.urs.cz/item/CS_URS_2021_01/162751137" TargetMode="External" /><Relationship Id="rId8" Type="http://schemas.openxmlformats.org/officeDocument/2006/relationships/hyperlink" Target="https://podminky.urs.cz/item/CS_URS_2021_01/162751139" TargetMode="External" /><Relationship Id="rId9" Type="http://schemas.openxmlformats.org/officeDocument/2006/relationships/hyperlink" Target="https://podminky.urs.cz/item/CS_URS_2021_01/171201221" TargetMode="External" /><Relationship Id="rId10" Type="http://schemas.openxmlformats.org/officeDocument/2006/relationships/hyperlink" Target="https://podminky.urs.cz/item/CS_URS_2021_01/174151101" TargetMode="External" /><Relationship Id="rId11" Type="http://schemas.openxmlformats.org/officeDocument/2006/relationships/hyperlink" Target="https://podminky.urs.cz/item/CS_URS_2021_01/175151101" TargetMode="External" /><Relationship Id="rId12" Type="http://schemas.openxmlformats.org/officeDocument/2006/relationships/hyperlink" Target="https://podminky.urs.cz/item/CS_URS_2021_01/338171113" TargetMode="External" /><Relationship Id="rId13" Type="http://schemas.openxmlformats.org/officeDocument/2006/relationships/hyperlink" Target="https://podminky.urs.cz/item/CS_URS_2021_01/451573111" TargetMode="External" /><Relationship Id="rId14" Type="http://schemas.openxmlformats.org/officeDocument/2006/relationships/hyperlink" Target="https://podminky.urs.cz/item/CS_URS_2021_01/871161211" TargetMode="External" /><Relationship Id="rId15" Type="http://schemas.openxmlformats.org/officeDocument/2006/relationships/hyperlink" Target="https://podminky.urs.cz/item/CS_URS_2021_01/877161101" TargetMode="External" /><Relationship Id="rId16" Type="http://schemas.openxmlformats.org/officeDocument/2006/relationships/hyperlink" Target="https://podminky.urs.cz/item/CS_URS_2021_01/877261124" TargetMode="External" /><Relationship Id="rId17" Type="http://schemas.openxmlformats.org/officeDocument/2006/relationships/hyperlink" Target="https://podminky.urs.cz/item/CS_URS_2021_01/879171111" TargetMode="External" /><Relationship Id="rId18" Type="http://schemas.openxmlformats.org/officeDocument/2006/relationships/hyperlink" Target="https://podminky.urs.cz/item/CS_URS_2021_01/891181112" TargetMode="External" /><Relationship Id="rId19" Type="http://schemas.openxmlformats.org/officeDocument/2006/relationships/hyperlink" Target="https://podminky.urs.cz/item/CS_URS_2021_01/892233122" TargetMode="External" /><Relationship Id="rId20" Type="http://schemas.openxmlformats.org/officeDocument/2006/relationships/hyperlink" Target="https://podminky.urs.cz/item/CS_URS_2021_01/899401112" TargetMode="External" /><Relationship Id="rId21" Type="http://schemas.openxmlformats.org/officeDocument/2006/relationships/hyperlink" Target="https://podminky.urs.cz/item/CS_URS_2021_01/899713111" TargetMode="External" /><Relationship Id="rId22" Type="http://schemas.openxmlformats.org/officeDocument/2006/relationships/hyperlink" Target="https://podminky.urs.cz/item/CS_URS_2021_01/899721111" TargetMode="External" /><Relationship Id="rId23" Type="http://schemas.openxmlformats.org/officeDocument/2006/relationships/hyperlink" Target="https://podminky.urs.cz/item/CS_URS_2021_01/899722111" TargetMode="External" /><Relationship Id="rId24" Type="http://schemas.openxmlformats.org/officeDocument/2006/relationships/hyperlink" Target="https://podminky.urs.cz/item/CS_URS_2021_01/919735112" TargetMode="External" /><Relationship Id="rId25" Type="http://schemas.openxmlformats.org/officeDocument/2006/relationships/hyperlink" Target="https://podminky.urs.cz/item/CS_URS_2021_01/997221551" TargetMode="External" /><Relationship Id="rId26" Type="http://schemas.openxmlformats.org/officeDocument/2006/relationships/hyperlink" Target="https://podminky.urs.cz/item/CS_URS_2021_01/997221559" TargetMode="External" /><Relationship Id="rId27" Type="http://schemas.openxmlformats.org/officeDocument/2006/relationships/hyperlink" Target="https://podminky.urs.cz/item/CS_URS_2021_01/997221645" TargetMode="External" /><Relationship Id="rId28" Type="http://schemas.openxmlformats.org/officeDocument/2006/relationships/hyperlink" Target="https://podminky.urs.cz/item/CS_URS_2021_01/997221655" TargetMode="External" /><Relationship Id="rId29" Type="http://schemas.openxmlformats.org/officeDocument/2006/relationships/hyperlink" Target="https://podminky.urs.cz/item/CS_URS_2021_01/998276101" TargetMode="External" /><Relationship Id="rId3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64" TargetMode="External" /><Relationship Id="rId4" Type="http://schemas.openxmlformats.org/officeDocument/2006/relationships/hyperlink" Target="https://podminky.urs.cz/item/CS_URS_2021_01/113107182" TargetMode="External" /><Relationship Id="rId5" Type="http://schemas.openxmlformats.org/officeDocument/2006/relationships/hyperlink" Target="https://podminky.urs.cz/item/CS_URS_2021_01/115101201" TargetMode="External" /><Relationship Id="rId6" Type="http://schemas.openxmlformats.org/officeDocument/2006/relationships/hyperlink" Target="https://podminky.urs.cz/item/CS_URS_2021_01/115101301" TargetMode="External" /><Relationship Id="rId7" Type="http://schemas.openxmlformats.org/officeDocument/2006/relationships/hyperlink" Target="https://podminky.urs.cz/item/CS_URS_2021_01/119001405" TargetMode="External" /><Relationship Id="rId8" Type="http://schemas.openxmlformats.org/officeDocument/2006/relationships/hyperlink" Target="https://podminky.urs.cz/item/CS_URS_2021_01/119001421" TargetMode="External" /><Relationship Id="rId9" Type="http://schemas.openxmlformats.org/officeDocument/2006/relationships/hyperlink" Target="https://podminky.urs.cz/item/CS_URS_2021_01/132354204" TargetMode="External" /><Relationship Id="rId10" Type="http://schemas.openxmlformats.org/officeDocument/2006/relationships/hyperlink" Target="https://podminky.urs.cz/item/CS_URS_2021_01/139001101" TargetMode="External" /><Relationship Id="rId11" Type="http://schemas.openxmlformats.org/officeDocument/2006/relationships/hyperlink" Target="https://podminky.urs.cz/item/CS_URS_2021_01/151101102" TargetMode="External" /><Relationship Id="rId12" Type="http://schemas.openxmlformats.org/officeDocument/2006/relationships/hyperlink" Target="https://podminky.urs.cz/item/CS_URS_2021_01/151101112" TargetMode="External" /><Relationship Id="rId13" Type="http://schemas.openxmlformats.org/officeDocument/2006/relationships/hyperlink" Target="https://podminky.urs.cz/item/CS_URS_2021_01/162751137" TargetMode="External" /><Relationship Id="rId14" Type="http://schemas.openxmlformats.org/officeDocument/2006/relationships/hyperlink" Target="https://podminky.urs.cz/item/CS_URS_2021_01/162751139" TargetMode="External" /><Relationship Id="rId15" Type="http://schemas.openxmlformats.org/officeDocument/2006/relationships/hyperlink" Target="https://podminky.urs.cz/item/CS_URS_2021_01/171201221" TargetMode="External" /><Relationship Id="rId16" Type="http://schemas.openxmlformats.org/officeDocument/2006/relationships/hyperlink" Target="https://podminky.urs.cz/item/CS_URS_2021_01/174151101" TargetMode="External" /><Relationship Id="rId17" Type="http://schemas.openxmlformats.org/officeDocument/2006/relationships/hyperlink" Target="https://podminky.urs.cz/item/CS_URS_2021_01/175151101" TargetMode="External" /><Relationship Id="rId18" Type="http://schemas.openxmlformats.org/officeDocument/2006/relationships/hyperlink" Target="https://podminky.urs.cz/item/CS_URS_2021_01/212752111" TargetMode="External" /><Relationship Id="rId19" Type="http://schemas.openxmlformats.org/officeDocument/2006/relationships/hyperlink" Target="https://podminky.urs.cz/item/CS_URS_2021_01/359901211" TargetMode="External" /><Relationship Id="rId20" Type="http://schemas.openxmlformats.org/officeDocument/2006/relationships/hyperlink" Target="https://podminky.urs.cz/item/CS_URS_2021_01/451573111" TargetMode="External" /><Relationship Id="rId21" Type="http://schemas.openxmlformats.org/officeDocument/2006/relationships/hyperlink" Target="https://podminky.urs.cz/item/CS_URS_2021_01/452112111" TargetMode="External" /><Relationship Id="rId22" Type="http://schemas.openxmlformats.org/officeDocument/2006/relationships/hyperlink" Target="https://podminky.urs.cz/item/CS_URS_2021_01/452112121" TargetMode="External" /><Relationship Id="rId23" Type="http://schemas.openxmlformats.org/officeDocument/2006/relationships/hyperlink" Target="https://podminky.urs.cz/item/CS_URS_2021_01/564722111" TargetMode="External" /><Relationship Id="rId24" Type="http://schemas.openxmlformats.org/officeDocument/2006/relationships/hyperlink" Target="https://podminky.urs.cz/item/CS_URS_2021_01/564871116" TargetMode="External" /><Relationship Id="rId25" Type="http://schemas.openxmlformats.org/officeDocument/2006/relationships/hyperlink" Target="https://podminky.urs.cz/item/CS_URS_2021_01/831372121" TargetMode="External" /><Relationship Id="rId26" Type="http://schemas.openxmlformats.org/officeDocument/2006/relationships/hyperlink" Target="https://podminky.urs.cz/item/CS_URS_2021_01/837371221" TargetMode="External" /><Relationship Id="rId27" Type="http://schemas.openxmlformats.org/officeDocument/2006/relationships/hyperlink" Target="https://podminky.urs.cz/item/CS_URS_2021_01/892372111" TargetMode="External" /><Relationship Id="rId28" Type="http://schemas.openxmlformats.org/officeDocument/2006/relationships/hyperlink" Target="https://podminky.urs.cz/item/CS_URS_2021_01/892381111" TargetMode="External" /><Relationship Id="rId29" Type="http://schemas.openxmlformats.org/officeDocument/2006/relationships/hyperlink" Target="https://podminky.urs.cz/item/CS_URS_2021_01/894411311" TargetMode="External" /><Relationship Id="rId30" Type="http://schemas.openxmlformats.org/officeDocument/2006/relationships/hyperlink" Target="https://podminky.urs.cz/item/CS_URS_2021_01/894412411" TargetMode="External" /><Relationship Id="rId31" Type="http://schemas.openxmlformats.org/officeDocument/2006/relationships/hyperlink" Target="https://podminky.urs.cz/item/CS_URS_2021_01/894414111" TargetMode="External" /><Relationship Id="rId32" Type="http://schemas.openxmlformats.org/officeDocument/2006/relationships/hyperlink" Target="https://podminky.urs.cz/item/CS_URS_2021_01/899104112" TargetMode="External" /><Relationship Id="rId33" Type="http://schemas.openxmlformats.org/officeDocument/2006/relationships/hyperlink" Target="https://podminky.urs.cz/item/CS_URS_2021_01/899722114" TargetMode="External" /><Relationship Id="rId34" Type="http://schemas.openxmlformats.org/officeDocument/2006/relationships/hyperlink" Target="https://podminky.urs.cz/item/CS_URS_2021_01/919735112" TargetMode="External" /><Relationship Id="rId35" Type="http://schemas.openxmlformats.org/officeDocument/2006/relationships/hyperlink" Target="https://podminky.urs.cz/item/CS_URS_2021_01/997221551" TargetMode="External" /><Relationship Id="rId36" Type="http://schemas.openxmlformats.org/officeDocument/2006/relationships/hyperlink" Target="https://podminky.urs.cz/item/CS_URS_2021_01/997221559" TargetMode="External" /><Relationship Id="rId37" Type="http://schemas.openxmlformats.org/officeDocument/2006/relationships/hyperlink" Target="https://podminky.urs.cz/item/CS_URS_2021_01/997221645" TargetMode="External" /><Relationship Id="rId38" Type="http://schemas.openxmlformats.org/officeDocument/2006/relationships/hyperlink" Target="https://podminky.urs.cz/item/CS_URS_2021_01/997221655" TargetMode="External" /><Relationship Id="rId39" Type="http://schemas.openxmlformats.org/officeDocument/2006/relationships/hyperlink" Target="https://podminky.urs.cz/item/CS_URS_2021_01/998275101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64" TargetMode="External" /><Relationship Id="rId2" Type="http://schemas.openxmlformats.org/officeDocument/2006/relationships/hyperlink" Target="https://podminky.urs.cz/item/CS_URS_2021_01/115101201" TargetMode="External" /><Relationship Id="rId3" Type="http://schemas.openxmlformats.org/officeDocument/2006/relationships/hyperlink" Target="https://podminky.urs.cz/item/CS_URS_2021_01/115101301" TargetMode="External" /><Relationship Id="rId4" Type="http://schemas.openxmlformats.org/officeDocument/2006/relationships/hyperlink" Target="https://podminky.urs.cz/item/CS_URS_2021_01/119001405" TargetMode="External" /><Relationship Id="rId5" Type="http://schemas.openxmlformats.org/officeDocument/2006/relationships/hyperlink" Target="https://podminky.urs.cz/item/CS_URS_2021_01/119001421" TargetMode="External" /><Relationship Id="rId6" Type="http://schemas.openxmlformats.org/officeDocument/2006/relationships/hyperlink" Target="https://podminky.urs.cz/item/CS_URS_2021_01/132354204" TargetMode="External" /><Relationship Id="rId7" Type="http://schemas.openxmlformats.org/officeDocument/2006/relationships/hyperlink" Target="https://podminky.urs.cz/item/CS_URS_2021_01/139001101" TargetMode="External" /><Relationship Id="rId8" Type="http://schemas.openxmlformats.org/officeDocument/2006/relationships/hyperlink" Target="https://podminky.urs.cz/item/CS_URS_2021_01/151101102" TargetMode="External" /><Relationship Id="rId9" Type="http://schemas.openxmlformats.org/officeDocument/2006/relationships/hyperlink" Target="https://podminky.urs.cz/item/CS_URS_2021_01/151101112" TargetMode="External" /><Relationship Id="rId10" Type="http://schemas.openxmlformats.org/officeDocument/2006/relationships/hyperlink" Target="https://podminky.urs.cz/item/CS_URS_2021_01/162751137" TargetMode="External" /><Relationship Id="rId11" Type="http://schemas.openxmlformats.org/officeDocument/2006/relationships/hyperlink" Target="https://podminky.urs.cz/item/CS_URS_2021_01/162751139" TargetMode="External" /><Relationship Id="rId12" Type="http://schemas.openxmlformats.org/officeDocument/2006/relationships/hyperlink" Target="https://podminky.urs.cz/item/CS_URS_2021_01/171201221" TargetMode="External" /><Relationship Id="rId13" Type="http://schemas.openxmlformats.org/officeDocument/2006/relationships/hyperlink" Target="https://podminky.urs.cz/item/CS_URS_2021_01/174151101" TargetMode="External" /><Relationship Id="rId14" Type="http://schemas.openxmlformats.org/officeDocument/2006/relationships/hyperlink" Target="https://podminky.urs.cz/item/CS_URS_2021_01/175151101" TargetMode="External" /><Relationship Id="rId15" Type="http://schemas.openxmlformats.org/officeDocument/2006/relationships/hyperlink" Target="https://podminky.urs.cz/item/CS_URS_2021_01/212752111" TargetMode="External" /><Relationship Id="rId16" Type="http://schemas.openxmlformats.org/officeDocument/2006/relationships/hyperlink" Target="https://podminky.urs.cz/item/CS_URS_2021_01/359901211" TargetMode="External" /><Relationship Id="rId17" Type="http://schemas.openxmlformats.org/officeDocument/2006/relationships/hyperlink" Target="https://podminky.urs.cz/item/CS_URS_2021_01/451573111" TargetMode="External" /><Relationship Id="rId18" Type="http://schemas.openxmlformats.org/officeDocument/2006/relationships/hyperlink" Target="https://podminky.urs.cz/item/CS_URS_2021_01/452112111" TargetMode="External" /><Relationship Id="rId19" Type="http://schemas.openxmlformats.org/officeDocument/2006/relationships/hyperlink" Target="https://podminky.urs.cz/item/CS_URS_2021_01/452112121" TargetMode="External" /><Relationship Id="rId20" Type="http://schemas.openxmlformats.org/officeDocument/2006/relationships/hyperlink" Target="https://podminky.urs.cz/item/CS_URS_2021_01/564722111" TargetMode="External" /><Relationship Id="rId21" Type="http://schemas.openxmlformats.org/officeDocument/2006/relationships/hyperlink" Target="https://podminky.urs.cz/item/CS_URS_2021_01/564871116" TargetMode="External" /><Relationship Id="rId22" Type="http://schemas.openxmlformats.org/officeDocument/2006/relationships/hyperlink" Target="https://podminky.urs.cz/item/CS_URS_2021_01/831362121" TargetMode="External" /><Relationship Id="rId23" Type="http://schemas.openxmlformats.org/officeDocument/2006/relationships/hyperlink" Target="https://podminky.urs.cz/item/CS_URS_2021_01/837361221" TargetMode="External" /><Relationship Id="rId24" Type="http://schemas.openxmlformats.org/officeDocument/2006/relationships/hyperlink" Target="https://podminky.urs.cz/item/CS_URS_2021_01/892372111" TargetMode="External" /><Relationship Id="rId25" Type="http://schemas.openxmlformats.org/officeDocument/2006/relationships/hyperlink" Target="https://podminky.urs.cz/item/CS_URS_2021_01/892381111" TargetMode="External" /><Relationship Id="rId26" Type="http://schemas.openxmlformats.org/officeDocument/2006/relationships/hyperlink" Target="https://podminky.urs.cz/item/CS_URS_2021_01/894411311" TargetMode="External" /><Relationship Id="rId27" Type="http://schemas.openxmlformats.org/officeDocument/2006/relationships/hyperlink" Target="https://podminky.urs.cz/item/CS_URS_2021_01/894412411" TargetMode="External" /><Relationship Id="rId28" Type="http://schemas.openxmlformats.org/officeDocument/2006/relationships/hyperlink" Target="https://podminky.urs.cz/item/CS_URS_2021_01/894414111" TargetMode="External" /><Relationship Id="rId29" Type="http://schemas.openxmlformats.org/officeDocument/2006/relationships/hyperlink" Target="https://podminky.urs.cz/item/CS_URS_2021_01/899104112" TargetMode="External" /><Relationship Id="rId30" Type="http://schemas.openxmlformats.org/officeDocument/2006/relationships/hyperlink" Target="https://podminky.urs.cz/item/CS_URS_2021_01/899722114" TargetMode="External" /><Relationship Id="rId31" Type="http://schemas.openxmlformats.org/officeDocument/2006/relationships/hyperlink" Target="https://podminky.urs.cz/item/CS_URS_2021_01/997221551" TargetMode="External" /><Relationship Id="rId32" Type="http://schemas.openxmlformats.org/officeDocument/2006/relationships/hyperlink" Target="https://podminky.urs.cz/item/CS_URS_2021_01/997221559" TargetMode="External" /><Relationship Id="rId33" Type="http://schemas.openxmlformats.org/officeDocument/2006/relationships/hyperlink" Target="https://podminky.urs.cz/item/CS_URS_2021_01/997221655" TargetMode="External" /><Relationship Id="rId34" Type="http://schemas.openxmlformats.org/officeDocument/2006/relationships/hyperlink" Target="https://podminky.urs.cz/item/CS_URS_2021_01/998275101" TargetMode="External" /><Relationship Id="rId3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64" TargetMode="External" /><Relationship Id="rId2" Type="http://schemas.openxmlformats.org/officeDocument/2006/relationships/hyperlink" Target="https://podminky.urs.cz/item/CS_URS_2021_01/115101201" TargetMode="External" /><Relationship Id="rId3" Type="http://schemas.openxmlformats.org/officeDocument/2006/relationships/hyperlink" Target="https://podminky.urs.cz/item/CS_URS_2021_01/115101301" TargetMode="External" /><Relationship Id="rId4" Type="http://schemas.openxmlformats.org/officeDocument/2006/relationships/hyperlink" Target="https://podminky.urs.cz/item/CS_URS_2021_01/119001405" TargetMode="External" /><Relationship Id="rId5" Type="http://schemas.openxmlformats.org/officeDocument/2006/relationships/hyperlink" Target="https://podminky.urs.cz/item/CS_URS_2021_01/132354204" TargetMode="External" /><Relationship Id="rId6" Type="http://schemas.openxmlformats.org/officeDocument/2006/relationships/hyperlink" Target="https://podminky.urs.cz/item/CS_URS_2021_01/139001101" TargetMode="External" /><Relationship Id="rId7" Type="http://schemas.openxmlformats.org/officeDocument/2006/relationships/hyperlink" Target="https://podminky.urs.cz/item/CS_URS_2021_01/151101102" TargetMode="External" /><Relationship Id="rId8" Type="http://schemas.openxmlformats.org/officeDocument/2006/relationships/hyperlink" Target="https://podminky.urs.cz/item/CS_URS_2021_01/151101112" TargetMode="External" /><Relationship Id="rId9" Type="http://schemas.openxmlformats.org/officeDocument/2006/relationships/hyperlink" Target="https://podminky.urs.cz/item/CS_URS_2021_01/162751137" TargetMode="External" /><Relationship Id="rId10" Type="http://schemas.openxmlformats.org/officeDocument/2006/relationships/hyperlink" Target="https://podminky.urs.cz/item/CS_URS_2021_01/162751139" TargetMode="External" /><Relationship Id="rId11" Type="http://schemas.openxmlformats.org/officeDocument/2006/relationships/hyperlink" Target="https://podminky.urs.cz/item/CS_URS_2021_01/171201221" TargetMode="External" /><Relationship Id="rId12" Type="http://schemas.openxmlformats.org/officeDocument/2006/relationships/hyperlink" Target="https://podminky.urs.cz/item/CS_URS_2021_01/174151101" TargetMode="External" /><Relationship Id="rId13" Type="http://schemas.openxmlformats.org/officeDocument/2006/relationships/hyperlink" Target="https://podminky.urs.cz/item/CS_URS_2021_01/175151101" TargetMode="External" /><Relationship Id="rId14" Type="http://schemas.openxmlformats.org/officeDocument/2006/relationships/hyperlink" Target="https://podminky.urs.cz/item/CS_URS_2021_01/212752111" TargetMode="External" /><Relationship Id="rId15" Type="http://schemas.openxmlformats.org/officeDocument/2006/relationships/hyperlink" Target="https://podminky.urs.cz/item/CS_URS_2021_01/359901211" TargetMode="External" /><Relationship Id="rId16" Type="http://schemas.openxmlformats.org/officeDocument/2006/relationships/hyperlink" Target="https://podminky.urs.cz/item/CS_URS_2021_01/451573111" TargetMode="External" /><Relationship Id="rId17" Type="http://schemas.openxmlformats.org/officeDocument/2006/relationships/hyperlink" Target="https://podminky.urs.cz/item/CS_URS_2021_01/452112111" TargetMode="External" /><Relationship Id="rId18" Type="http://schemas.openxmlformats.org/officeDocument/2006/relationships/hyperlink" Target="https://podminky.urs.cz/item/CS_URS_2021_01/452112121" TargetMode="External" /><Relationship Id="rId19" Type="http://schemas.openxmlformats.org/officeDocument/2006/relationships/hyperlink" Target="https://podminky.urs.cz/item/CS_URS_2021_01/564722111" TargetMode="External" /><Relationship Id="rId20" Type="http://schemas.openxmlformats.org/officeDocument/2006/relationships/hyperlink" Target="https://podminky.urs.cz/item/CS_URS_2021_01/564871116" TargetMode="External" /><Relationship Id="rId21" Type="http://schemas.openxmlformats.org/officeDocument/2006/relationships/hyperlink" Target="https://podminky.urs.cz/item/CS_URS_2021_01/831362121" TargetMode="External" /><Relationship Id="rId22" Type="http://schemas.openxmlformats.org/officeDocument/2006/relationships/hyperlink" Target="https://podminky.urs.cz/item/CS_URS_2021_01/837361221" TargetMode="External" /><Relationship Id="rId23" Type="http://schemas.openxmlformats.org/officeDocument/2006/relationships/hyperlink" Target="https://podminky.urs.cz/item/CS_URS_2021_01/892372111" TargetMode="External" /><Relationship Id="rId24" Type="http://schemas.openxmlformats.org/officeDocument/2006/relationships/hyperlink" Target="https://podminky.urs.cz/item/CS_URS_2021_01/892381111" TargetMode="External" /><Relationship Id="rId25" Type="http://schemas.openxmlformats.org/officeDocument/2006/relationships/hyperlink" Target="https://podminky.urs.cz/item/CS_URS_2021_01/894411311" TargetMode="External" /><Relationship Id="rId26" Type="http://schemas.openxmlformats.org/officeDocument/2006/relationships/hyperlink" Target="https://podminky.urs.cz/item/CS_URS_2021_01/894412411" TargetMode="External" /><Relationship Id="rId27" Type="http://schemas.openxmlformats.org/officeDocument/2006/relationships/hyperlink" Target="https://podminky.urs.cz/item/CS_URS_2021_01/894414111" TargetMode="External" /><Relationship Id="rId28" Type="http://schemas.openxmlformats.org/officeDocument/2006/relationships/hyperlink" Target="https://podminky.urs.cz/item/CS_URS_2021_01/899104112" TargetMode="External" /><Relationship Id="rId29" Type="http://schemas.openxmlformats.org/officeDocument/2006/relationships/hyperlink" Target="https://podminky.urs.cz/item/CS_URS_2021_01/899722114" TargetMode="External" /><Relationship Id="rId30" Type="http://schemas.openxmlformats.org/officeDocument/2006/relationships/hyperlink" Target="https://podminky.urs.cz/item/CS_URS_2021_01/997221551" TargetMode="External" /><Relationship Id="rId31" Type="http://schemas.openxmlformats.org/officeDocument/2006/relationships/hyperlink" Target="https://podminky.urs.cz/item/CS_URS_2021_01/997221559" TargetMode="External" /><Relationship Id="rId32" Type="http://schemas.openxmlformats.org/officeDocument/2006/relationships/hyperlink" Target="https://podminky.urs.cz/item/CS_URS_2021_01/997221655" TargetMode="External" /><Relationship Id="rId33" Type="http://schemas.openxmlformats.org/officeDocument/2006/relationships/hyperlink" Target="https://podminky.urs.cz/item/CS_URS_2021_01/998275101" TargetMode="External" /><Relationship Id="rId3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05" TargetMode="External" /><Relationship Id="rId7" Type="http://schemas.openxmlformats.org/officeDocument/2006/relationships/hyperlink" Target="https://podminky.urs.cz/item/CS_URS_2021_01/132354204" TargetMode="External" /><Relationship Id="rId8" Type="http://schemas.openxmlformats.org/officeDocument/2006/relationships/hyperlink" Target="https://podminky.urs.cz/item/CS_URS_2021_01/139001101" TargetMode="External" /><Relationship Id="rId9" Type="http://schemas.openxmlformats.org/officeDocument/2006/relationships/hyperlink" Target="https://podminky.urs.cz/item/CS_URS_2021_01/151101102" TargetMode="External" /><Relationship Id="rId10" Type="http://schemas.openxmlformats.org/officeDocument/2006/relationships/hyperlink" Target="https://podminky.urs.cz/item/CS_URS_2021_01/151101112" TargetMode="External" /><Relationship Id="rId11" Type="http://schemas.openxmlformats.org/officeDocument/2006/relationships/hyperlink" Target="https://podminky.urs.cz/item/CS_URS_2021_01/162751137" TargetMode="External" /><Relationship Id="rId12" Type="http://schemas.openxmlformats.org/officeDocument/2006/relationships/hyperlink" Target="https://podminky.urs.cz/item/CS_URS_2021_01/162751139" TargetMode="External" /><Relationship Id="rId13" Type="http://schemas.openxmlformats.org/officeDocument/2006/relationships/hyperlink" Target="https://podminky.urs.cz/item/CS_URS_2021_01/171201221" TargetMode="External" /><Relationship Id="rId14" Type="http://schemas.openxmlformats.org/officeDocument/2006/relationships/hyperlink" Target="https://podminky.urs.cz/item/CS_URS_2021_01/174151101" TargetMode="External" /><Relationship Id="rId15" Type="http://schemas.openxmlformats.org/officeDocument/2006/relationships/hyperlink" Target="https://podminky.urs.cz/item/CS_URS_2021_01/175151101" TargetMode="External" /><Relationship Id="rId16" Type="http://schemas.openxmlformats.org/officeDocument/2006/relationships/hyperlink" Target="https://podminky.urs.cz/item/CS_URS_2021_01/212752111" TargetMode="External" /><Relationship Id="rId17" Type="http://schemas.openxmlformats.org/officeDocument/2006/relationships/hyperlink" Target="https://podminky.urs.cz/item/CS_URS_2021_01/359901211" TargetMode="External" /><Relationship Id="rId18" Type="http://schemas.openxmlformats.org/officeDocument/2006/relationships/hyperlink" Target="https://podminky.urs.cz/item/CS_URS_2021_01/451573111" TargetMode="External" /><Relationship Id="rId19" Type="http://schemas.openxmlformats.org/officeDocument/2006/relationships/hyperlink" Target="https://podminky.urs.cz/item/CS_URS_2021_01/452112111" TargetMode="External" /><Relationship Id="rId20" Type="http://schemas.openxmlformats.org/officeDocument/2006/relationships/hyperlink" Target="https://podminky.urs.cz/item/CS_URS_2021_01/831362121" TargetMode="External" /><Relationship Id="rId21" Type="http://schemas.openxmlformats.org/officeDocument/2006/relationships/hyperlink" Target="https://podminky.urs.cz/item/CS_URS_2021_01/837361221" TargetMode="External" /><Relationship Id="rId22" Type="http://schemas.openxmlformats.org/officeDocument/2006/relationships/hyperlink" Target="https://podminky.urs.cz/item/CS_URS_2021_01/892372111" TargetMode="External" /><Relationship Id="rId23" Type="http://schemas.openxmlformats.org/officeDocument/2006/relationships/hyperlink" Target="https://podminky.urs.cz/item/CS_URS_2021_01/892381111" TargetMode="External" /><Relationship Id="rId24" Type="http://schemas.openxmlformats.org/officeDocument/2006/relationships/hyperlink" Target="https://podminky.urs.cz/item/CS_URS_2021_01/894411311" TargetMode="External" /><Relationship Id="rId25" Type="http://schemas.openxmlformats.org/officeDocument/2006/relationships/hyperlink" Target="https://podminky.urs.cz/item/CS_URS_2021_01/894412411" TargetMode="External" /><Relationship Id="rId26" Type="http://schemas.openxmlformats.org/officeDocument/2006/relationships/hyperlink" Target="https://podminky.urs.cz/item/CS_URS_2021_01/894414111" TargetMode="External" /><Relationship Id="rId27" Type="http://schemas.openxmlformats.org/officeDocument/2006/relationships/hyperlink" Target="https://podminky.urs.cz/item/CS_URS_2021_01/899104112" TargetMode="External" /><Relationship Id="rId28" Type="http://schemas.openxmlformats.org/officeDocument/2006/relationships/hyperlink" Target="https://podminky.urs.cz/item/CS_URS_2021_01/899722114" TargetMode="External" /><Relationship Id="rId29" Type="http://schemas.openxmlformats.org/officeDocument/2006/relationships/hyperlink" Target="https://podminky.urs.cz/item/CS_URS_2021_01/919735112" TargetMode="External" /><Relationship Id="rId30" Type="http://schemas.openxmlformats.org/officeDocument/2006/relationships/hyperlink" Target="https://podminky.urs.cz/item/CS_URS_2021_01/997221551" TargetMode="External" /><Relationship Id="rId31" Type="http://schemas.openxmlformats.org/officeDocument/2006/relationships/hyperlink" Target="https://podminky.urs.cz/item/CS_URS_2021_01/997221559" TargetMode="External" /><Relationship Id="rId32" Type="http://schemas.openxmlformats.org/officeDocument/2006/relationships/hyperlink" Target="https://podminky.urs.cz/item/CS_URS_2021_01/997221645" TargetMode="External" /><Relationship Id="rId33" Type="http://schemas.openxmlformats.org/officeDocument/2006/relationships/hyperlink" Target="https://podminky.urs.cz/item/CS_URS_2021_01/997221655" TargetMode="External" /><Relationship Id="rId34" Type="http://schemas.openxmlformats.org/officeDocument/2006/relationships/hyperlink" Target="https://podminky.urs.cz/item/CS_URS_2021_01/998275101" TargetMode="External" /><Relationship Id="rId3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64" TargetMode="External" /><Relationship Id="rId2" Type="http://schemas.openxmlformats.org/officeDocument/2006/relationships/hyperlink" Target="https://podminky.urs.cz/item/CS_URS_2021_01/115101201" TargetMode="External" /><Relationship Id="rId3" Type="http://schemas.openxmlformats.org/officeDocument/2006/relationships/hyperlink" Target="https://podminky.urs.cz/item/CS_URS_2021_01/115101301" TargetMode="External" /><Relationship Id="rId4" Type="http://schemas.openxmlformats.org/officeDocument/2006/relationships/hyperlink" Target="https://podminky.urs.cz/item/CS_URS_2021_01/119001421" TargetMode="External" /><Relationship Id="rId5" Type="http://schemas.openxmlformats.org/officeDocument/2006/relationships/hyperlink" Target="https://podminky.urs.cz/item/CS_URS_2021_01/132354204" TargetMode="External" /><Relationship Id="rId6" Type="http://schemas.openxmlformats.org/officeDocument/2006/relationships/hyperlink" Target="https://podminky.urs.cz/item/CS_URS_2021_01/139001101" TargetMode="External" /><Relationship Id="rId7" Type="http://schemas.openxmlformats.org/officeDocument/2006/relationships/hyperlink" Target="https://podminky.urs.cz/item/CS_URS_2021_01/151101102" TargetMode="External" /><Relationship Id="rId8" Type="http://schemas.openxmlformats.org/officeDocument/2006/relationships/hyperlink" Target="https://podminky.urs.cz/item/CS_URS_2021_01/151101112" TargetMode="External" /><Relationship Id="rId9" Type="http://schemas.openxmlformats.org/officeDocument/2006/relationships/hyperlink" Target="https://podminky.urs.cz/item/CS_URS_2021_01/162751137" TargetMode="External" /><Relationship Id="rId10" Type="http://schemas.openxmlformats.org/officeDocument/2006/relationships/hyperlink" Target="https://podminky.urs.cz/item/CS_URS_2021_01/162751139" TargetMode="External" /><Relationship Id="rId11" Type="http://schemas.openxmlformats.org/officeDocument/2006/relationships/hyperlink" Target="https://podminky.urs.cz/item/CS_URS_2021_01/171201221" TargetMode="External" /><Relationship Id="rId12" Type="http://schemas.openxmlformats.org/officeDocument/2006/relationships/hyperlink" Target="https://podminky.urs.cz/item/CS_URS_2021_01/174151101" TargetMode="External" /><Relationship Id="rId13" Type="http://schemas.openxmlformats.org/officeDocument/2006/relationships/hyperlink" Target="https://podminky.urs.cz/item/CS_URS_2021_01/175151101" TargetMode="External" /><Relationship Id="rId14" Type="http://schemas.openxmlformats.org/officeDocument/2006/relationships/hyperlink" Target="https://podminky.urs.cz/item/CS_URS_2021_01/212752111" TargetMode="External" /><Relationship Id="rId15" Type="http://schemas.openxmlformats.org/officeDocument/2006/relationships/hyperlink" Target="https://podminky.urs.cz/item/CS_URS_2021_01/359901211" TargetMode="External" /><Relationship Id="rId16" Type="http://schemas.openxmlformats.org/officeDocument/2006/relationships/hyperlink" Target="https://podminky.urs.cz/item/CS_URS_2021_01/451573111" TargetMode="External" /><Relationship Id="rId17" Type="http://schemas.openxmlformats.org/officeDocument/2006/relationships/hyperlink" Target="https://podminky.urs.cz/item/CS_URS_2021_01/452112111" TargetMode="External" /><Relationship Id="rId18" Type="http://schemas.openxmlformats.org/officeDocument/2006/relationships/hyperlink" Target="https://podminky.urs.cz/item/CS_URS_2021_01/452112121" TargetMode="External" /><Relationship Id="rId19" Type="http://schemas.openxmlformats.org/officeDocument/2006/relationships/hyperlink" Target="https://podminky.urs.cz/item/CS_URS_2021_01/564722111" TargetMode="External" /><Relationship Id="rId20" Type="http://schemas.openxmlformats.org/officeDocument/2006/relationships/hyperlink" Target="https://podminky.urs.cz/item/CS_URS_2021_01/564871116" TargetMode="External" /><Relationship Id="rId21" Type="http://schemas.openxmlformats.org/officeDocument/2006/relationships/hyperlink" Target="https://podminky.urs.cz/item/CS_URS_2021_01/831362121" TargetMode="External" /><Relationship Id="rId22" Type="http://schemas.openxmlformats.org/officeDocument/2006/relationships/hyperlink" Target="https://podminky.urs.cz/item/CS_URS_2021_01/837361221" TargetMode="External" /><Relationship Id="rId23" Type="http://schemas.openxmlformats.org/officeDocument/2006/relationships/hyperlink" Target="https://podminky.urs.cz/item/CS_URS_2021_01/892372111" TargetMode="External" /><Relationship Id="rId24" Type="http://schemas.openxmlformats.org/officeDocument/2006/relationships/hyperlink" Target="https://podminky.urs.cz/item/CS_URS_2021_01/892381111" TargetMode="External" /><Relationship Id="rId25" Type="http://schemas.openxmlformats.org/officeDocument/2006/relationships/hyperlink" Target="https://podminky.urs.cz/item/CS_URS_2021_01/894411311" TargetMode="External" /><Relationship Id="rId26" Type="http://schemas.openxmlformats.org/officeDocument/2006/relationships/hyperlink" Target="https://podminky.urs.cz/item/CS_URS_2021_01/894412411" TargetMode="External" /><Relationship Id="rId27" Type="http://schemas.openxmlformats.org/officeDocument/2006/relationships/hyperlink" Target="https://podminky.urs.cz/item/CS_URS_2021_01/894414111" TargetMode="External" /><Relationship Id="rId28" Type="http://schemas.openxmlformats.org/officeDocument/2006/relationships/hyperlink" Target="https://podminky.urs.cz/item/CS_URS_2021_01/899104112" TargetMode="External" /><Relationship Id="rId29" Type="http://schemas.openxmlformats.org/officeDocument/2006/relationships/hyperlink" Target="https://podminky.urs.cz/item/CS_URS_2021_01/899722114" TargetMode="External" /><Relationship Id="rId30" Type="http://schemas.openxmlformats.org/officeDocument/2006/relationships/hyperlink" Target="https://podminky.urs.cz/item/CS_URS_2021_01/997221551" TargetMode="External" /><Relationship Id="rId31" Type="http://schemas.openxmlformats.org/officeDocument/2006/relationships/hyperlink" Target="https://podminky.urs.cz/item/CS_URS_2021_01/997221559" TargetMode="External" /><Relationship Id="rId32" Type="http://schemas.openxmlformats.org/officeDocument/2006/relationships/hyperlink" Target="https://podminky.urs.cz/item/CS_URS_2021_01/997221655" TargetMode="External" /><Relationship Id="rId33" Type="http://schemas.openxmlformats.org/officeDocument/2006/relationships/hyperlink" Target="https://podminky.urs.cz/item/CS_URS_2021_01/998275101" TargetMode="External" /><Relationship Id="rId3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312" TargetMode="External" /><Relationship Id="rId2" Type="http://schemas.openxmlformats.org/officeDocument/2006/relationships/hyperlink" Target="https://podminky.urs.cz/item/CS_URS_2021_01/113107323" TargetMode="External" /><Relationship Id="rId3" Type="http://schemas.openxmlformats.org/officeDocument/2006/relationships/hyperlink" Target="https://podminky.urs.cz/item/CS_URS_2021_01/113107324" TargetMode="External" /><Relationship Id="rId4" Type="http://schemas.openxmlformats.org/officeDocument/2006/relationships/hyperlink" Target="https://podminky.urs.cz/item/CS_URS_2021_01/113107342" TargetMode="External" /><Relationship Id="rId5" Type="http://schemas.openxmlformats.org/officeDocument/2006/relationships/hyperlink" Target="https://podminky.urs.cz/item/CS_URS_2021_01/121151104" TargetMode="External" /><Relationship Id="rId6" Type="http://schemas.openxmlformats.org/officeDocument/2006/relationships/hyperlink" Target="https://podminky.urs.cz/item/CS_URS_2021_01/132354202" TargetMode="External" /><Relationship Id="rId7" Type="http://schemas.openxmlformats.org/officeDocument/2006/relationships/hyperlink" Target="https://podminky.urs.cz/item/CS_URS_2021_01/151101102" TargetMode="External" /><Relationship Id="rId8" Type="http://schemas.openxmlformats.org/officeDocument/2006/relationships/hyperlink" Target="https://podminky.urs.cz/item/CS_URS_2021_01/151101112" TargetMode="External" /><Relationship Id="rId9" Type="http://schemas.openxmlformats.org/officeDocument/2006/relationships/hyperlink" Target="https://podminky.urs.cz/item/CS_URS_2021_01/162751137" TargetMode="External" /><Relationship Id="rId10" Type="http://schemas.openxmlformats.org/officeDocument/2006/relationships/hyperlink" Target="https://podminky.urs.cz/item/CS_URS_2021_01/162751139" TargetMode="External" /><Relationship Id="rId11" Type="http://schemas.openxmlformats.org/officeDocument/2006/relationships/hyperlink" Target="https://podminky.urs.cz/item/CS_URS_2021_01/171201221" TargetMode="External" /><Relationship Id="rId12" Type="http://schemas.openxmlformats.org/officeDocument/2006/relationships/hyperlink" Target="https://podminky.urs.cz/item/CS_URS_2021_01/174151101" TargetMode="External" /><Relationship Id="rId13" Type="http://schemas.openxmlformats.org/officeDocument/2006/relationships/hyperlink" Target="https://podminky.urs.cz/item/CS_URS_2021_01/175151101" TargetMode="External" /><Relationship Id="rId14" Type="http://schemas.openxmlformats.org/officeDocument/2006/relationships/hyperlink" Target="https://podminky.urs.cz/item/CS_URS_2021_01/181351003" TargetMode="External" /><Relationship Id="rId15" Type="http://schemas.openxmlformats.org/officeDocument/2006/relationships/hyperlink" Target="https://podminky.urs.cz/item/CS_URS_2021_01/181351003" TargetMode="External" /><Relationship Id="rId16" Type="http://schemas.openxmlformats.org/officeDocument/2006/relationships/hyperlink" Target="https://podminky.urs.cz/item/CS_URS_2021_01/181451311" TargetMode="External" /><Relationship Id="rId17" Type="http://schemas.openxmlformats.org/officeDocument/2006/relationships/hyperlink" Target="https://podminky.urs.cz/item/CS_URS_2021_01/359901211" TargetMode="External" /><Relationship Id="rId18" Type="http://schemas.openxmlformats.org/officeDocument/2006/relationships/hyperlink" Target="https://podminky.urs.cz/item/CS_URS_2021_01/451573111" TargetMode="External" /><Relationship Id="rId19" Type="http://schemas.openxmlformats.org/officeDocument/2006/relationships/hyperlink" Target="https://podminky.urs.cz/item/CS_URS_2021_01/564722111" TargetMode="External" /><Relationship Id="rId20" Type="http://schemas.openxmlformats.org/officeDocument/2006/relationships/hyperlink" Target="https://podminky.urs.cz/item/CS_URS_2021_01/564871116" TargetMode="External" /><Relationship Id="rId21" Type="http://schemas.openxmlformats.org/officeDocument/2006/relationships/hyperlink" Target="https://podminky.urs.cz/item/CS_URS_2021_01/831312121" TargetMode="External" /><Relationship Id="rId22" Type="http://schemas.openxmlformats.org/officeDocument/2006/relationships/hyperlink" Target="https://podminky.urs.cz/item/CS_URS_2021_01/837312221" TargetMode="External" /><Relationship Id="rId23" Type="http://schemas.openxmlformats.org/officeDocument/2006/relationships/hyperlink" Target="https://podminky.urs.cz/item/CS_URS_2021_01/892351111" TargetMode="External" /><Relationship Id="rId24" Type="http://schemas.openxmlformats.org/officeDocument/2006/relationships/hyperlink" Target="https://podminky.urs.cz/item/CS_URS_2021_01/892372111" TargetMode="External" /><Relationship Id="rId25" Type="http://schemas.openxmlformats.org/officeDocument/2006/relationships/hyperlink" Target="https://podminky.urs.cz/item/CS_URS_2021_01/894812312" TargetMode="External" /><Relationship Id="rId26" Type="http://schemas.openxmlformats.org/officeDocument/2006/relationships/hyperlink" Target="https://podminky.urs.cz/item/CS_URS_2021_01/894812332" TargetMode="External" /><Relationship Id="rId27" Type="http://schemas.openxmlformats.org/officeDocument/2006/relationships/hyperlink" Target="https://podminky.urs.cz/item/CS_URS_2021_01/894812339" TargetMode="External" /><Relationship Id="rId28" Type="http://schemas.openxmlformats.org/officeDocument/2006/relationships/hyperlink" Target="https://podminky.urs.cz/item/CS_URS_2021_01/894812377" TargetMode="External" /><Relationship Id="rId29" Type="http://schemas.openxmlformats.org/officeDocument/2006/relationships/hyperlink" Target="https://podminky.urs.cz/item/CS_URS_2021_01/899722113" TargetMode="External" /><Relationship Id="rId30" Type="http://schemas.openxmlformats.org/officeDocument/2006/relationships/hyperlink" Target="https://podminky.urs.cz/item/CS_URS_2021_01/919735112" TargetMode="External" /><Relationship Id="rId31" Type="http://schemas.openxmlformats.org/officeDocument/2006/relationships/hyperlink" Target="https://podminky.urs.cz/item/CS_URS_2021_01/997221551" TargetMode="External" /><Relationship Id="rId32" Type="http://schemas.openxmlformats.org/officeDocument/2006/relationships/hyperlink" Target="https://podminky.urs.cz/item/CS_URS_2021_01/997221559" TargetMode="External" /><Relationship Id="rId33" Type="http://schemas.openxmlformats.org/officeDocument/2006/relationships/hyperlink" Target="https://podminky.urs.cz/item/CS_URS_2021_01/997221645" TargetMode="External" /><Relationship Id="rId34" Type="http://schemas.openxmlformats.org/officeDocument/2006/relationships/hyperlink" Target="https://podminky.urs.cz/item/CS_URS_2021_01/997221655" TargetMode="External" /><Relationship Id="rId35" Type="http://schemas.openxmlformats.org/officeDocument/2006/relationships/hyperlink" Target="https://podminky.urs.cz/item/CS_URS_2021_01/998275101" TargetMode="External" /><Relationship Id="rId3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16991121" TargetMode="External" /><Relationship Id="rId2" Type="http://schemas.openxmlformats.org/officeDocument/2006/relationships/hyperlink" Target="https://podminky.urs.cz/item/CS_URS_2021_01/935111211" TargetMode="External" /><Relationship Id="rId3" Type="http://schemas.openxmlformats.org/officeDocument/2006/relationships/hyperlink" Target="https://podminky.urs.cz/item/CS_URS_2021_01/998226011" TargetMode="External" /><Relationship Id="rId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1351201" TargetMode="External" /><Relationship Id="rId2" Type="http://schemas.openxmlformats.org/officeDocument/2006/relationships/hyperlink" Target="https://podminky.urs.cz/item/CS_URS_2021_01/151101201" TargetMode="External" /><Relationship Id="rId3" Type="http://schemas.openxmlformats.org/officeDocument/2006/relationships/hyperlink" Target="https://podminky.urs.cz/item/CS_URS_2021_01/151101211" TargetMode="External" /><Relationship Id="rId4" Type="http://schemas.openxmlformats.org/officeDocument/2006/relationships/hyperlink" Target="https://podminky.urs.cz/item/CS_URS_2021_01/151101301" TargetMode="External" /><Relationship Id="rId5" Type="http://schemas.openxmlformats.org/officeDocument/2006/relationships/hyperlink" Target="https://podminky.urs.cz/item/CS_URS_2021_01/151101311" TargetMode="External" /><Relationship Id="rId6" Type="http://schemas.openxmlformats.org/officeDocument/2006/relationships/hyperlink" Target="https://podminky.urs.cz/item/CS_URS_2021_01/151101401" TargetMode="External" /><Relationship Id="rId7" Type="http://schemas.openxmlformats.org/officeDocument/2006/relationships/hyperlink" Target="https://podminky.urs.cz/item/CS_URS_2021_01/151101411" TargetMode="External" /><Relationship Id="rId8" Type="http://schemas.openxmlformats.org/officeDocument/2006/relationships/hyperlink" Target="https://podminky.urs.cz/item/CS_URS_2021_01/162751137" TargetMode="External" /><Relationship Id="rId9" Type="http://schemas.openxmlformats.org/officeDocument/2006/relationships/hyperlink" Target="https://podminky.urs.cz/item/CS_URS_2021_01/162751139" TargetMode="External" /><Relationship Id="rId10" Type="http://schemas.openxmlformats.org/officeDocument/2006/relationships/hyperlink" Target="https://podminky.urs.cz/item/CS_URS_2021_01/171201221" TargetMode="External" /><Relationship Id="rId11" Type="http://schemas.openxmlformats.org/officeDocument/2006/relationships/hyperlink" Target="https://podminky.urs.cz/item/CS_URS_2021_01/174151101" TargetMode="External" /><Relationship Id="rId12" Type="http://schemas.openxmlformats.org/officeDocument/2006/relationships/hyperlink" Target="https://podminky.urs.cz/item/CS_URS_2021_01/451573111" TargetMode="External" /><Relationship Id="rId13" Type="http://schemas.openxmlformats.org/officeDocument/2006/relationships/hyperlink" Target="https://podminky.urs.cz/item/CS_URS_2021_01/452311131" TargetMode="External" /><Relationship Id="rId14" Type="http://schemas.openxmlformats.org/officeDocument/2006/relationships/hyperlink" Target="https://podminky.urs.cz/item/CS_URS_2021_01/452351101" TargetMode="External" /><Relationship Id="rId15" Type="http://schemas.openxmlformats.org/officeDocument/2006/relationships/hyperlink" Target="https://podminky.urs.cz/item/CS_URS_2021_01/916991121" TargetMode="External" /><Relationship Id="rId16" Type="http://schemas.openxmlformats.org/officeDocument/2006/relationships/hyperlink" Target="https://podminky.urs.cz/item/CS_URS_2021_01/935111211" TargetMode="External" /><Relationship Id="rId17" Type="http://schemas.openxmlformats.org/officeDocument/2006/relationships/hyperlink" Target="https://podminky.urs.cz/item/CS_URS_2021_01/998226011" TargetMode="External" /><Relationship Id="rId1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1301111" TargetMode="External" /><Relationship Id="rId2" Type="http://schemas.openxmlformats.org/officeDocument/2006/relationships/hyperlink" Target="https://podminky.urs.cz/item/CS_URS_2021_01/122151102" TargetMode="External" /><Relationship Id="rId3" Type="http://schemas.openxmlformats.org/officeDocument/2006/relationships/hyperlink" Target="https://podminky.urs.cz/item/CS_URS_2021_01/131351201" TargetMode="External" /><Relationship Id="rId4" Type="http://schemas.openxmlformats.org/officeDocument/2006/relationships/hyperlink" Target="https://podminky.urs.cz/item/CS_URS_2021_01/151101201" TargetMode="External" /><Relationship Id="rId5" Type="http://schemas.openxmlformats.org/officeDocument/2006/relationships/hyperlink" Target="https://podminky.urs.cz/item/CS_URS_2021_01/151101211" TargetMode="External" /><Relationship Id="rId6" Type="http://schemas.openxmlformats.org/officeDocument/2006/relationships/hyperlink" Target="https://podminky.urs.cz/item/CS_URS_2021_01/151101301" TargetMode="External" /><Relationship Id="rId7" Type="http://schemas.openxmlformats.org/officeDocument/2006/relationships/hyperlink" Target="https://podminky.urs.cz/item/CS_URS_2021_01/151101311" TargetMode="External" /><Relationship Id="rId8" Type="http://schemas.openxmlformats.org/officeDocument/2006/relationships/hyperlink" Target="https://podminky.urs.cz/item/CS_URS_2021_01/151101401" TargetMode="External" /><Relationship Id="rId9" Type="http://schemas.openxmlformats.org/officeDocument/2006/relationships/hyperlink" Target="https://podminky.urs.cz/item/CS_URS_2021_01/151101411" TargetMode="External" /><Relationship Id="rId10" Type="http://schemas.openxmlformats.org/officeDocument/2006/relationships/hyperlink" Target="https://podminky.urs.cz/item/CS_URS_2021_01/162702111" TargetMode="External" /><Relationship Id="rId11" Type="http://schemas.openxmlformats.org/officeDocument/2006/relationships/hyperlink" Target="https://podminky.urs.cz/item/CS_URS_2021_01/162702119" TargetMode="External" /><Relationship Id="rId12" Type="http://schemas.openxmlformats.org/officeDocument/2006/relationships/hyperlink" Target="https://podminky.urs.cz/item/CS_URS_2021_01/162751117" TargetMode="External" /><Relationship Id="rId13" Type="http://schemas.openxmlformats.org/officeDocument/2006/relationships/hyperlink" Target="https://podminky.urs.cz/item/CS_URS_2021_01/162751119" TargetMode="External" /><Relationship Id="rId14" Type="http://schemas.openxmlformats.org/officeDocument/2006/relationships/hyperlink" Target="https://podminky.urs.cz/item/CS_URS_2021_01/162751137" TargetMode="External" /><Relationship Id="rId15" Type="http://schemas.openxmlformats.org/officeDocument/2006/relationships/hyperlink" Target="https://podminky.urs.cz/item/CS_URS_2021_01/162751139" TargetMode="External" /><Relationship Id="rId16" Type="http://schemas.openxmlformats.org/officeDocument/2006/relationships/hyperlink" Target="https://podminky.urs.cz/item/CS_URS_2021_01/167102111" TargetMode="External" /><Relationship Id="rId17" Type="http://schemas.openxmlformats.org/officeDocument/2006/relationships/hyperlink" Target="https://podminky.urs.cz/item/CS_URS_2021_01/171201221" TargetMode="External" /><Relationship Id="rId18" Type="http://schemas.openxmlformats.org/officeDocument/2006/relationships/hyperlink" Target="https://podminky.urs.cz/item/CS_URS_2021_01/171201221" TargetMode="External" /><Relationship Id="rId19" Type="http://schemas.openxmlformats.org/officeDocument/2006/relationships/hyperlink" Target="https://podminky.urs.cz/item/CS_URS_2021_01/171203111" TargetMode="External" /><Relationship Id="rId20" Type="http://schemas.openxmlformats.org/officeDocument/2006/relationships/hyperlink" Target="https://podminky.urs.cz/item/CS_URS_2021_01/174151101" TargetMode="External" /><Relationship Id="rId21" Type="http://schemas.openxmlformats.org/officeDocument/2006/relationships/hyperlink" Target="https://podminky.urs.cz/item/CS_URS_2021_01/451573111" TargetMode="External" /><Relationship Id="rId22" Type="http://schemas.openxmlformats.org/officeDocument/2006/relationships/hyperlink" Target="https://podminky.urs.cz/item/CS_URS_2021_01/452311131" TargetMode="External" /><Relationship Id="rId23" Type="http://schemas.openxmlformats.org/officeDocument/2006/relationships/hyperlink" Target="https://podminky.urs.cz/item/CS_URS_2021_01/452351101" TargetMode="External" /><Relationship Id="rId24" Type="http://schemas.openxmlformats.org/officeDocument/2006/relationships/hyperlink" Target="https://podminky.urs.cz/item/CS_URS_2021_01/464531111" TargetMode="External" /><Relationship Id="rId25" Type="http://schemas.openxmlformats.org/officeDocument/2006/relationships/hyperlink" Target="https://podminky.urs.cz/item/CS_URS_2021_01/998226011" TargetMode="External" /><Relationship Id="rId26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12" TargetMode="External" /><Relationship Id="rId2" Type="http://schemas.openxmlformats.org/officeDocument/2006/relationships/hyperlink" Target="https://podminky.urs.cz/item/CS_URS_2021_01/113107223" TargetMode="External" /><Relationship Id="rId3" Type="http://schemas.openxmlformats.org/officeDocument/2006/relationships/hyperlink" Target="https://podminky.urs.cz/item/CS_URS_2021_01/113107242" TargetMode="External" /><Relationship Id="rId4" Type="http://schemas.openxmlformats.org/officeDocument/2006/relationships/hyperlink" Target="https://podminky.urs.cz/item/CS_URS_2021_01/564261111" TargetMode="External" /><Relationship Id="rId5" Type="http://schemas.openxmlformats.org/officeDocument/2006/relationships/hyperlink" Target="https://podminky.urs.cz/item/CS_URS_2021_01/564851111" TargetMode="External" /><Relationship Id="rId6" Type="http://schemas.openxmlformats.org/officeDocument/2006/relationships/hyperlink" Target="https://podminky.urs.cz/item/CS_URS_2021_01/564851111" TargetMode="External" /><Relationship Id="rId7" Type="http://schemas.openxmlformats.org/officeDocument/2006/relationships/hyperlink" Target="https://podminky.urs.cz/item/CS_URS_2021_01/565155111" TargetMode="External" /><Relationship Id="rId8" Type="http://schemas.openxmlformats.org/officeDocument/2006/relationships/hyperlink" Target="https://podminky.urs.cz/item/CS_URS_2021_01/573111112" TargetMode="External" /><Relationship Id="rId9" Type="http://schemas.openxmlformats.org/officeDocument/2006/relationships/hyperlink" Target="https://podminky.urs.cz/item/CS_URS_2021_01/573211107" TargetMode="External" /><Relationship Id="rId10" Type="http://schemas.openxmlformats.org/officeDocument/2006/relationships/hyperlink" Target="https://podminky.urs.cz/item/CS_URS_2021_01/577134211" TargetMode="External" /><Relationship Id="rId11" Type="http://schemas.openxmlformats.org/officeDocument/2006/relationships/hyperlink" Target="https://podminky.urs.cz/item/CS_URS_2021_01/919732211" TargetMode="External" /><Relationship Id="rId12" Type="http://schemas.openxmlformats.org/officeDocument/2006/relationships/hyperlink" Target="https://podminky.urs.cz/item/CS_URS_2021_01/997221551" TargetMode="External" /><Relationship Id="rId13" Type="http://schemas.openxmlformats.org/officeDocument/2006/relationships/hyperlink" Target="https://podminky.urs.cz/item/CS_URS_2021_01/997221559" TargetMode="External" /><Relationship Id="rId14" Type="http://schemas.openxmlformats.org/officeDocument/2006/relationships/hyperlink" Target="https://podminky.urs.cz/item/CS_URS_2021_01/997221645" TargetMode="External" /><Relationship Id="rId15" Type="http://schemas.openxmlformats.org/officeDocument/2006/relationships/hyperlink" Target="https://podminky.urs.cz/item/CS_URS_2021_01/997221655" TargetMode="External" /><Relationship Id="rId16" Type="http://schemas.openxmlformats.org/officeDocument/2006/relationships/hyperlink" Target="https://podminky.urs.cz/item/CS_URS_2021_01/998225111" TargetMode="External" /><Relationship Id="rId17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2303000" TargetMode="External" /><Relationship Id="rId4" Type="http://schemas.openxmlformats.org/officeDocument/2006/relationships/hyperlink" Target="https://podminky.urs.cz/item/CS_URS_2022_01/013203000" TargetMode="External" /><Relationship Id="rId5" Type="http://schemas.openxmlformats.org/officeDocument/2006/relationships/hyperlink" Target="https://podminky.urs.cz/item/CS_URS_2022_01/013254000" TargetMode="External" /><Relationship Id="rId6" Type="http://schemas.openxmlformats.org/officeDocument/2006/relationships/hyperlink" Target="https://podminky.urs.cz/item/CS_URS_2022_01/030001000" TargetMode="External" /><Relationship Id="rId7" Type="http://schemas.openxmlformats.org/officeDocument/2006/relationships/hyperlink" Target="https://podminky.urs.cz/item/CS_URS_2022_01/040001000" TargetMode="External" /><Relationship Id="rId8" Type="http://schemas.openxmlformats.org/officeDocument/2006/relationships/hyperlink" Target="https://podminky.urs.cz/item/CS_URS_2022_01/079002000" TargetMode="External" /><Relationship Id="rId9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2303000" TargetMode="External" /><Relationship Id="rId4" Type="http://schemas.openxmlformats.org/officeDocument/2006/relationships/hyperlink" Target="https://podminky.urs.cz/item/CS_URS_2022_01/013203000" TargetMode="External" /><Relationship Id="rId5" Type="http://schemas.openxmlformats.org/officeDocument/2006/relationships/hyperlink" Target="https://podminky.urs.cz/item/CS_URS_2022_01/013254000" TargetMode="External" /><Relationship Id="rId6" Type="http://schemas.openxmlformats.org/officeDocument/2006/relationships/hyperlink" Target="https://podminky.urs.cz/item/CS_URS_2022_01/030001000" TargetMode="External" /><Relationship Id="rId7" Type="http://schemas.openxmlformats.org/officeDocument/2006/relationships/hyperlink" Target="https://podminky.urs.cz/item/CS_URS_2022_01/040001000" TargetMode="External" /><Relationship Id="rId8" Type="http://schemas.openxmlformats.org/officeDocument/2006/relationships/hyperlink" Target="https://podminky.urs.cz/item/CS_URS_2022_01/079002000" TargetMode="External" /><Relationship Id="rId9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312" TargetMode="External" /><Relationship Id="rId2" Type="http://schemas.openxmlformats.org/officeDocument/2006/relationships/hyperlink" Target="https://podminky.urs.cz/item/CS_URS_2021_01/113107323" TargetMode="External" /><Relationship Id="rId3" Type="http://schemas.openxmlformats.org/officeDocument/2006/relationships/hyperlink" Target="https://podminky.urs.cz/item/CS_URS_2021_01/11310734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05" TargetMode="External" /><Relationship Id="rId7" Type="http://schemas.openxmlformats.org/officeDocument/2006/relationships/hyperlink" Target="https://podminky.urs.cz/item/CS_URS_2021_01/119001406" TargetMode="External" /><Relationship Id="rId8" Type="http://schemas.openxmlformats.org/officeDocument/2006/relationships/hyperlink" Target="https://podminky.urs.cz/item/CS_URS_2021_01/119001421" TargetMode="External" /><Relationship Id="rId9" Type="http://schemas.openxmlformats.org/officeDocument/2006/relationships/hyperlink" Target="https://podminky.urs.cz/item/CS_URS_2021_01/121151104" TargetMode="External" /><Relationship Id="rId10" Type="http://schemas.openxmlformats.org/officeDocument/2006/relationships/hyperlink" Target="https://podminky.urs.cz/item/CS_URS_2021_01/132354204" TargetMode="External" /><Relationship Id="rId11" Type="http://schemas.openxmlformats.org/officeDocument/2006/relationships/hyperlink" Target="https://podminky.urs.cz/item/CS_URS_2021_01/139001101" TargetMode="External" /><Relationship Id="rId12" Type="http://schemas.openxmlformats.org/officeDocument/2006/relationships/hyperlink" Target="https://podminky.urs.cz/item/CS_URS_2021_01/151101101" TargetMode="External" /><Relationship Id="rId13" Type="http://schemas.openxmlformats.org/officeDocument/2006/relationships/hyperlink" Target="https://podminky.urs.cz/item/CS_URS_2021_01/151101111" TargetMode="External" /><Relationship Id="rId14" Type="http://schemas.openxmlformats.org/officeDocument/2006/relationships/hyperlink" Target="https://podminky.urs.cz/item/CS_URS_2021_01/162751137" TargetMode="External" /><Relationship Id="rId15" Type="http://schemas.openxmlformats.org/officeDocument/2006/relationships/hyperlink" Target="https://podminky.urs.cz/item/CS_URS_2021_01/162751139" TargetMode="External" /><Relationship Id="rId16" Type="http://schemas.openxmlformats.org/officeDocument/2006/relationships/hyperlink" Target="https://podminky.urs.cz/item/CS_URS_2021_01/167151101" TargetMode="External" /><Relationship Id="rId17" Type="http://schemas.openxmlformats.org/officeDocument/2006/relationships/hyperlink" Target="https://podminky.urs.cz/item/CS_URS_2021_01/171201221" TargetMode="External" /><Relationship Id="rId18" Type="http://schemas.openxmlformats.org/officeDocument/2006/relationships/hyperlink" Target="https://podminky.urs.cz/item/CS_URS_2021_01/171251201" TargetMode="External" /><Relationship Id="rId19" Type="http://schemas.openxmlformats.org/officeDocument/2006/relationships/hyperlink" Target="https://podminky.urs.cz/item/CS_URS_2021_01/174151101" TargetMode="External" /><Relationship Id="rId20" Type="http://schemas.openxmlformats.org/officeDocument/2006/relationships/hyperlink" Target="https://podminky.urs.cz/item/CS_URS_2021_01/175151101" TargetMode="External" /><Relationship Id="rId21" Type="http://schemas.openxmlformats.org/officeDocument/2006/relationships/hyperlink" Target="https://podminky.urs.cz/item/CS_URS_2021_01/181351003" TargetMode="External" /><Relationship Id="rId22" Type="http://schemas.openxmlformats.org/officeDocument/2006/relationships/hyperlink" Target="https://podminky.urs.cz/item/CS_URS_2021_01/181351003" TargetMode="External" /><Relationship Id="rId23" Type="http://schemas.openxmlformats.org/officeDocument/2006/relationships/hyperlink" Target="https://podminky.urs.cz/item/CS_URS_2021_01/181451311" TargetMode="External" /><Relationship Id="rId24" Type="http://schemas.openxmlformats.org/officeDocument/2006/relationships/hyperlink" Target="https://podminky.urs.cz/item/CS_URS_2021_01/212752111" TargetMode="External" /><Relationship Id="rId25" Type="http://schemas.openxmlformats.org/officeDocument/2006/relationships/hyperlink" Target="https://podminky.urs.cz/item/CS_URS_2021_01/338171113" TargetMode="External" /><Relationship Id="rId26" Type="http://schemas.openxmlformats.org/officeDocument/2006/relationships/hyperlink" Target="https://podminky.urs.cz/item/CS_URS_2021_01/451573111" TargetMode="External" /><Relationship Id="rId27" Type="http://schemas.openxmlformats.org/officeDocument/2006/relationships/hyperlink" Target="https://podminky.urs.cz/item/CS_URS_2021_01/850311811" TargetMode="External" /><Relationship Id="rId28" Type="http://schemas.openxmlformats.org/officeDocument/2006/relationships/hyperlink" Target="https://podminky.urs.cz/item/CS_URS_2021_01/851311131" TargetMode="External" /><Relationship Id="rId29" Type="http://schemas.openxmlformats.org/officeDocument/2006/relationships/hyperlink" Target="https://podminky.urs.cz/item/CS_URS_2021_01/857312122" TargetMode="External" /><Relationship Id="rId30" Type="http://schemas.openxmlformats.org/officeDocument/2006/relationships/hyperlink" Target="https://podminky.urs.cz/item/CS_URS_2021_01/857313131" TargetMode="External" /><Relationship Id="rId31" Type="http://schemas.openxmlformats.org/officeDocument/2006/relationships/hyperlink" Target="https://podminky.urs.cz/item/CS_URS_2021_01/891311112" TargetMode="External" /><Relationship Id="rId32" Type="http://schemas.openxmlformats.org/officeDocument/2006/relationships/hyperlink" Target="https://podminky.urs.cz/item/CS_URS_2021_01/892351111" TargetMode="External" /><Relationship Id="rId33" Type="http://schemas.openxmlformats.org/officeDocument/2006/relationships/hyperlink" Target="https://podminky.urs.cz/item/CS_URS_2021_01/892353122" TargetMode="External" /><Relationship Id="rId34" Type="http://schemas.openxmlformats.org/officeDocument/2006/relationships/hyperlink" Target="https://podminky.urs.cz/item/CS_URS_2021_01/892372111" TargetMode="External" /><Relationship Id="rId35" Type="http://schemas.openxmlformats.org/officeDocument/2006/relationships/hyperlink" Target="https://podminky.urs.cz/item/CS_URS_2021_01/899401112" TargetMode="External" /><Relationship Id="rId36" Type="http://schemas.openxmlformats.org/officeDocument/2006/relationships/hyperlink" Target="https://podminky.urs.cz/item/CS_URS_2021_01/899713111" TargetMode="External" /><Relationship Id="rId37" Type="http://schemas.openxmlformats.org/officeDocument/2006/relationships/hyperlink" Target="https://podminky.urs.cz/item/CS_URS_2021_01/919735112" TargetMode="External" /><Relationship Id="rId38" Type="http://schemas.openxmlformats.org/officeDocument/2006/relationships/hyperlink" Target="https://podminky.urs.cz/item/CS_URS_2021_01/997221551" TargetMode="External" /><Relationship Id="rId39" Type="http://schemas.openxmlformats.org/officeDocument/2006/relationships/hyperlink" Target="https://podminky.urs.cz/item/CS_URS_2021_01/997221559" TargetMode="External" /><Relationship Id="rId40" Type="http://schemas.openxmlformats.org/officeDocument/2006/relationships/hyperlink" Target="https://podminky.urs.cz/item/CS_URS_2021_01/997221645" TargetMode="External" /><Relationship Id="rId41" Type="http://schemas.openxmlformats.org/officeDocument/2006/relationships/hyperlink" Target="https://podminky.urs.cz/item/CS_URS_2021_01/997221655" TargetMode="External" /><Relationship Id="rId42" Type="http://schemas.openxmlformats.org/officeDocument/2006/relationships/hyperlink" Target="https://podminky.urs.cz/item/CS_URS_2021_01/998273102" TargetMode="External" /><Relationship Id="rId43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05" TargetMode="External" /><Relationship Id="rId7" Type="http://schemas.openxmlformats.org/officeDocument/2006/relationships/hyperlink" Target="https://podminky.urs.cz/item/CS_URS_2021_01/119001406" TargetMode="External" /><Relationship Id="rId8" Type="http://schemas.openxmlformats.org/officeDocument/2006/relationships/hyperlink" Target="https://podminky.urs.cz/item/CS_URS_2021_01/119001421" TargetMode="External" /><Relationship Id="rId9" Type="http://schemas.openxmlformats.org/officeDocument/2006/relationships/hyperlink" Target="https://podminky.urs.cz/item/CS_URS_2021_01/132354204" TargetMode="External" /><Relationship Id="rId10" Type="http://schemas.openxmlformats.org/officeDocument/2006/relationships/hyperlink" Target="https://podminky.urs.cz/item/CS_URS_2021_01/139001101" TargetMode="External" /><Relationship Id="rId11" Type="http://schemas.openxmlformats.org/officeDocument/2006/relationships/hyperlink" Target="https://podminky.urs.cz/item/CS_URS_2021_01/151101101" TargetMode="External" /><Relationship Id="rId12" Type="http://schemas.openxmlformats.org/officeDocument/2006/relationships/hyperlink" Target="https://podminky.urs.cz/item/CS_URS_2021_01/151101111" TargetMode="External" /><Relationship Id="rId13" Type="http://schemas.openxmlformats.org/officeDocument/2006/relationships/hyperlink" Target="https://podminky.urs.cz/item/CS_URS_2021_01/162751137" TargetMode="External" /><Relationship Id="rId14" Type="http://schemas.openxmlformats.org/officeDocument/2006/relationships/hyperlink" Target="https://podminky.urs.cz/item/CS_URS_2021_01/162751139" TargetMode="External" /><Relationship Id="rId15" Type="http://schemas.openxmlformats.org/officeDocument/2006/relationships/hyperlink" Target="https://podminky.urs.cz/item/CS_URS_2021_01/171201221" TargetMode="External" /><Relationship Id="rId16" Type="http://schemas.openxmlformats.org/officeDocument/2006/relationships/hyperlink" Target="https://podminky.urs.cz/item/CS_URS_2021_01/174151101" TargetMode="External" /><Relationship Id="rId17" Type="http://schemas.openxmlformats.org/officeDocument/2006/relationships/hyperlink" Target="https://podminky.urs.cz/item/CS_URS_2021_01/175151101" TargetMode="External" /><Relationship Id="rId18" Type="http://schemas.openxmlformats.org/officeDocument/2006/relationships/hyperlink" Target="https://podminky.urs.cz/item/CS_URS_2021_01/212752111" TargetMode="External" /><Relationship Id="rId19" Type="http://schemas.openxmlformats.org/officeDocument/2006/relationships/hyperlink" Target="https://podminky.urs.cz/item/CS_URS_2021_01/338171113" TargetMode="External" /><Relationship Id="rId20" Type="http://schemas.openxmlformats.org/officeDocument/2006/relationships/hyperlink" Target="https://podminky.urs.cz/item/CS_URS_2021_01/451573111" TargetMode="External" /><Relationship Id="rId21" Type="http://schemas.openxmlformats.org/officeDocument/2006/relationships/hyperlink" Target="https://podminky.urs.cz/item/CS_URS_2021_01/452313131" TargetMode="External" /><Relationship Id="rId22" Type="http://schemas.openxmlformats.org/officeDocument/2006/relationships/hyperlink" Target="https://podminky.urs.cz/item/CS_URS_2021_01/452353101" TargetMode="External" /><Relationship Id="rId23" Type="http://schemas.openxmlformats.org/officeDocument/2006/relationships/hyperlink" Target="https://podminky.urs.cz/item/CS_URS_2021_01/857242122" TargetMode="External" /><Relationship Id="rId24" Type="http://schemas.openxmlformats.org/officeDocument/2006/relationships/hyperlink" Target="https://podminky.urs.cz/item/CS_URS_2021_01/857312122" TargetMode="External" /><Relationship Id="rId25" Type="http://schemas.openxmlformats.org/officeDocument/2006/relationships/hyperlink" Target="https://podminky.urs.cz/item/CS_URS_2021_01/857313131" TargetMode="External" /><Relationship Id="rId26" Type="http://schemas.openxmlformats.org/officeDocument/2006/relationships/hyperlink" Target="https://podminky.urs.cz/item/CS_URS_2021_01/871321141" TargetMode="External" /><Relationship Id="rId27" Type="http://schemas.openxmlformats.org/officeDocument/2006/relationships/hyperlink" Target="https://podminky.urs.cz/item/CS_URS_2021_01/877321101" TargetMode="External" /><Relationship Id="rId28" Type="http://schemas.openxmlformats.org/officeDocument/2006/relationships/hyperlink" Target="https://podminky.urs.cz/item/CS_URS_2021_01/877321112" TargetMode="External" /><Relationship Id="rId29" Type="http://schemas.openxmlformats.org/officeDocument/2006/relationships/hyperlink" Target="https://podminky.urs.cz/item/CS_URS_2021_01/891241112" TargetMode="External" /><Relationship Id="rId30" Type="http://schemas.openxmlformats.org/officeDocument/2006/relationships/hyperlink" Target="https://podminky.urs.cz/item/CS_URS_2021_01/891247211" TargetMode="External" /><Relationship Id="rId31" Type="http://schemas.openxmlformats.org/officeDocument/2006/relationships/hyperlink" Target="https://podminky.urs.cz/item/CS_URS_2021_01/891311112" TargetMode="External" /><Relationship Id="rId32" Type="http://schemas.openxmlformats.org/officeDocument/2006/relationships/hyperlink" Target="https://podminky.urs.cz/item/CS_URS_2021_01/892351111" TargetMode="External" /><Relationship Id="rId33" Type="http://schemas.openxmlformats.org/officeDocument/2006/relationships/hyperlink" Target="https://podminky.urs.cz/item/CS_URS_2021_01/892353122" TargetMode="External" /><Relationship Id="rId34" Type="http://schemas.openxmlformats.org/officeDocument/2006/relationships/hyperlink" Target="https://podminky.urs.cz/item/CS_URS_2021_01/892372111" TargetMode="External" /><Relationship Id="rId35" Type="http://schemas.openxmlformats.org/officeDocument/2006/relationships/hyperlink" Target="https://podminky.urs.cz/item/CS_URS_2021_01/899401112" TargetMode="External" /><Relationship Id="rId36" Type="http://schemas.openxmlformats.org/officeDocument/2006/relationships/hyperlink" Target="https://podminky.urs.cz/item/CS_URS_2021_01/899713111" TargetMode="External" /><Relationship Id="rId37" Type="http://schemas.openxmlformats.org/officeDocument/2006/relationships/hyperlink" Target="https://podminky.urs.cz/item/CS_URS_2021_01/899721111" TargetMode="External" /><Relationship Id="rId38" Type="http://schemas.openxmlformats.org/officeDocument/2006/relationships/hyperlink" Target="https://podminky.urs.cz/item/CS_URS_2021_01/899722111" TargetMode="External" /><Relationship Id="rId39" Type="http://schemas.openxmlformats.org/officeDocument/2006/relationships/hyperlink" Target="https://podminky.urs.cz/item/CS_URS_2021_01/919735112" TargetMode="External" /><Relationship Id="rId40" Type="http://schemas.openxmlformats.org/officeDocument/2006/relationships/hyperlink" Target="https://podminky.urs.cz/item/CS_URS_2021_01/997221551" TargetMode="External" /><Relationship Id="rId41" Type="http://schemas.openxmlformats.org/officeDocument/2006/relationships/hyperlink" Target="https://podminky.urs.cz/item/CS_URS_2021_01/997221559" TargetMode="External" /><Relationship Id="rId42" Type="http://schemas.openxmlformats.org/officeDocument/2006/relationships/hyperlink" Target="https://podminky.urs.cz/item/CS_URS_2021_01/997221645" TargetMode="External" /><Relationship Id="rId43" Type="http://schemas.openxmlformats.org/officeDocument/2006/relationships/hyperlink" Target="https://podminky.urs.cz/item/CS_URS_2021_01/997221655" TargetMode="External" /><Relationship Id="rId44" Type="http://schemas.openxmlformats.org/officeDocument/2006/relationships/hyperlink" Target="https://podminky.urs.cz/item/CS_URS_2021_01/998276101" TargetMode="External" /><Relationship Id="rId45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21" TargetMode="External" /><Relationship Id="rId7" Type="http://schemas.openxmlformats.org/officeDocument/2006/relationships/hyperlink" Target="https://podminky.urs.cz/item/CS_URS_2021_01/132354204" TargetMode="External" /><Relationship Id="rId8" Type="http://schemas.openxmlformats.org/officeDocument/2006/relationships/hyperlink" Target="https://podminky.urs.cz/item/CS_URS_2021_01/139001101" TargetMode="External" /><Relationship Id="rId9" Type="http://schemas.openxmlformats.org/officeDocument/2006/relationships/hyperlink" Target="https://podminky.urs.cz/item/CS_URS_2021_01/151101101" TargetMode="External" /><Relationship Id="rId10" Type="http://schemas.openxmlformats.org/officeDocument/2006/relationships/hyperlink" Target="https://podminky.urs.cz/item/CS_URS_2021_01/151101111" TargetMode="External" /><Relationship Id="rId11" Type="http://schemas.openxmlformats.org/officeDocument/2006/relationships/hyperlink" Target="https://podminky.urs.cz/item/CS_URS_2021_01/162751137" TargetMode="External" /><Relationship Id="rId12" Type="http://schemas.openxmlformats.org/officeDocument/2006/relationships/hyperlink" Target="https://podminky.urs.cz/item/CS_URS_2021_01/162751139" TargetMode="External" /><Relationship Id="rId13" Type="http://schemas.openxmlformats.org/officeDocument/2006/relationships/hyperlink" Target="https://podminky.urs.cz/item/CS_URS_2021_01/171201221" TargetMode="External" /><Relationship Id="rId14" Type="http://schemas.openxmlformats.org/officeDocument/2006/relationships/hyperlink" Target="https://podminky.urs.cz/item/CS_URS_2021_01/174151101" TargetMode="External" /><Relationship Id="rId15" Type="http://schemas.openxmlformats.org/officeDocument/2006/relationships/hyperlink" Target="https://podminky.urs.cz/item/CS_URS_2021_01/175151101" TargetMode="External" /><Relationship Id="rId16" Type="http://schemas.openxmlformats.org/officeDocument/2006/relationships/hyperlink" Target="https://podminky.urs.cz/item/CS_URS_2021_01/212752111" TargetMode="External" /><Relationship Id="rId17" Type="http://schemas.openxmlformats.org/officeDocument/2006/relationships/hyperlink" Target="https://podminky.urs.cz/item/CS_URS_2021_01/338171113" TargetMode="External" /><Relationship Id="rId18" Type="http://schemas.openxmlformats.org/officeDocument/2006/relationships/hyperlink" Target="https://podminky.urs.cz/item/CS_URS_2021_01/451573111" TargetMode="External" /><Relationship Id="rId19" Type="http://schemas.openxmlformats.org/officeDocument/2006/relationships/hyperlink" Target="https://podminky.urs.cz/item/CS_URS_2021_01/850311811" TargetMode="External" /><Relationship Id="rId20" Type="http://schemas.openxmlformats.org/officeDocument/2006/relationships/hyperlink" Target="https://podminky.urs.cz/item/CS_URS_2021_01/857312122" TargetMode="External" /><Relationship Id="rId21" Type="http://schemas.openxmlformats.org/officeDocument/2006/relationships/hyperlink" Target="https://podminky.urs.cz/item/CS_URS_2021_01/871321141" TargetMode="External" /><Relationship Id="rId22" Type="http://schemas.openxmlformats.org/officeDocument/2006/relationships/hyperlink" Target="https://podminky.urs.cz/item/CS_URS_2021_01/877321101" TargetMode="External" /><Relationship Id="rId23" Type="http://schemas.openxmlformats.org/officeDocument/2006/relationships/hyperlink" Target="https://podminky.urs.cz/item/CS_URS_2021_01/877321112" TargetMode="External" /><Relationship Id="rId24" Type="http://schemas.openxmlformats.org/officeDocument/2006/relationships/hyperlink" Target="https://podminky.urs.cz/item/CS_URS_2021_01/891311112" TargetMode="External" /><Relationship Id="rId25" Type="http://schemas.openxmlformats.org/officeDocument/2006/relationships/hyperlink" Target="https://podminky.urs.cz/item/CS_URS_2021_01/892351111" TargetMode="External" /><Relationship Id="rId26" Type="http://schemas.openxmlformats.org/officeDocument/2006/relationships/hyperlink" Target="https://podminky.urs.cz/item/CS_URS_2021_01/892353122" TargetMode="External" /><Relationship Id="rId27" Type="http://schemas.openxmlformats.org/officeDocument/2006/relationships/hyperlink" Target="https://podminky.urs.cz/item/CS_URS_2021_01/892372111" TargetMode="External" /><Relationship Id="rId28" Type="http://schemas.openxmlformats.org/officeDocument/2006/relationships/hyperlink" Target="https://podminky.urs.cz/item/CS_URS_2021_01/899401112" TargetMode="External" /><Relationship Id="rId29" Type="http://schemas.openxmlformats.org/officeDocument/2006/relationships/hyperlink" Target="https://podminky.urs.cz/item/CS_URS_2021_01/899713111" TargetMode="External" /><Relationship Id="rId30" Type="http://schemas.openxmlformats.org/officeDocument/2006/relationships/hyperlink" Target="https://podminky.urs.cz/item/CS_URS_2021_01/899721111" TargetMode="External" /><Relationship Id="rId31" Type="http://schemas.openxmlformats.org/officeDocument/2006/relationships/hyperlink" Target="https://podminky.urs.cz/item/CS_URS_2021_01/899722111" TargetMode="External" /><Relationship Id="rId32" Type="http://schemas.openxmlformats.org/officeDocument/2006/relationships/hyperlink" Target="https://podminky.urs.cz/item/CS_URS_2021_01/919735112" TargetMode="External" /><Relationship Id="rId33" Type="http://schemas.openxmlformats.org/officeDocument/2006/relationships/hyperlink" Target="https://podminky.urs.cz/item/CS_URS_2021_01/997221551" TargetMode="External" /><Relationship Id="rId34" Type="http://schemas.openxmlformats.org/officeDocument/2006/relationships/hyperlink" Target="https://podminky.urs.cz/item/CS_URS_2021_01/997221559" TargetMode="External" /><Relationship Id="rId35" Type="http://schemas.openxmlformats.org/officeDocument/2006/relationships/hyperlink" Target="https://podminky.urs.cz/item/CS_URS_2021_01/997221645" TargetMode="External" /><Relationship Id="rId36" Type="http://schemas.openxmlformats.org/officeDocument/2006/relationships/hyperlink" Target="https://podminky.urs.cz/item/CS_URS_2021_01/997221655" TargetMode="External" /><Relationship Id="rId37" Type="http://schemas.openxmlformats.org/officeDocument/2006/relationships/hyperlink" Target="https://podminky.urs.cz/item/CS_URS_2021_01/998276101" TargetMode="External" /><Relationship Id="rId38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64" TargetMode="External" /><Relationship Id="rId2" Type="http://schemas.openxmlformats.org/officeDocument/2006/relationships/hyperlink" Target="https://podminky.urs.cz/item/CS_URS_2021_01/115101201" TargetMode="External" /><Relationship Id="rId3" Type="http://schemas.openxmlformats.org/officeDocument/2006/relationships/hyperlink" Target="https://podminky.urs.cz/item/CS_URS_2021_01/115101301" TargetMode="External" /><Relationship Id="rId4" Type="http://schemas.openxmlformats.org/officeDocument/2006/relationships/hyperlink" Target="https://podminky.urs.cz/item/CS_URS_2021_01/119001405" TargetMode="External" /><Relationship Id="rId5" Type="http://schemas.openxmlformats.org/officeDocument/2006/relationships/hyperlink" Target="https://podminky.urs.cz/item/CS_URS_2021_01/119001421" TargetMode="External" /><Relationship Id="rId6" Type="http://schemas.openxmlformats.org/officeDocument/2006/relationships/hyperlink" Target="https://podminky.urs.cz/item/CS_URS_2021_01/132354204" TargetMode="External" /><Relationship Id="rId7" Type="http://schemas.openxmlformats.org/officeDocument/2006/relationships/hyperlink" Target="https://podminky.urs.cz/item/CS_URS_2021_01/139001101" TargetMode="External" /><Relationship Id="rId8" Type="http://schemas.openxmlformats.org/officeDocument/2006/relationships/hyperlink" Target="https://podminky.urs.cz/item/CS_URS_2021_01/151101101" TargetMode="External" /><Relationship Id="rId9" Type="http://schemas.openxmlformats.org/officeDocument/2006/relationships/hyperlink" Target="https://podminky.urs.cz/item/CS_URS_2021_01/151101111" TargetMode="External" /><Relationship Id="rId10" Type="http://schemas.openxmlformats.org/officeDocument/2006/relationships/hyperlink" Target="https://podminky.urs.cz/item/CS_URS_2021_01/162751137" TargetMode="External" /><Relationship Id="rId11" Type="http://schemas.openxmlformats.org/officeDocument/2006/relationships/hyperlink" Target="https://podminky.urs.cz/item/CS_URS_2021_01/162751139" TargetMode="External" /><Relationship Id="rId12" Type="http://schemas.openxmlformats.org/officeDocument/2006/relationships/hyperlink" Target="https://podminky.urs.cz/item/CS_URS_2021_01/171201221" TargetMode="External" /><Relationship Id="rId13" Type="http://schemas.openxmlformats.org/officeDocument/2006/relationships/hyperlink" Target="https://podminky.urs.cz/item/CS_URS_2021_01/174151101" TargetMode="External" /><Relationship Id="rId14" Type="http://schemas.openxmlformats.org/officeDocument/2006/relationships/hyperlink" Target="https://podminky.urs.cz/item/CS_URS_2021_01/175151101" TargetMode="External" /><Relationship Id="rId15" Type="http://schemas.openxmlformats.org/officeDocument/2006/relationships/hyperlink" Target="https://podminky.urs.cz/item/CS_URS_2021_01/212752111" TargetMode="External" /><Relationship Id="rId16" Type="http://schemas.openxmlformats.org/officeDocument/2006/relationships/hyperlink" Target="https://podminky.urs.cz/item/CS_URS_2021_01/338171113" TargetMode="External" /><Relationship Id="rId17" Type="http://schemas.openxmlformats.org/officeDocument/2006/relationships/hyperlink" Target="https://podminky.urs.cz/item/CS_URS_2021_01/451573111" TargetMode="External" /><Relationship Id="rId18" Type="http://schemas.openxmlformats.org/officeDocument/2006/relationships/hyperlink" Target="https://podminky.urs.cz/item/CS_URS_2021_01/564722111" TargetMode="External" /><Relationship Id="rId19" Type="http://schemas.openxmlformats.org/officeDocument/2006/relationships/hyperlink" Target="https://podminky.urs.cz/item/CS_URS_2021_01/564871116" TargetMode="External" /><Relationship Id="rId20" Type="http://schemas.openxmlformats.org/officeDocument/2006/relationships/hyperlink" Target="https://podminky.urs.cz/item/CS_URS_2021_01/857242122" TargetMode="External" /><Relationship Id="rId21" Type="http://schemas.openxmlformats.org/officeDocument/2006/relationships/hyperlink" Target="https://podminky.urs.cz/item/CS_URS_2021_01/871241211" TargetMode="External" /><Relationship Id="rId22" Type="http://schemas.openxmlformats.org/officeDocument/2006/relationships/hyperlink" Target="https://podminky.urs.cz/item/CS_URS_2021_01/877241101" TargetMode="External" /><Relationship Id="rId23" Type="http://schemas.openxmlformats.org/officeDocument/2006/relationships/hyperlink" Target="https://podminky.urs.cz/item/CS_URS_2021_01/877241210" TargetMode="External" /><Relationship Id="rId24" Type="http://schemas.openxmlformats.org/officeDocument/2006/relationships/hyperlink" Target="https://podminky.urs.cz/item/CS_URS_2021_01/891241112" TargetMode="External" /><Relationship Id="rId25" Type="http://schemas.openxmlformats.org/officeDocument/2006/relationships/hyperlink" Target="https://podminky.urs.cz/item/CS_URS_2021_01/892241111" TargetMode="External" /><Relationship Id="rId26" Type="http://schemas.openxmlformats.org/officeDocument/2006/relationships/hyperlink" Target="https://podminky.urs.cz/item/CS_URS_2021_01/892273122" TargetMode="External" /><Relationship Id="rId27" Type="http://schemas.openxmlformats.org/officeDocument/2006/relationships/hyperlink" Target="https://podminky.urs.cz/item/CS_URS_2021_01/892372111" TargetMode="External" /><Relationship Id="rId28" Type="http://schemas.openxmlformats.org/officeDocument/2006/relationships/hyperlink" Target="https://podminky.urs.cz/item/CS_URS_2021_01/899401112" TargetMode="External" /><Relationship Id="rId29" Type="http://schemas.openxmlformats.org/officeDocument/2006/relationships/hyperlink" Target="https://podminky.urs.cz/item/CS_URS_2021_01/899713111" TargetMode="External" /><Relationship Id="rId30" Type="http://schemas.openxmlformats.org/officeDocument/2006/relationships/hyperlink" Target="https://podminky.urs.cz/item/CS_URS_2021_01/899721111" TargetMode="External" /><Relationship Id="rId31" Type="http://schemas.openxmlformats.org/officeDocument/2006/relationships/hyperlink" Target="https://podminky.urs.cz/item/CS_URS_2021_01/899722111" TargetMode="External" /><Relationship Id="rId32" Type="http://schemas.openxmlformats.org/officeDocument/2006/relationships/hyperlink" Target="https://podminky.urs.cz/item/CS_URS_2021_01/997221551" TargetMode="External" /><Relationship Id="rId33" Type="http://schemas.openxmlformats.org/officeDocument/2006/relationships/hyperlink" Target="https://podminky.urs.cz/item/CS_URS_2021_01/997221559" TargetMode="External" /><Relationship Id="rId34" Type="http://schemas.openxmlformats.org/officeDocument/2006/relationships/hyperlink" Target="https://podminky.urs.cz/item/CS_URS_2021_01/997221655" TargetMode="External" /><Relationship Id="rId35" Type="http://schemas.openxmlformats.org/officeDocument/2006/relationships/hyperlink" Target="https://podminky.urs.cz/item/CS_URS_2021_01/998276101" TargetMode="External" /><Relationship Id="rId36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5101201" TargetMode="External" /><Relationship Id="rId2" Type="http://schemas.openxmlformats.org/officeDocument/2006/relationships/hyperlink" Target="https://podminky.urs.cz/item/CS_URS_2021_01/115101301" TargetMode="External" /><Relationship Id="rId3" Type="http://schemas.openxmlformats.org/officeDocument/2006/relationships/hyperlink" Target="https://podminky.urs.cz/item/CS_URS_2021_01/119001405" TargetMode="External" /><Relationship Id="rId4" Type="http://schemas.openxmlformats.org/officeDocument/2006/relationships/hyperlink" Target="https://podminky.urs.cz/item/CS_URS_2021_01/119001406" TargetMode="External" /><Relationship Id="rId5" Type="http://schemas.openxmlformats.org/officeDocument/2006/relationships/hyperlink" Target="https://podminky.urs.cz/item/CS_URS_2021_01/119001421" TargetMode="External" /><Relationship Id="rId6" Type="http://schemas.openxmlformats.org/officeDocument/2006/relationships/hyperlink" Target="https://podminky.urs.cz/item/CS_URS_2021_01/121151104" TargetMode="External" /><Relationship Id="rId7" Type="http://schemas.openxmlformats.org/officeDocument/2006/relationships/hyperlink" Target="https://podminky.urs.cz/item/CS_URS_2021_01/132354204" TargetMode="External" /><Relationship Id="rId8" Type="http://schemas.openxmlformats.org/officeDocument/2006/relationships/hyperlink" Target="https://podminky.urs.cz/item/CS_URS_2021_01/139001101" TargetMode="External" /><Relationship Id="rId9" Type="http://schemas.openxmlformats.org/officeDocument/2006/relationships/hyperlink" Target="https://podminky.urs.cz/item/CS_URS_2021_01/151101101" TargetMode="External" /><Relationship Id="rId10" Type="http://schemas.openxmlformats.org/officeDocument/2006/relationships/hyperlink" Target="https://podminky.urs.cz/item/CS_URS_2021_01/151101111" TargetMode="External" /><Relationship Id="rId11" Type="http://schemas.openxmlformats.org/officeDocument/2006/relationships/hyperlink" Target="https://podminky.urs.cz/item/CS_URS_2021_01/162751137" TargetMode="External" /><Relationship Id="rId12" Type="http://schemas.openxmlformats.org/officeDocument/2006/relationships/hyperlink" Target="https://podminky.urs.cz/item/CS_URS_2021_01/162751139" TargetMode="External" /><Relationship Id="rId13" Type="http://schemas.openxmlformats.org/officeDocument/2006/relationships/hyperlink" Target="https://podminky.urs.cz/item/CS_URS_2021_01/167151101" TargetMode="External" /><Relationship Id="rId14" Type="http://schemas.openxmlformats.org/officeDocument/2006/relationships/hyperlink" Target="https://podminky.urs.cz/item/CS_URS_2021_01/171201221" TargetMode="External" /><Relationship Id="rId15" Type="http://schemas.openxmlformats.org/officeDocument/2006/relationships/hyperlink" Target="https://podminky.urs.cz/item/CS_URS_2021_01/171251201" TargetMode="External" /><Relationship Id="rId16" Type="http://schemas.openxmlformats.org/officeDocument/2006/relationships/hyperlink" Target="https://podminky.urs.cz/item/CS_URS_2021_01/174151101" TargetMode="External" /><Relationship Id="rId17" Type="http://schemas.openxmlformats.org/officeDocument/2006/relationships/hyperlink" Target="https://podminky.urs.cz/item/CS_URS_2021_01/175151101" TargetMode="External" /><Relationship Id="rId18" Type="http://schemas.openxmlformats.org/officeDocument/2006/relationships/hyperlink" Target="https://podminky.urs.cz/item/CS_URS_2021_01/181351003" TargetMode="External" /><Relationship Id="rId19" Type="http://schemas.openxmlformats.org/officeDocument/2006/relationships/hyperlink" Target="https://podminky.urs.cz/item/CS_URS_2021_01/181351003" TargetMode="External" /><Relationship Id="rId20" Type="http://schemas.openxmlformats.org/officeDocument/2006/relationships/hyperlink" Target="https://podminky.urs.cz/item/CS_URS_2021_01/181451311" TargetMode="External" /><Relationship Id="rId21" Type="http://schemas.openxmlformats.org/officeDocument/2006/relationships/hyperlink" Target="https://podminky.urs.cz/item/CS_URS_2021_01/212752111" TargetMode="External" /><Relationship Id="rId22" Type="http://schemas.openxmlformats.org/officeDocument/2006/relationships/hyperlink" Target="https://podminky.urs.cz/item/CS_URS_2021_01/338171113" TargetMode="External" /><Relationship Id="rId23" Type="http://schemas.openxmlformats.org/officeDocument/2006/relationships/hyperlink" Target="https://podminky.urs.cz/item/CS_URS_2021_01/451573111" TargetMode="External" /><Relationship Id="rId24" Type="http://schemas.openxmlformats.org/officeDocument/2006/relationships/hyperlink" Target="https://podminky.urs.cz/item/CS_URS_2021_01/857242122" TargetMode="External" /><Relationship Id="rId25" Type="http://schemas.openxmlformats.org/officeDocument/2006/relationships/hyperlink" Target="https://podminky.urs.cz/item/CS_URS_2021_01/871241211" TargetMode="External" /><Relationship Id="rId26" Type="http://schemas.openxmlformats.org/officeDocument/2006/relationships/hyperlink" Target="https://podminky.urs.cz/item/CS_URS_2021_01/871251811" TargetMode="External" /><Relationship Id="rId27" Type="http://schemas.openxmlformats.org/officeDocument/2006/relationships/hyperlink" Target="https://podminky.urs.cz/item/CS_URS_2021_01/877241101" TargetMode="External" /><Relationship Id="rId28" Type="http://schemas.openxmlformats.org/officeDocument/2006/relationships/hyperlink" Target="https://podminky.urs.cz/item/CS_URS_2021_01/891241112" TargetMode="External" /><Relationship Id="rId29" Type="http://schemas.openxmlformats.org/officeDocument/2006/relationships/hyperlink" Target="https://podminky.urs.cz/item/CS_URS_2021_01/892241111" TargetMode="External" /><Relationship Id="rId30" Type="http://schemas.openxmlformats.org/officeDocument/2006/relationships/hyperlink" Target="https://podminky.urs.cz/item/CS_URS_2021_01/892273122" TargetMode="External" /><Relationship Id="rId31" Type="http://schemas.openxmlformats.org/officeDocument/2006/relationships/hyperlink" Target="https://podminky.urs.cz/item/CS_URS_2021_01/892372111" TargetMode="External" /><Relationship Id="rId32" Type="http://schemas.openxmlformats.org/officeDocument/2006/relationships/hyperlink" Target="https://podminky.urs.cz/item/CS_URS_2021_01/899401112" TargetMode="External" /><Relationship Id="rId33" Type="http://schemas.openxmlformats.org/officeDocument/2006/relationships/hyperlink" Target="https://podminky.urs.cz/item/CS_URS_2021_01/899713111" TargetMode="External" /><Relationship Id="rId34" Type="http://schemas.openxmlformats.org/officeDocument/2006/relationships/hyperlink" Target="https://podminky.urs.cz/item/CS_URS_2021_01/899721111" TargetMode="External" /><Relationship Id="rId35" Type="http://schemas.openxmlformats.org/officeDocument/2006/relationships/hyperlink" Target="https://podminky.urs.cz/item/CS_URS_2021_01/899722111" TargetMode="External" /><Relationship Id="rId36" Type="http://schemas.openxmlformats.org/officeDocument/2006/relationships/hyperlink" Target="https://podminky.urs.cz/item/CS_URS_2021_01/997013501" TargetMode="External" /><Relationship Id="rId37" Type="http://schemas.openxmlformats.org/officeDocument/2006/relationships/hyperlink" Target="https://podminky.urs.cz/item/CS_URS_2021_01/997013509" TargetMode="External" /><Relationship Id="rId38" Type="http://schemas.openxmlformats.org/officeDocument/2006/relationships/hyperlink" Target="https://podminky.urs.cz/item/CS_URS_2021_01/997013813" TargetMode="External" /><Relationship Id="rId39" Type="http://schemas.openxmlformats.org/officeDocument/2006/relationships/hyperlink" Target="https://podminky.urs.cz/item/CS_URS_2021_01/998276101" TargetMode="External" /><Relationship Id="rId40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06" TargetMode="External" /><Relationship Id="rId7" Type="http://schemas.openxmlformats.org/officeDocument/2006/relationships/hyperlink" Target="https://podminky.urs.cz/item/CS_URS_2021_01/119001421" TargetMode="External" /><Relationship Id="rId8" Type="http://schemas.openxmlformats.org/officeDocument/2006/relationships/hyperlink" Target="https://podminky.urs.cz/item/CS_URS_2021_01/132354204" TargetMode="External" /><Relationship Id="rId9" Type="http://schemas.openxmlformats.org/officeDocument/2006/relationships/hyperlink" Target="https://podminky.urs.cz/item/CS_URS_2021_01/139001101" TargetMode="External" /><Relationship Id="rId10" Type="http://schemas.openxmlformats.org/officeDocument/2006/relationships/hyperlink" Target="https://podminky.urs.cz/item/CS_URS_2021_01/151101101" TargetMode="External" /><Relationship Id="rId11" Type="http://schemas.openxmlformats.org/officeDocument/2006/relationships/hyperlink" Target="https://podminky.urs.cz/item/CS_URS_2021_01/151101111" TargetMode="External" /><Relationship Id="rId12" Type="http://schemas.openxmlformats.org/officeDocument/2006/relationships/hyperlink" Target="https://podminky.urs.cz/item/CS_URS_2021_01/162751137" TargetMode="External" /><Relationship Id="rId13" Type="http://schemas.openxmlformats.org/officeDocument/2006/relationships/hyperlink" Target="https://podminky.urs.cz/item/CS_URS_2021_01/162751139" TargetMode="External" /><Relationship Id="rId14" Type="http://schemas.openxmlformats.org/officeDocument/2006/relationships/hyperlink" Target="https://podminky.urs.cz/item/CS_URS_2021_01/171201221" TargetMode="External" /><Relationship Id="rId15" Type="http://schemas.openxmlformats.org/officeDocument/2006/relationships/hyperlink" Target="https://podminky.urs.cz/item/CS_URS_2021_01/174151101" TargetMode="External" /><Relationship Id="rId16" Type="http://schemas.openxmlformats.org/officeDocument/2006/relationships/hyperlink" Target="https://podminky.urs.cz/item/CS_URS_2021_01/175151101" TargetMode="External" /><Relationship Id="rId17" Type="http://schemas.openxmlformats.org/officeDocument/2006/relationships/hyperlink" Target="https://podminky.urs.cz/item/CS_URS_2021_01/212752111" TargetMode="External" /><Relationship Id="rId18" Type="http://schemas.openxmlformats.org/officeDocument/2006/relationships/hyperlink" Target="https://podminky.urs.cz/item/CS_URS_2021_01/338171113" TargetMode="External" /><Relationship Id="rId19" Type="http://schemas.openxmlformats.org/officeDocument/2006/relationships/hyperlink" Target="https://podminky.urs.cz/item/CS_URS_2021_01/451573111" TargetMode="External" /><Relationship Id="rId20" Type="http://schemas.openxmlformats.org/officeDocument/2006/relationships/hyperlink" Target="https://podminky.urs.cz/item/CS_URS_2021_01/857262122" TargetMode="External" /><Relationship Id="rId21" Type="http://schemas.openxmlformats.org/officeDocument/2006/relationships/hyperlink" Target="https://podminky.urs.cz/item/CS_URS_2021_01/871251211" TargetMode="External" /><Relationship Id="rId22" Type="http://schemas.openxmlformats.org/officeDocument/2006/relationships/hyperlink" Target="https://podminky.urs.cz/item/CS_URS_2021_01/877261101" TargetMode="External" /><Relationship Id="rId23" Type="http://schemas.openxmlformats.org/officeDocument/2006/relationships/hyperlink" Target="https://podminky.urs.cz/item/CS_URS_2021_01/877261201" TargetMode="External" /><Relationship Id="rId24" Type="http://schemas.openxmlformats.org/officeDocument/2006/relationships/hyperlink" Target="https://podminky.urs.cz/item/CS_URS_2021_01/877261210" TargetMode="External" /><Relationship Id="rId25" Type="http://schemas.openxmlformats.org/officeDocument/2006/relationships/hyperlink" Target="https://podminky.urs.cz/item/CS_URS_2021_01/891261112" TargetMode="External" /><Relationship Id="rId26" Type="http://schemas.openxmlformats.org/officeDocument/2006/relationships/hyperlink" Target="https://podminky.urs.cz/item/CS_URS_2021_01/892271111" TargetMode="External" /><Relationship Id="rId27" Type="http://schemas.openxmlformats.org/officeDocument/2006/relationships/hyperlink" Target="https://podminky.urs.cz/item/CS_URS_2021_01/892273122" TargetMode="External" /><Relationship Id="rId28" Type="http://schemas.openxmlformats.org/officeDocument/2006/relationships/hyperlink" Target="https://podminky.urs.cz/item/CS_URS_2021_01/892372111" TargetMode="External" /><Relationship Id="rId29" Type="http://schemas.openxmlformats.org/officeDocument/2006/relationships/hyperlink" Target="https://podminky.urs.cz/item/CS_URS_2021_01/899401112" TargetMode="External" /><Relationship Id="rId30" Type="http://schemas.openxmlformats.org/officeDocument/2006/relationships/hyperlink" Target="https://podminky.urs.cz/item/CS_URS_2021_01/899713111" TargetMode="External" /><Relationship Id="rId31" Type="http://schemas.openxmlformats.org/officeDocument/2006/relationships/hyperlink" Target="https://podminky.urs.cz/item/CS_URS_2021_01/899721111" TargetMode="External" /><Relationship Id="rId32" Type="http://schemas.openxmlformats.org/officeDocument/2006/relationships/hyperlink" Target="https://podminky.urs.cz/item/CS_URS_2021_01/899722111" TargetMode="External" /><Relationship Id="rId33" Type="http://schemas.openxmlformats.org/officeDocument/2006/relationships/hyperlink" Target="https://podminky.urs.cz/item/CS_URS_2021_01/919735112" TargetMode="External" /><Relationship Id="rId34" Type="http://schemas.openxmlformats.org/officeDocument/2006/relationships/hyperlink" Target="https://podminky.urs.cz/item/CS_URS_2021_01/997221551" TargetMode="External" /><Relationship Id="rId35" Type="http://schemas.openxmlformats.org/officeDocument/2006/relationships/hyperlink" Target="https://podminky.urs.cz/item/CS_URS_2021_01/997221559" TargetMode="External" /><Relationship Id="rId36" Type="http://schemas.openxmlformats.org/officeDocument/2006/relationships/hyperlink" Target="https://podminky.urs.cz/item/CS_URS_2021_01/997221645" TargetMode="External" /><Relationship Id="rId37" Type="http://schemas.openxmlformats.org/officeDocument/2006/relationships/hyperlink" Target="https://podminky.urs.cz/item/CS_URS_2021_01/997221655" TargetMode="External" /><Relationship Id="rId38" Type="http://schemas.openxmlformats.org/officeDocument/2006/relationships/hyperlink" Target="https://podminky.urs.cz/item/CS_URS_2021_01/998276101" TargetMode="External" /><Relationship Id="rId39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8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05" TargetMode="External" /><Relationship Id="rId7" Type="http://schemas.openxmlformats.org/officeDocument/2006/relationships/hyperlink" Target="https://podminky.urs.cz/item/CS_URS_2021_01/119001421" TargetMode="External" /><Relationship Id="rId8" Type="http://schemas.openxmlformats.org/officeDocument/2006/relationships/hyperlink" Target="https://podminky.urs.cz/item/CS_URS_2021_01/132354204" TargetMode="External" /><Relationship Id="rId9" Type="http://schemas.openxmlformats.org/officeDocument/2006/relationships/hyperlink" Target="https://podminky.urs.cz/item/CS_URS_2021_01/139001101" TargetMode="External" /><Relationship Id="rId10" Type="http://schemas.openxmlformats.org/officeDocument/2006/relationships/hyperlink" Target="https://podminky.urs.cz/item/CS_URS_2021_01/151101101" TargetMode="External" /><Relationship Id="rId11" Type="http://schemas.openxmlformats.org/officeDocument/2006/relationships/hyperlink" Target="https://podminky.urs.cz/item/CS_URS_2021_01/151101111" TargetMode="External" /><Relationship Id="rId12" Type="http://schemas.openxmlformats.org/officeDocument/2006/relationships/hyperlink" Target="https://podminky.urs.cz/item/CS_URS_2021_01/162751137" TargetMode="External" /><Relationship Id="rId13" Type="http://schemas.openxmlformats.org/officeDocument/2006/relationships/hyperlink" Target="https://podminky.urs.cz/item/CS_URS_2021_01/162751139" TargetMode="External" /><Relationship Id="rId14" Type="http://schemas.openxmlformats.org/officeDocument/2006/relationships/hyperlink" Target="https://podminky.urs.cz/item/CS_URS_2021_01/171201221" TargetMode="External" /><Relationship Id="rId15" Type="http://schemas.openxmlformats.org/officeDocument/2006/relationships/hyperlink" Target="https://podminky.urs.cz/item/CS_URS_2021_01/174151101" TargetMode="External" /><Relationship Id="rId16" Type="http://schemas.openxmlformats.org/officeDocument/2006/relationships/hyperlink" Target="https://podminky.urs.cz/item/CS_URS_2021_01/175151101" TargetMode="External" /><Relationship Id="rId17" Type="http://schemas.openxmlformats.org/officeDocument/2006/relationships/hyperlink" Target="https://podminky.urs.cz/item/CS_URS_2021_01/212752111" TargetMode="External" /><Relationship Id="rId18" Type="http://schemas.openxmlformats.org/officeDocument/2006/relationships/hyperlink" Target="https://podminky.urs.cz/item/CS_URS_2021_01/338171113" TargetMode="External" /><Relationship Id="rId19" Type="http://schemas.openxmlformats.org/officeDocument/2006/relationships/hyperlink" Target="https://podminky.urs.cz/item/CS_URS_2021_01/451573111" TargetMode="External" /><Relationship Id="rId20" Type="http://schemas.openxmlformats.org/officeDocument/2006/relationships/hyperlink" Target="https://podminky.urs.cz/item/CS_URS_2021_01/857262122" TargetMode="External" /><Relationship Id="rId21" Type="http://schemas.openxmlformats.org/officeDocument/2006/relationships/hyperlink" Target="https://podminky.urs.cz/item/CS_URS_2021_01/857263131" TargetMode="External" /><Relationship Id="rId22" Type="http://schemas.openxmlformats.org/officeDocument/2006/relationships/hyperlink" Target="https://podminky.urs.cz/item/CS_URS_2021_01/871251211" TargetMode="External" /><Relationship Id="rId23" Type="http://schemas.openxmlformats.org/officeDocument/2006/relationships/hyperlink" Target="https://podminky.urs.cz/item/CS_URS_2021_01/871291811" TargetMode="External" /><Relationship Id="rId24" Type="http://schemas.openxmlformats.org/officeDocument/2006/relationships/hyperlink" Target="https://podminky.urs.cz/item/CS_URS_2021_01/877261101" TargetMode="External" /><Relationship Id="rId25" Type="http://schemas.openxmlformats.org/officeDocument/2006/relationships/hyperlink" Target="https://podminky.urs.cz/item/CS_URS_2021_01/891261112" TargetMode="External" /><Relationship Id="rId26" Type="http://schemas.openxmlformats.org/officeDocument/2006/relationships/hyperlink" Target="https://podminky.urs.cz/item/CS_URS_2021_01/892271111" TargetMode="External" /><Relationship Id="rId27" Type="http://schemas.openxmlformats.org/officeDocument/2006/relationships/hyperlink" Target="https://podminky.urs.cz/item/CS_URS_2021_01/892273122" TargetMode="External" /><Relationship Id="rId28" Type="http://schemas.openxmlformats.org/officeDocument/2006/relationships/hyperlink" Target="https://podminky.urs.cz/item/CS_URS_2021_01/892372111" TargetMode="External" /><Relationship Id="rId29" Type="http://schemas.openxmlformats.org/officeDocument/2006/relationships/hyperlink" Target="https://podminky.urs.cz/item/CS_URS_2021_01/899401112" TargetMode="External" /><Relationship Id="rId30" Type="http://schemas.openxmlformats.org/officeDocument/2006/relationships/hyperlink" Target="https://podminky.urs.cz/item/CS_URS_2021_01/899713111" TargetMode="External" /><Relationship Id="rId31" Type="http://schemas.openxmlformats.org/officeDocument/2006/relationships/hyperlink" Target="https://podminky.urs.cz/item/CS_URS_2021_01/899721111" TargetMode="External" /><Relationship Id="rId32" Type="http://schemas.openxmlformats.org/officeDocument/2006/relationships/hyperlink" Target="https://podminky.urs.cz/item/CS_URS_2021_01/899722111" TargetMode="External" /><Relationship Id="rId33" Type="http://schemas.openxmlformats.org/officeDocument/2006/relationships/hyperlink" Target="https://podminky.urs.cz/item/CS_URS_2021_01/919735112" TargetMode="External" /><Relationship Id="rId34" Type="http://schemas.openxmlformats.org/officeDocument/2006/relationships/hyperlink" Target="https://podminky.urs.cz/item/CS_URS_2021_01/997221551" TargetMode="External" /><Relationship Id="rId35" Type="http://schemas.openxmlformats.org/officeDocument/2006/relationships/hyperlink" Target="https://podminky.urs.cz/item/CS_URS_2021_01/997221559" TargetMode="External" /><Relationship Id="rId36" Type="http://schemas.openxmlformats.org/officeDocument/2006/relationships/hyperlink" Target="https://podminky.urs.cz/item/CS_URS_2021_01/997221645" TargetMode="External" /><Relationship Id="rId37" Type="http://schemas.openxmlformats.org/officeDocument/2006/relationships/hyperlink" Target="https://podminky.urs.cz/item/CS_URS_2021_01/997221655" TargetMode="External" /><Relationship Id="rId38" Type="http://schemas.openxmlformats.org/officeDocument/2006/relationships/hyperlink" Target="https://podminky.urs.cz/item/CS_URS_2021_01/998276101" TargetMode="External" /><Relationship Id="rId39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312" TargetMode="External" /><Relationship Id="rId2" Type="http://schemas.openxmlformats.org/officeDocument/2006/relationships/hyperlink" Target="https://podminky.urs.cz/item/CS_URS_2021_01/113107323" TargetMode="External" /><Relationship Id="rId3" Type="http://schemas.openxmlformats.org/officeDocument/2006/relationships/hyperlink" Target="https://podminky.urs.cz/item/CS_URS_2021_01/113107324" TargetMode="External" /><Relationship Id="rId4" Type="http://schemas.openxmlformats.org/officeDocument/2006/relationships/hyperlink" Target="https://podminky.urs.cz/item/CS_URS_2021_01/113107342" TargetMode="External" /><Relationship Id="rId5" Type="http://schemas.openxmlformats.org/officeDocument/2006/relationships/hyperlink" Target="https://podminky.urs.cz/item/CS_URS_2021_01/119001405" TargetMode="External" /><Relationship Id="rId6" Type="http://schemas.openxmlformats.org/officeDocument/2006/relationships/hyperlink" Target="https://podminky.urs.cz/item/CS_URS_2021_01/119001421" TargetMode="External" /><Relationship Id="rId7" Type="http://schemas.openxmlformats.org/officeDocument/2006/relationships/hyperlink" Target="https://podminky.urs.cz/item/CS_URS_2021_01/132354201" TargetMode="External" /><Relationship Id="rId8" Type="http://schemas.openxmlformats.org/officeDocument/2006/relationships/hyperlink" Target="https://podminky.urs.cz/item/CS_URS_2021_01/139001101" TargetMode="External" /><Relationship Id="rId9" Type="http://schemas.openxmlformats.org/officeDocument/2006/relationships/hyperlink" Target="https://podminky.urs.cz/item/CS_URS_2021_01/151101101" TargetMode="External" /><Relationship Id="rId10" Type="http://schemas.openxmlformats.org/officeDocument/2006/relationships/hyperlink" Target="https://podminky.urs.cz/item/CS_URS_2021_01/151101111" TargetMode="External" /><Relationship Id="rId11" Type="http://schemas.openxmlformats.org/officeDocument/2006/relationships/hyperlink" Target="https://podminky.urs.cz/item/CS_URS_2021_01/162751137" TargetMode="External" /><Relationship Id="rId12" Type="http://schemas.openxmlformats.org/officeDocument/2006/relationships/hyperlink" Target="https://podminky.urs.cz/item/CS_URS_2021_01/162751139" TargetMode="External" /><Relationship Id="rId13" Type="http://schemas.openxmlformats.org/officeDocument/2006/relationships/hyperlink" Target="https://podminky.urs.cz/item/CS_URS_2021_01/171201221" TargetMode="External" /><Relationship Id="rId14" Type="http://schemas.openxmlformats.org/officeDocument/2006/relationships/hyperlink" Target="https://podminky.urs.cz/item/CS_URS_2021_01/174151101" TargetMode="External" /><Relationship Id="rId15" Type="http://schemas.openxmlformats.org/officeDocument/2006/relationships/hyperlink" Target="https://podminky.urs.cz/item/CS_URS_2021_01/175151101" TargetMode="External" /><Relationship Id="rId16" Type="http://schemas.openxmlformats.org/officeDocument/2006/relationships/hyperlink" Target="https://podminky.urs.cz/item/CS_URS_2021_01/338171113" TargetMode="External" /><Relationship Id="rId17" Type="http://schemas.openxmlformats.org/officeDocument/2006/relationships/hyperlink" Target="https://podminky.urs.cz/item/CS_URS_2021_01/451573111" TargetMode="External" /><Relationship Id="rId18" Type="http://schemas.openxmlformats.org/officeDocument/2006/relationships/hyperlink" Target="https://podminky.urs.cz/item/CS_URS_2021_01/564722111" TargetMode="External" /><Relationship Id="rId19" Type="http://schemas.openxmlformats.org/officeDocument/2006/relationships/hyperlink" Target="https://podminky.urs.cz/item/CS_URS_2021_01/564871116" TargetMode="External" /><Relationship Id="rId20" Type="http://schemas.openxmlformats.org/officeDocument/2006/relationships/hyperlink" Target="https://podminky.urs.cz/item/CS_URS_2021_01/871161211" TargetMode="External" /><Relationship Id="rId21" Type="http://schemas.openxmlformats.org/officeDocument/2006/relationships/hyperlink" Target="https://podminky.urs.cz/item/CS_URS_2021_01/877161101" TargetMode="External" /><Relationship Id="rId22" Type="http://schemas.openxmlformats.org/officeDocument/2006/relationships/hyperlink" Target="https://podminky.urs.cz/item/CS_URS_2021_01/877241124" TargetMode="External" /><Relationship Id="rId23" Type="http://schemas.openxmlformats.org/officeDocument/2006/relationships/hyperlink" Target="https://podminky.urs.cz/item/CS_URS_2021_01/877261124" TargetMode="External" /><Relationship Id="rId24" Type="http://schemas.openxmlformats.org/officeDocument/2006/relationships/hyperlink" Target="https://podminky.urs.cz/item/CS_URS_2021_01/877321123" TargetMode="External" /><Relationship Id="rId25" Type="http://schemas.openxmlformats.org/officeDocument/2006/relationships/hyperlink" Target="https://podminky.urs.cz/item/CS_URS_2021_01/879171111" TargetMode="External" /><Relationship Id="rId26" Type="http://schemas.openxmlformats.org/officeDocument/2006/relationships/hyperlink" Target="https://podminky.urs.cz/item/CS_URS_2021_01/891181112" TargetMode="External" /><Relationship Id="rId27" Type="http://schemas.openxmlformats.org/officeDocument/2006/relationships/hyperlink" Target="https://podminky.urs.cz/item/CS_URS_2021_01/892233122" TargetMode="External" /><Relationship Id="rId28" Type="http://schemas.openxmlformats.org/officeDocument/2006/relationships/hyperlink" Target="https://podminky.urs.cz/item/CS_URS_2021_01/892241111" TargetMode="External" /><Relationship Id="rId29" Type="http://schemas.openxmlformats.org/officeDocument/2006/relationships/hyperlink" Target="https://podminky.urs.cz/item/CS_URS_2021_01/892372111" TargetMode="External" /><Relationship Id="rId30" Type="http://schemas.openxmlformats.org/officeDocument/2006/relationships/hyperlink" Target="https://podminky.urs.cz/item/CS_URS_2021_01/899401112" TargetMode="External" /><Relationship Id="rId31" Type="http://schemas.openxmlformats.org/officeDocument/2006/relationships/hyperlink" Target="https://podminky.urs.cz/item/CS_URS_2021_01/899713111" TargetMode="External" /><Relationship Id="rId32" Type="http://schemas.openxmlformats.org/officeDocument/2006/relationships/hyperlink" Target="https://podminky.urs.cz/item/CS_URS_2021_01/899721111" TargetMode="External" /><Relationship Id="rId33" Type="http://schemas.openxmlformats.org/officeDocument/2006/relationships/hyperlink" Target="https://podminky.urs.cz/item/CS_URS_2021_01/899722111" TargetMode="External" /><Relationship Id="rId34" Type="http://schemas.openxmlformats.org/officeDocument/2006/relationships/hyperlink" Target="https://podminky.urs.cz/item/CS_URS_2021_01/919735112" TargetMode="External" /><Relationship Id="rId35" Type="http://schemas.openxmlformats.org/officeDocument/2006/relationships/hyperlink" Target="https://podminky.urs.cz/item/CS_URS_2021_01/997221551" TargetMode="External" /><Relationship Id="rId36" Type="http://schemas.openxmlformats.org/officeDocument/2006/relationships/hyperlink" Target="https://podminky.urs.cz/item/CS_URS_2021_01/997221559" TargetMode="External" /><Relationship Id="rId37" Type="http://schemas.openxmlformats.org/officeDocument/2006/relationships/hyperlink" Target="https://podminky.urs.cz/item/CS_URS_2021_01/997221645" TargetMode="External" /><Relationship Id="rId38" Type="http://schemas.openxmlformats.org/officeDocument/2006/relationships/hyperlink" Target="https://podminky.urs.cz/item/CS_URS_2021_01/997221655" TargetMode="External" /><Relationship Id="rId39" Type="http://schemas.openxmlformats.org/officeDocument/2006/relationships/hyperlink" Target="https://podminky.urs.cz/item/CS_URS_2021_01/998276101" TargetMode="External" /><Relationship Id="rId4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312" TargetMode="External" /><Relationship Id="rId2" Type="http://schemas.openxmlformats.org/officeDocument/2006/relationships/hyperlink" Target="https://podminky.urs.cz/item/CS_URS_2021_01/113107323" TargetMode="External" /><Relationship Id="rId3" Type="http://schemas.openxmlformats.org/officeDocument/2006/relationships/hyperlink" Target="https://podminky.urs.cz/item/CS_URS_2021_01/113107342" TargetMode="External" /><Relationship Id="rId4" Type="http://schemas.openxmlformats.org/officeDocument/2006/relationships/hyperlink" Target="https://podminky.urs.cz/item/CS_URS_2021_01/121151104" TargetMode="External" /><Relationship Id="rId5" Type="http://schemas.openxmlformats.org/officeDocument/2006/relationships/hyperlink" Target="https://podminky.urs.cz/item/CS_URS_2021_01/132354201" TargetMode="External" /><Relationship Id="rId6" Type="http://schemas.openxmlformats.org/officeDocument/2006/relationships/hyperlink" Target="https://podminky.urs.cz/item/CS_URS_2021_01/151101101" TargetMode="External" /><Relationship Id="rId7" Type="http://schemas.openxmlformats.org/officeDocument/2006/relationships/hyperlink" Target="https://podminky.urs.cz/item/CS_URS_2021_01/151101111" TargetMode="External" /><Relationship Id="rId8" Type="http://schemas.openxmlformats.org/officeDocument/2006/relationships/hyperlink" Target="https://podminky.urs.cz/item/CS_URS_2021_01/162751137" TargetMode="External" /><Relationship Id="rId9" Type="http://schemas.openxmlformats.org/officeDocument/2006/relationships/hyperlink" Target="https://podminky.urs.cz/item/CS_URS_2021_01/162751139" TargetMode="External" /><Relationship Id="rId10" Type="http://schemas.openxmlformats.org/officeDocument/2006/relationships/hyperlink" Target="https://podminky.urs.cz/item/CS_URS_2021_01/171201221" TargetMode="External" /><Relationship Id="rId11" Type="http://schemas.openxmlformats.org/officeDocument/2006/relationships/hyperlink" Target="https://podminky.urs.cz/item/CS_URS_2021_01/174151101" TargetMode="External" /><Relationship Id="rId12" Type="http://schemas.openxmlformats.org/officeDocument/2006/relationships/hyperlink" Target="https://podminky.urs.cz/item/CS_URS_2021_01/175151101" TargetMode="External" /><Relationship Id="rId13" Type="http://schemas.openxmlformats.org/officeDocument/2006/relationships/hyperlink" Target="https://podminky.urs.cz/item/CS_URS_2021_01/181351003" TargetMode="External" /><Relationship Id="rId14" Type="http://schemas.openxmlformats.org/officeDocument/2006/relationships/hyperlink" Target="https://podminky.urs.cz/item/CS_URS_2021_01/181351003" TargetMode="External" /><Relationship Id="rId15" Type="http://schemas.openxmlformats.org/officeDocument/2006/relationships/hyperlink" Target="https://podminky.urs.cz/item/CS_URS_2021_01/181451311" TargetMode="External" /><Relationship Id="rId16" Type="http://schemas.openxmlformats.org/officeDocument/2006/relationships/hyperlink" Target="https://podminky.urs.cz/item/CS_URS_2021_01/338171113" TargetMode="External" /><Relationship Id="rId17" Type="http://schemas.openxmlformats.org/officeDocument/2006/relationships/hyperlink" Target="https://podminky.urs.cz/item/CS_URS_2021_01/451573111" TargetMode="External" /><Relationship Id="rId18" Type="http://schemas.openxmlformats.org/officeDocument/2006/relationships/hyperlink" Target="https://podminky.urs.cz/item/CS_URS_2021_01/871161211" TargetMode="External" /><Relationship Id="rId19" Type="http://schemas.openxmlformats.org/officeDocument/2006/relationships/hyperlink" Target="https://podminky.urs.cz/item/CS_URS_2021_01/877161101" TargetMode="External" /><Relationship Id="rId20" Type="http://schemas.openxmlformats.org/officeDocument/2006/relationships/hyperlink" Target="https://podminky.urs.cz/item/CS_URS_2021_01/877241124" TargetMode="External" /><Relationship Id="rId21" Type="http://schemas.openxmlformats.org/officeDocument/2006/relationships/hyperlink" Target="https://podminky.urs.cz/item/CS_URS_2021_01/877261124" TargetMode="External" /><Relationship Id="rId22" Type="http://schemas.openxmlformats.org/officeDocument/2006/relationships/hyperlink" Target="https://podminky.urs.cz/item/CS_URS_2021_01/879171111" TargetMode="External" /><Relationship Id="rId23" Type="http://schemas.openxmlformats.org/officeDocument/2006/relationships/hyperlink" Target="https://podminky.urs.cz/item/CS_URS_2021_01/891181112" TargetMode="External" /><Relationship Id="rId24" Type="http://schemas.openxmlformats.org/officeDocument/2006/relationships/hyperlink" Target="https://podminky.urs.cz/item/CS_URS_2021_01/891319111" TargetMode="External" /><Relationship Id="rId25" Type="http://schemas.openxmlformats.org/officeDocument/2006/relationships/hyperlink" Target="https://podminky.urs.cz/item/CS_URS_2021_01/892233122" TargetMode="External" /><Relationship Id="rId26" Type="http://schemas.openxmlformats.org/officeDocument/2006/relationships/hyperlink" Target="https://podminky.urs.cz/item/CS_URS_2021_01/899401112" TargetMode="External" /><Relationship Id="rId27" Type="http://schemas.openxmlformats.org/officeDocument/2006/relationships/hyperlink" Target="https://podminky.urs.cz/item/CS_URS_2021_01/899713111" TargetMode="External" /><Relationship Id="rId28" Type="http://schemas.openxmlformats.org/officeDocument/2006/relationships/hyperlink" Target="https://podminky.urs.cz/item/CS_URS_2021_01/899721111" TargetMode="External" /><Relationship Id="rId29" Type="http://schemas.openxmlformats.org/officeDocument/2006/relationships/hyperlink" Target="https://podminky.urs.cz/item/CS_URS_2021_01/899722111" TargetMode="External" /><Relationship Id="rId30" Type="http://schemas.openxmlformats.org/officeDocument/2006/relationships/hyperlink" Target="https://podminky.urs.cz/item/CS_URS_2021_01/919735112" TargetMode="External" /><Relationship Id="rId31" Type="http://schemas.openxmlformats.org/officeDocument/2006/relationships/hyperlink" Target="https://podminky.urs.cz/item/CS_URS_2021_01/997221551" TargetMode="External" /><Relationship Id="rId32" Type="http://schemas.openxmlformats.org/officeDocument/2006/relationships/hyperlink" Target="https://podminky.urs.cz/item/CS_URS_2021_01/997221559" TargetMode="External" /><Relationship Id="rId33" Type="http://schemas.openxmlformats.org/officeDocument/2006/relationships/hyperlink" Target="https://podminky.urs.cz/item/CS_URS_2021_01/997221645" TargetMode="External" /><Relationship Id="rId34" Type="http://schemas.openxmlformats.org/officeDocument/2006/relationships/hyperlink" Target="https://podminky.urs.cz/item/CS_URS_2021_01/997221655" TargetMode="External" /><Relationship Id="rId35" Type="http://schemas.openxmlformats.org/officeDocument/2006/relationships/hyperlink" Target="https://podminky.urs.cz/item/CS_URS_2021_01/998276101" TargetMode="External" /><Relationship Id="rId36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64" TargetMode="External" /><Relationship Id="rId4" Type="http://schemas.openxmlformats.org/officeDocument/2006/relationships/hyperlink" Target="https://podminky.urs.cz/item/CS_URS_2021_01/113107182" TargetMode="External" /><Relationship Id="rId5" Type="http://schemas.openxmlformats.org/officeDocument/2006/relationships/hyperlink" Target="https://podminky.urs.cz/item/CS_URS_2021_01/115101201" TargetMode="External" /><Relationship Id="rId6" Type="http://schemas.openxmlformats.org/officeDocument/2006/relationships/hyperlink" Target="https://podminky.urs.cz/item/CS_URS_2021_01/115101301" TargetMode="External" /><Relationship Id="rId7" Type="http://schemas.openxmlformats.org/officeDocument/2006/relationships/hyperlink" Target="https://podminky.urs.cz/item/CS_URS_2021_01/119001405" TargetMode="External" /><Relationship Id="rId8" Type="http://schemas.openxmlformats.org/officeDocument/2006/relationships/hyperlink" Target="https://podminky.urs.cz/item/CS_URS_2021_01/119001406" TargetMode="External" /><Relationship Id="rId9" Type="http://schemas.openxmlformats.org/officeDocument/2006/relationships/hyperlink" Target="https://podminky.urs.cz/item/CS_URS_2021_01/119001421" TargetMode="External" /><Relationship Id="rId10" Type="http://schemas.openxmlformats.org/officeDocument/2006/relationships/hyperlink" Target="https://podminky.urs.cz/item/CS_URS_2021_01/132354204" TargetMode="External" /><Relationship Id="rId11" Type="http://schemas.openxmlformats.org/officeDocument/2006/relationships/hyperlink" Target="https://podminky.urs.cz/item/CS_URS_2021_01/139001101" TargetMode="External" /><Relationship Id="rId12" Type="http://schemas.openxmlformats.org/officeDocument/2006/relationships/hyperlink" Target="https://podminky.urs.cz/item/CS_URS_2021_01/151101102" TargetMode="External" /><Relationship Id="rId13" Type="http://schemas.openxmlformats.org/officeDocument/2006/relationships/hyperlink" Target="https://podminky.urs.cz/item/CS_URS_2021_01/151101112" TargetMode="External" /><Relationship Id="rId14" Type="http://schemas.openxmlformats.org/officeDocument/2006/relationships/hyperlink" Target="https://podminky.urs.cz/item/CS_URS_2021_01/162751137" TargetMode="External" /><Relationship Id="rId15" Type="http://schemas.openxmlformats.org/officeDocument/2006/relationships/hyperlink" Target="https://podminky.urs.cz/item/CS_URS_2021_01/162751139" TargetMode="External" /><Relationship Id="rId16" Type="http://schemas.openxmlformats.org/officeDocument/2006/relationships/hyperlink" Target="https://podminky.urs.cz/item/CS_URS_2021_01/171201221" TargetMode="External" /><Relationship Id="rId17" Type="http://schemas.openxmlformats.org/officeDocument/2006/relationships/hyperlink" Target="https://podminky.urs.cz/item/CS_URS_2021_01/174151101" TargetMode="External" /><Relationship Id="rId18" Type="http://schemas.openxmlformats.org/officeDocument/2006/relationships/hyperlink" Target="https://podminky.urs.cz/item/CS_URS_2021_01/175151101" TargetMode="External" /><Relationship Id="rId19" Type="http://schemas.openxmlformats.org/officeDocument/2006/relationships/hyperlink" Target="https://podminky.urs.cz/item/CS_URS_2021_01/212752111" TargetMode="External" /><Relationship Id="rId20" Type="http://schemas.openxmlformats.org/officeDocument/2006/relationships/hyperlink" Target="https://podminky.urs.cz/item/CS_URS_2021_01/359901211" TargetMode="External" /><Relationship Id="rId21" Type="http://schemas.openxmlformats.org/officeDocument/2006/relationships/hyperlink" Target="https://podminky.urs.cz/item/CS_URS_2021_01/451573111" TargetMode="External" /><Relationship Id="rId22" Type="http://schemas.openxmlformats.org/officeDocument/2006/relationships/hyperlink" Target="https://podminky.urs.cz/item/CS_URS_2021_01/452112111" TargetMode="External" /><Relationship Id="rId23" Type="http://schemas.openxmlformats.org/officeDocument/2006/relationships/hyperlink" Target="https://podminky.urs.cz/item/CS_URS_2021_01/452112121" TargetMode="External" /><Relationship Id="rId24" Type="http://schemas.openxmlformats.org/officeDocument/2006/relationships/hyperlink" Target="https://podminky.urs.cz/item/CS_URS_2021_01/564722111" TargetMode="External" /><Relationship Id="rId25" Type="http://schemas.openxmlformats.org/officeDocument/2006/relationships/hyperlink" Target="https://podminky.urs.cz/item/CS_URS_2021_01/564871116" TargetMode="External" /><Relationship Id="rId26" Type="http://schemas.openxmlformats.org/officeDocument/2006/relationships/hyperlink" Target="https://podminky.urs.cz/item/CS_URS_2021_01/831372121" TargetMode="External" /><Relationship Id="rId27" Type="http://schemas.openxmlformats.org/officeDocument/2006/relationships/hyperlink" Target="https://podminky.urs.cz/item/CS_URS_2021_01/837371221" TargetMode="External" /><Relationship Id="rId28" Type="http://schemas.openxmlformats.org/officeDocument/2006/relationships/hyperlink" Target="https://podminky.urs.cz/item/CS_URS_2021_01/892372111" TargetMode="External" /><Relationship Id="rId29" Type="http://schemas.openxmlformats.org/officeDocument/2006/relationships/hyperlink" Target="https://podminky.urs.cz/item/CS_URS_2021_01/892381111" TargetMode="External" /><Relationship Id="rId30" Type="http://schemas.openxmlformats.org/officeDocument/2006/relationships/hyperlink" Target="https://podminky.urs.cz/item/CS_URS_2021_01/894411311" TargetMode="External" /><Relationship Id="rId31" Type="http://schemas.openxmlformats.org/officeDocument/2006/relationships/hyperlink" Target="https://podminky.urs.cz/item/CS_URS_2021_01/894412411" TargetMode="External" /><Relationship Id="rId32" Type="http://schemas.openxmlformats.org/officeDocument/2006/relationships/hyperlink" Target="https://podminky.urs.cz/item/CS_URS_2021_01/894414111" TargetMode="External" /><Relationship Id="rId33" Type="http://schemas.openxmlformats.org/officeDocument/2006/relationships/hyperlink" Target="https://podminky.urs.cz/item/CS_URS_2021_01/899104112" TargetMode="External" /><Relationship Id="rId34" Type="http://schemas.openxmlformats.org/officeDocument/2006/relationships/hyperlink" Target="https://podminky.urs.cz/item/CS_URS_2021_01/899722114" TargetMode="External" /><Relationship Id="rId35" Type="http://schemas.openxmlformats.org/officeDocument/2006/relationships/hyperlink" Target="https://podminky.urs.cz/item/CS_URS_2021_01/919735112" TargetMode="External" /><Relationship Id="rId36" Type="http://schemas.openxmlformats.org/officeDocument/2006/relationships/hyperlink" Target="https://podminky.urs.cz/item/CS_URS_2021_01/997221551" TargetMode="External" /><Relationship Id="rId37" Type="http://schemas.openxmlformats.org/officeDocument/2006/relationships/hyperlink" Target="https://podminky.urs.cz/item/CS_URS_2021_01/997221559" TargetMode="External" /><Relationship Id="rId38" Type="http://schemas.openxmlformats.org/officeDocument/2006/relationships/hyperlink" Target="https://podminky.urs.cz/item/CS_URS_2021_01/997221645" TargetMode="External" /><Relationship Id="rId39" Type="http://schemas.openxmlformats.org/officeDocument/2006/relationships/hyperlink" Target="https://podminky.urs.cz/item/CS_URS_2021_01/997221655" TargetMode="External" /><Relationship Id="rId40" Type="http://schemas.openxmlformats.org/officeDocument/2006/relationships/hyperlink" Target="https://podminky.urs.cz/item/CS_URS_2021_01/998275101" TargetMode="External" /><Relationship Id="rId4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52" TargetMode="External" /><Relationship Id="rId2" Type="http://schemas.openxmlformats.org/officeDocument/2006/relationships/hyperlink" Target="https://podminky.urs.cz/item/CS_URS_2021_01/113107163" TargetMode="External" /><Relationship Id="rId3" Type="http://schemas.openxmlformats.org/officeDocument/2006/relationships/hyperlink" Target="https://podminky.urs.cz/item/CS_URS_2021_01/113107164" TargetMode="External" /><Relationship Id="rId4" Type="http://schemas.openxmlformats.org/officeDocument/2006/relationships/hyperlink" Target="https://podminky.urs.cz/item/CS_URS_2021_01/113107182" TargetMode="External" /><Relationship Id="rId5" Type="http://schemas.openxmlformats.org/officeDocument/2006/relationships/hyperlink" Target="https://podminky.urs.cz/item/CS_URS_2021_01/115101201" TargetMode="External" /><Relationship Id="rId6" Type="http://schemas.openxmlformats.org/officeDocument/2006/relationships/hyperlink" Target="https://podminky.urs.cz/item/CS_URS_2021_01/115101301" TargetMode="External" /><Relationship Id="rId7" Type="http://schemas.openxmlformats.org/officeDocument/2006/relationships/hyperlink" Target="https://podminky.urs.cz/item/CS_URS_2021_01/119001405" TargetMode="External" /><Relationship Id="rId8" Type="http://schemas.openxmlformats.org/officeDocument/2006/relationships/hyperlink" Target="https://podminky.urs.cz/item/CS_URS_2021_01/119001406" TargetMode="External" /><Relationship Id="rId9" Type="http://schemas.openxmlformats.org/officeDocument/2006/relationships/hyperlink" Target="https://podminky.urs.cz/item/CS_URS_2021_01/119001421" TargetMode="External" /><Relationship Id="rId10" Type="http://schemas.openxmlformats.org/officeDocument/2006/relationships/hyperlink" Target="https://podminky.urs.cz/item/CS_URS_2021_01/132354204" TargetMode="External" /><Relationship Id="rId11" Type="http://schemas.openxmlformats.org/officeDocument/2006/relationships/hyperlink" Target="https://podminky.urs.cz/item/CS_URS_2021_01/139001101" TargetMode="External" /><Relationship Id="rId12" Type="http://schemas.openxmlformats.org/officeDocument/2006/relationships/hyperlink" Target="https://podminky.urs.cz/item/CS_URS_2021_01/151101102" TargetMode="External" /><Relationship Id="rId13" Type="http://schemas.openxmlformats.org/officeDocument/2006/relationships/hyperlink" Target="https://podminky.urs.cz/item/CS_URS_2021_01/151101112" TargetMode="External" /><Relationship Id="rId14" Type="http://schemas.openxmlformats.org/officeDocument/2006/relationships/hyperlink" Target="https://podminky.urs.cz/item/CS_URS_2021_01/162751137" TargetMode="External" /><Relationship Id="rId15" Type="http://schemas.openxmlformats.org/officeDocument/2006/relationships/hyperlink" Target="https://podminky.urs.cz/item/CS_URS_2021_01/162751139" TargetMode="External" /><Relationship Id="rId16" Type="http://schemas.openxmlformats.org/officeDocument/2006/relationships/hyperlink" Target="https://podminky.urs.cz/item/CS_URS_2021_01/171201221" TargetMode="External" /><Relationship Id="rId17" Type="http://schemas.openxmlformats.org/officeDocument/2006/relationships/hyperlink" Target="https://podminky.urs.cz/item/CS_URS_2021_01/174151101" TargetMode="External" /><Relationship Id="rId18" Type="http://schemas.openxmlformats.org/officeDocument/2006/relationships/hyperlink" Target="https://podminky.urs.cz/item/CS_URS_2021_01/175151101" TargetMode="External" /><Relationship Id="rId19" Type="http://schemas.openxmlformats.org/officeDocument/2006/relationships/hyperlink" Target="https://podminky.urs.cz/item/CS_URS_2021_01/212752111" TargetMode="External" /><Relationship Id="rId20" Type="http://schemas.openxmlformats.org/officeDocument/2006/relationships/hyperlink" Target="https://podminky.urs.cz/item/CS_URS_2021_01/359901211" TargetMode="External" /><Relationship Id="rId21" Type="http://schemas.openxmlformats.org/officeDocument/2006/relationships/hyperlink" Target="https://podminky.urs.cz/item/CS_URS_2021_01/451573111" TargetMode="External" /><Relationship Id="rId22" Type="http://schemas.openxmlformats.org/officeDocument/2006/relationships/hyperlink" Target="https://podminky.urs.cz/item/CS_URS_2021_01/452112111" TargetMode="External" /><Relationship Id="rId23" Type="http://schemas.openxmlformats.org/officeDocument/2006/relationships/hyperlink" Target="https://podminky.urs.cz/item/CS_URS_2021_01/452112121" TargetMode="External" /><Relationship Id="rId24" Type="http://schemas.openxmlformats.org/officeDocument/2006/relationships/hyperlink" Target="https://podminky.urs.cz/item/CS_URS_2021_01/564722111" TargetMode="External" /><Relationship Id="rId25" Type="http://schemas.openxmlformats.org/officeDocument/2006/relationships/hyperlink" Target="https://podminky.urs.cz/item/CS_URS_2021_01/564871116" TargetMode="External" /><Relationship Id="rId26" Type="http://schemas.openxmlformats.org/officeDocument/2006/relationships/hyperlink" Target="https://podminky.urs.cz/item/CS_URS_2021_01/831372121" TargetMode="External" /><Relationship Id="rId27" Type="http://schemas.openxmlformats.org/officeDocument/2006/relationships/hyperlink" Target="https://podminky.urs.cz/item/CS_URS_2021_01/837371221" TargetMode="External" /><Relationship Id="rId28" Type="http://schemas.openxmlformats.org/officeDocument/2006/relationships/hyperlink" Target="https://podminky.urs.cz/item/CS_URS_2021_01/892372111" TargetMode="External" /><Relationship Id="rId29" Type="http://schemas.openxmlformats.org/officeDocument/2006/relationships/hyperlink" Target="https://podminky.urs.cz/item/CS_URS_2021_01/892381111" TargetMode="External" /><Relationship Id="rId30" Type="http://schemas.openxmlformats.org/officeDocument/2006/relationships/hyperlink" Target="https://podminky.urs.cz/item/CS_URS_2021_01/894411311" TargetMode="External" /><Relationship Id="rId31" Type="http://schemas.openxmlformats.org/officeDocument/2006/relationships/hyperlink" Target="https://podminky.urs.cz/item/CS_URS_2021_01/894412411" TargetMode="External" /><Relationship Id="rId32" Type="http://schemas.openxmlformats.org/officeDocument/2006/relationships/hyperlink" Target="https://podminky.urs.cz/item/CS_URS_2021_01/894414111" TargetMode="External" /><Relationship Id="rId33" Type="http://schemas.openxmlformats.org/officeDocument/2006/relationships/hyperlink" Target="https://podminky.urs.cz/item/CS_URS_2021_01/899104112" TargetMode="External" /><Relationship Id="rId34" Type="http://schemas.openxmlformats.org/officeDocument/2006/relationships/hyperlink" Target="https://podminky.urs.cz/item/CS_URS_2021_01/899722114" TargetMode="External" /><Relationship Id="rId35" Type="http://schemas.openxmlformats.org/officeDocument/2006/relationships/hyperlink" Target="https://podminky.urs.cz/item/CS_URS_2021_01/919735112" TargetMode="External" /><Relationship Id="rId36" Type="http://schemas.openxmlformats.org/officeDocument/2006/relationships/hyperlink" Target="https://podminky.urs.cz/item/CS_URS_2021_01/997221551" TargetMode="External" /><Relationship Id="rId37" Type="http://schemas.openxmlformats.org/officeDocument/2006/relationships/hyperlink" Target="https://podminky.urs.cz/item/CS_URS_2021_01/997221559" TargetMode="External" /><Relationship Id="rId38" Type="http://schemas.openxmlformats.org/officeDocument/2006/relationships/hyperlink" Target="https://podminky.urs.cz/item/CS_URS_2021_01/997221645" TargetMode="External" /><Relationship Id="rId39" Type="http://schemas.openxmlformats.org/officeDocument/2006/relationships/hyperlink" Target="https://podminky.urs.cz/item/CS_URS_2021_01/997221655" TargetMode="External" /><Relationship Id="rId40" Type="http://schemas.openxmlformats.org/officeDocument/2006/relationships/hyperlink" Target="https://podminky.urs.cz/item/CS_URS_2021_01/998275101" TargetMode="External" /><Relationship Id="rId4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64" TargetMode="External" /><Relationship Id="rId2" Type="http://schemas.openxmlformats.org/officeDocument/2006/relationships/hyperlink" Target="https://podminky.urs.cz/item/CS_URS_2021_01/115101201" TargetMode="External" /><Relationship Id="rId3" Type="http://schemas.openxmlformats.org/officeDocument/2006/relationships/hyperlink" Target="https://podminky.urs.cz/item/CS_URS_2021_01/115101301" TargetMode="External" /><Relationship Id="rId4" Type="http://schemas.openxmlformats.org/officeDocument/2006/relationships/hyperlink" Target="https://podminky.urs.cz/item/CS_URS_2021_01/119001405" TargetMode="External" /><Relationship Id="rId5" Type="http://schemas.openxmlformats.org/officeDocument/2006/relationships/hyperlink" Target="https://podminky.urs.cz/item/CS_URS_2021_01/119001421" TargetMode="External" /><Relationship Id="rId6" Type="http://schemas.openxmlformats.org/officeDocument/2006/relationships/hyperlink" Target="https://podminky.urs.cz/item/CS_URS_2021_01/132354204" TargetMode="External" /><Relationship Id="rId7" Type="http://schemas.openxmlformats.org/officeDocument/2006/relationships/hyperlink" Target="https://podminky.urs.cz/item/CS_URS_2021_01/139001101" TargetMode="External" /><Relationship Id="rId8" Type="http://schemas.openxmlformats.org/officeDocument/2006/relationships/hyperlink" Target="https://podminky.urs.cz/item/CS_URS_2021_01/151101102" TargetMode="External" /><Relationship Id="rId9" Type="http://schemas.openxmlformats.org/officeDocument/2006/relationships/hyperlink" Target="https://podminky.urs.cz/item/CS_URS_2021_01/151101112" TargetMode="External" /><Relationship Id="rId10" Type="http://schemas.openxmlformats.org/officeDocument/2006/relationships/hyperlink" Target="https://podminky.urs.cz/item/CS_URS_2021_01/162751137" TargetMode="External" /><Relationship Id="rId11" Type="http://schemas.openxmlformats.org/officeDocument/2006/relationships/hyperlink" Target="https://podminky.urs.cz/item/CS_URS_2021_01/162751139" TargetMode="External" /><Relationship Id="rId12" Type="http://schemas.openxmlformats.org/officeDocument/2006/relationships/hyperlink" Target="https://podminky.urs.cz/item/CS_URS_2021_01/171201221" TargetMode="External" /><Relationship Id="rId13" Type="http://schemas.openxmlformats.org/officeDocument/2006/relationships/hyperlink" Target="https://podminky.urs.cz/item/CS_URS_2021_01/174151101" TargetMode="External" /><Relationship Id="rId14" Type="http://schemas.openxmlformats.org/officeDocument/2006/relationships/hyperlink" Target="https://podminky.urs.cz/item/CS_URS_2021_01/175151101" TargetMode="External" /><Relationship Id="rId15" Type="http://schemas.openxmlformats.org/officeDocument/2006/relationships/hyperlink" Target="https://podminky.urs.cz/item/CS_URS_2021_01/212752111" TargetMode="External" /><Relationship Id="rId16" Type="http://schemas.openxmlformats.org/officeDocument/2006/relationships/hyperlink" Target="https://podminky.urs.cz/item/CS_URS_2021_01/359901211" TargetMode="External" /><Relationship Id="rId17" Type="http://schemas.openxmlformats.org/officeDocument/2006/relationships/hyperlink" Target="https://podminky.urs.cz/item/CS_URS_2021_01/451573111" TargetMode="External" /><Relationship Id="rId18" Type="http://schemas.openxmlformats.org/officeDocument/2006/relationships/hyperlink" Target="https://podminky.urs.cz/item/CS_URS_2021_01/452112111" TargetMode="External" /><Relationship Id="rId19" Type="http://schemas.openxmlformats.org/officeDocument/2006/relationships/hyperlink" Target="https://podminky.urs.cz/item/CS_URS_2021_01/452112121" TargetMode="External" /><Relationship Id="rId20" Type="http://schemas.openxmlformats.org/officeDocument/2006/relationships/hyperlink" Target="https://podminky.urs.cz/item/CS_URS_2021_01/564722111" TargetMode="External" /><Relationship Id="rId21" Type="http://schemas.openxmlformats.org/officeDocument/2006/relationships/hyperlink" Target="https://podminky.urs.cz/item/CS_URS_2021_01/564871116" TargetMode="External" /><Relationship Id="rId22" Type="http://schemas.openxmlformats.org/officeDocument/2006/relationships/hyperlink" Target="https://podminky.urs.cz/item/CS_URS_2021_01/831362121" TargetMode="External" /><Relationship Id="rId23" Type="http://schemas.openxmlformats.org/officeDocument/2006/relationships/hyperlink" Target="https://podminky.urs.cz/item/CS_URS_2021_01/837361221" TargetMode="External" /><Relationship Id="rId24" Type="http://schemas.openxmlformats.org/officeDocument/2006/relationships/hyperlink" Target="https://podminky.urs.cz/item/CS_URS_2021_01/892372111" TargetMode="External" /><Relationship Id="rId25" Type="http://schemas.openxmlformats.org/officeDocument/2006/relationships/hyperlink" Target="https://podminky.urs.cz/item/CS_URS_2021_01/892381111" TargetMode="External" /><Relationship Id="rId26" Type="http://schemas.openxmlformats.org/officeDocument/2006/relationships/hyperlink" Target="https://podminky.urs.cz/item/CS_URS_2021_01/894411311" TargetMode="External" /><Relationship Id="rId27" Type="http://schemas.openxmlformats.org/officeDocument/2006/relationships/hyperlink" Target="https://podminky.urs.cz/item/CS_URS_2021_01/894412411" TargetMode="External" /><Relationship Id="rId28" Type="http://schemas.openxmlformats.org/officeDocument/2006/relationships/hyperlink" Target="https://podminky.urs.cz/item/CS_URS_2021_01/894414111" TargetMode="External" /><Relationship Id="rId29" Type="http://schemas.openxmlformats.org/officeDocument/2006/relationships/hyperlink" Target="https://podminky.urs.cz/item/CS_URS_2021_01/899104112" TargetMode="External" /><Relationship Id="rId30" Type="http://schemas.openxmlformats.org/officeDocument/2006/relationships/hyperlink" Target="https://podminky.urs.cz/item/CS_URS_2021_01/899722114" TargetMode="External" /><Relationship Id="rId31" Type="http://schemas.openxmlformats.org/officeDocument/2006/relationships/hyperlink" Target="https://podminky.urs.cz/item/CS_URS_2021_01/997221551" TargetMode="External" /><Relationship Id="rId32" Type="http://schemas.openxmlformats.org/officeDocument/2006/relationships/hyperlink" Target="https://podminky.urs.cz/item/CS_URS_2021_01/997221559" TargetMode="External" /><Relationship Id="rId33" Type="http://schemas.openxmlformats.org/officeDocument/2006/relationships/hyperlink" Target="https://podminky.urs.cz/item/CS_URS_2021_01/997221655" TargetMode="External" /><Relationship Id="rId34" Type="http://schemas.openxmlformats.org/officeDocument/2006/relationships/hyperlink" Target="https://podminky.urs.cz/item/CS_URS_2021_01/998275101" TargetMode="External" /><Relationship Id="rId35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312" TargetMode="External" /><Relationship Id="rId2" Type="http://schemas.openxmlformats.org/officeDocument/2006/relationships/hyperlink" Target="https://podminky.urs.cz/item/CS_URS_2021_01/113107323" TargetMode="External" /><Relationship Id="rId3" Type="http://schemas.openxmlformats.org/officeDocument/2006/relationships/hyperlink" Target="https://podminky.urs.cz/item/CS_URS_2021_01/113107324" TargetMode="External" /><Relationship Id="rId4" Type="http://schemas.openxmlformats.org/officeDocument/2006/relationships/hyperlink" Target="https://podminky.urs.cz/item/CS_URS_2021_01/113107342" TargetMode="External" /><Relationship Id="rId5" Type="http://schemas.openxmlformats.org/officeDocument/2006/relationships/hyperlink" Target="https://podminky.urs.cz/item/CS_URS_2021_01/132354202" TargetMode="External" /><Relationship Id="rId6" Type="http://schemas.openxmlformats.org/officeDocument/2006/relationships/hyperlink" Target="https://podminky.urs.cz/item/CS_URS_2021_01/151101102" TargetMode="External" /><Relationship Id="rId7" Type="http://schemas.openxmlformats.org/officeDocument/2006/relationships/hyperlink" Target="https://podminky.urs.cz/item/CS_URS_2021_01/151101112" TargetMode="External" /><Relationship Id="rId8" Type="http://schemas.openxmlformats.org/officeDocument/2006/relationships/hyperlink" Target="https://podminky.urs.cz/item/CS_URS_2021_01/162751137" TargetMode="External" /><Relationship Id="rId9" Type="http://schemas.openxmlformats.org/officeDocument/2006/relationships/hyperlink" Target="https://podminky.urs.cz/item/CS_URS_2021_01/162751139" TargetMode="External" /><Relationship Id="rId10" Type="http://schemas.openxmlformats.org/officeDocument/2006/relationships/hyperlink" Target="https://podminky.urs.cz/item/CS_URS_2021_01/171201221" TargetMode="External" /><Relationship Id="rId11" Type="http://schemas.openxmlformats.org/officeDocument/2006/relationships/hyperlink" Target="https://podminky.urs.cz/item/CS_URS_2021_01/174151101" TargetMode="External" /><Relationship Id="rId12" Type="http://schemas.openxmlformats.org/officeDocument/2006/relationships/hyperlink" Target="https://podminky.urs.cz/item/CS_URS_2021_01/175151101" TargetMode="External" /><Relationship Id="rId13" Type="http://schemas.openxmlformats.org/officeDocument/2006/relationships/hyperlink" Target="https://podminky.urs.cz/item/CS_URS_2021_01/359901211" TargetMode="External" /><Relationship Id="rId14" Type="http://schemas.openxmlformats.org/officeDocument/2006/relationships/hyperlink" Target="https://podminky.urs.cz/item/CS_URS_2021_01/451573111" TargetMode="External" /><Relationship Id="rId15" Type="http://schemas.openxmlformats.org/officeDocument/2006/relationships/hyperlink" Target="https://podminky.urs.cz/item/CS_URS_2021_01/564722111" TargetMode="External" /><Relationship Id="rId16" Type="http://schemas.openxmlformats.org/officeDocument/2006/relationships/hyperlink" Target="https://podminky.urs.cz/item/CS_URS_2021_01/564871116" TargetMode="External" /><Relationship Id="rId17" Type="http://schemas.openxmlformats.org/officeDocument/2006/relationships/hyperlink" Target="https://podminky.urs.cz/item/CS_URS_2021_01/831312121" TargetMode="External" /><Relationship Id="rId18" Type="http://schemas.openxmlformats.org/officeDocument/2006/relationships/hyperlink" Target="https://podminky.urs.cz/item/CS_URS_2021_01/837312221" TargetMode="External" /><Relationship Id="rId19" Type="http://schemas.openxmlformats.org/officeDocument/2006/relationships/hyperlink" Target="https://podminky.urs.cz/item/CS_URS_2021_01/892351111" TargetMode="External" /><Relationship Id="rId20" Type="http://schemas.openxmlformats.org/officeDocument/2006/relationships/hyperlink" Target="https://podminky.urs.cz/item/CS_URS_2021_01/892372111" TargetMode="External" /><Relationship Id="rId21" Type="http://schemas.openxmlformats.org/officeDocument/2006/relationships/hyperlink" Target="https://podminky.urs.cz/item/CS_URS_2021_01/899722113" TargetMode="External" /><Relationship Id="rId22" Type="http://schemas.openxmlformats.org/officeDocument/2006/relationships/hyperlink" Target="https://podminky.urs.cz/item/CS_URS_2021_01/919735112" TargetMode="External" /><Relationship Id="rId23" Type="http://schemas.openxmlformats.org/officeDocument/2006/relationships/hyperlink" Target="https://podminky.urs.cz/item/CS_URS_2021_01/997221551" TargetMode="External" /><Relationship Id="rId24" Type="http://schemas.openxmlformats.org/officeDocument/2006/relationships/hyperlink" Target="https://podminky.urs.cz/item/CS_URS_2021_01/997221559" TargetMode="External" /><Relationship Id="rId25" Type="http://schemas.openxmlformats.org/officeDocument/2006/relationships/hyperlink" Target="https://podminky.urs.cz/item/CS_URS_2021_01/997221645" TargetMode="External" /><Relationship Id="rId26" Type="http://schemas.openxmlformats.org/officeDocument/2006/relationships/hyperlink" Target="https://podminky.urs.cz/item/CS_URS_2021_01/997221655" TargetMode="External" /><Relationship Id="rId27" Type="http://schemas.openxmlformats.org/officeDocument/2006/relationships/hyperlink" Target="https://podminky.urs.cz/item/CS_URS_2021_01/998275101" TargetMode="External" /><Relationship Id="rId28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12" TargetMode="External" /><Relationship Id="rId2" Type="http://schemas.openxmlformats.org/officeDocument/2006/relationships/hyperlink" Target="https://podminky.urs.cz/item/CS_URS_2021_01/113107223" TargetMode="External" /><Relationship Id="rId3" Type="http://schemas.openxmlformats.org/officeDocument/2006/relationships/hyperlink" Target="https://podminky.urs.cz/item/CS_URS_2021_01/113107242" TargetMode="External" /><Relationship Id="rId4" Type="http://schemas.openxmlformats.org/officeDocument/2006/relationships/hyperlink" Target="https://podminky.urs.cz/item/CS_URS_2021_01/115101201" TargetMode="External" /><Relationship Id="rId5" Type="http://schemas.openxmlformats.org/officeDocument/2006/relationships/hyperlink" Target="https://podminky.urs.cz/item/CS_URS_2021_01/115101301" TargetMode="External" /><Relationship Id="rId6" Type="http://schemas.openxmlformats.org/officeDocument/2006/relationships/hyperlink" Target="https://podminky.urs.cz/item/CS_URS_2021_01/119001405" TargetMode="External" /><Relationship Id="rId7" Type="http://schemas.openxmlformats.org/officeDocument/2006/relationships/hyperlink" Target="https://podminky.urs.cz/item/CS_URS_2021_01/119001406" TargetMode="External" /><Relationship Id="rId8" Type="http://schemas.openxmlformats.org/officeDocument/2006/relationships/hyperlink" Target="https://podminky.urs.cz/item/CS_URS_2021_01/119001421" TargetMode="External" /><Relationship Id="rId9" Type="http://schemas.openxmlformats.org/officeDocument/2006/relationships/hyperlink" Target="https://podminky.urs.cz/item/CS_URS_2021_01/132354204" TargetMode="External" /><Relationship Id="rId10" Type="http://schemas.openxmlformats.org/officeDocument/2006/relationships/hyperlink" Target="https://podminky.urs.cz/item/CS_URS_2021_01/139001101" TargetMode="External" /><Relationship Id="rId11" Type="http://schemas.openxmlformats.org/officeDocument/2006/relationships/hyperlink" Target="https://podminky.urs.cz/item/CS_URS_2021_01/151101102" TargetMode="External" /><Relationship Id="rId12" Type="http://schemas.openxmlformats.org/officeDocument/2006/relationships/hyperlink" Target="https://podminky.urs.cz/item/CS_URS_2021_01/151101112" TargetMode="External" /><Relationship Id="rId13" Type="http://schemas.openxmlformats.org/officeDocument/2006/relationships/hyperlink" Target="https://podminky.urs.cz/item/CS_URS_2021_01/162751137" TargetMode="External" /><Relationship Id="rId14" Type="http://schemas.openxmlformats.org/officeDocument/2006/relationships/hyperlink" Target="https://podminky.urs.cz/item/CS_URS_2021_01/162751139" TargetMode="External" /><Relationship Id="rId15" Type="http://schemas.openxmlformats.org/officeDocument/2006/relationships/hyperlink" Target="https://podminky.urs.cz/item/CS_URS_2021_01/171201221" TargetMode="External" /><Relationship Id="rId16" Type="http://schemas.openxmlformats.org/officeDocument/2006/relationships/hyperlink" Target="https://podminky.urs.cz/item/CS_URS_2021_01/174151101" TargetMode="External" /><Relationship Id="rId17" Type="http://schemas.openxmlformats.org/officeDocument/2006/relationships/hyperlink" Target="https://podminky.urs.cz/item/CS_URS_2021_01/175151101" TargetMode="External" /><Relationship Id="rId18" Type="http://schemas.openxmlformats.org/officeDocument/2006/relationships/hyperlink" Target="https://podminky.urs.cz/item/CS_URS_2021_01/212752111" TargetMode="External" /><Relationship Id="rId19" Type="http://schemas.openxmlformats.org/officeDocument/2006/relationships/hyperlink" Target="https://podminky.urs.cz/item/CS_URS_2021_01/359901211" TargetMode="External" /><Relationship Id="rId20" Type="http://schemas.openxmlformats.org/officeDocument/2006/relationships/hyperlink" Target="https://podminky.urs.cz/item/CS_URS_2021_01/451573111" TargetMode="External" /><Relationship Id="rId21" Type="http://schemas.openxmlformats.org/officeDocument/2006/relationships/hyperlink" Target="https://podminky.urs.cz/item/CS_URS_2021_01/452112111" TargetMode="External" /><Relationship Id="rId22" Type="http://schemas.openxmlformats.org/officeDocument/2006/relationships/hyperlink" Target="https://podminky.urs.cz/item/CS_URS_2021_01/831372121" TargetMode="External" /><Relationship Id="rId23" Type="http://schemas.openxmlformats.org/officeDocument/2006/relationships/hyperlink" Target="https://podminky.urs.cz/item/CS_URS_2021_01/837371221" TargetMode="External" /><Relationship Id="rId24" Type="http://schemas.openxmlformats.org/officeDocument/2006/relationships/hyperlink" Target="https://podminky.urs.cz/item/CS_URS_2021_01/871310320" TargetMode="External" /><Relationship Id="rId25" Type="http://schemas.openxmlformats.org/officeDocument/2006/relationships/hyperlink" Target="https://podminky.urs.cz/item/CS_URS_2021_01/871350320" TargetMode="External" /><Relationship Id="rId26" Type="http://schemas.openxmlformats.org/officeDocument/2006/relationships/hyperlink" Target="https://podminky.urs.cz/item/CS_URS_2021_01/892351111" TargetMode="External" /><Relationship Id="rId27" Type="http://schemas.openxmlformats.org/officeDocument/2006/relationships/hyperlink" Target="https://podminky.urs.cz/item/CS_URS_2021_01/892372111" TargetMode="External" /><Relationship Id="rId28" Type="http://schemas.openxmlformats.org/officeDocument/2006/relationships/hyperlink" Target="https://podminky.urs.cz/item/CS_URS_2021_01/892381111" TargetMode="External" /><Relationship Id="rId29" Type="http://schemas.openxmlformats.org/officeDocument/2006/relationships/hyperlink" Target="https://podminky.urs.cz/item/CS_URS_2021_01/894411311" TargetMode="External" /><Relationship Id="rId30" Type="http://schemas.openxmlformats.org/officeDocument/2006/relationships/hyperlink" Target="https://podminky.urs.cz/item/CS_URS_2021_01/894412411" TargetMode="External" /><Relationship Id="rId31" Type="http://schemas.openxmlformats.org/officeDocument/2006/relationships/hyperlink" Target="https://podminky.urs.cz/item/CS_URS_2021_01/894414111" TargetMode="External" /><Relationship Id="rId32" Type="http://schemas.openxmlformats.org/officeDocument/2006/relationships/hyperlink" Target="https://podminky.urs.cz/item/CS_URS_2021_01/895941111" TargetMode="External" /><Relationship Id="rId33" Type="http://schemas.openxmlformats.org/officeDocument/2006/relationships/hyperlink" Target="https://podminky.urs.cz/item/CS_URS_2021_01/899104112" TargetMode="External" /><Relationship Id="rId34" Type="http://schemas.openxmlformats.org/officeDocument/2006/relationships/hyperlink" Target="https://podminky.urs.cz/item/CS_URS_2021_01/899721111" TargetMode="External" /><Relationship Id="rId35" Type="http://schemas.openxmlformats.org/officeDocument/2006/relationships/hyperlink" Target="https://podminky.urs.cz/item/CS_URS_2021_01/899721112" TargetMode="External" /><Relationship Id="rId36" Type="http://schemas.openxmlformats.org/officeDocument/2006/relationships/hyperlink" Target="https://podminky.urs.cz/item/CS_URS_2021_01/899722113" TargetMode="External" /><Relationship Id="rId37" Type="http://schemas.openxmlformats.org/officeDocument/2006/relationships/hyperlink" Target="https://podminky.urs.cz/item/CS_URS_2021_01/899722114" TargetMode="External" /><Relationship Id="rId38" Type="http://schemas.openxmlformats.org/officeDocument/2006/relationships/hyperlink" Target="https://podminky.urs.cz/item/CS_URS_2021_01/919735112" TargetMode="External" /><Relationship Id="rId39" Type="http://schemas.openxmlformats.org/officeDocument/2006/relationships/hyperlink" Target="https://podminky.urs.cz/item/CS_URS_2021_01/997221551" TargetMode="External" /><Relationship Id="rId40" Type="http://schemas.openxmlformats.org/officeDocument/2006/relationships/hyperlink" Target="https://podminky.urs.cz/item/CS_URS_2021_01/997221559" TargetMode="External" /><Relationship Id="rId41" Type="http://schemas.openxmlformats.org/officeDocument/2006/relationships/hyperlink" Target="https://podminky.urs.cz/item/CS_URS_2021_01/997221645" TargetMode="External" /><Relationship Id="rId42" Type="http://schemas.openxmlformats.org/officeDocument/2006/relationships/hyperlink" Target="https://podminky.urs.cz/item/CS_URS_2021_01/997221655" TargetMode="External" /><Relationship Id="rId43" Type="http://schemas.openxmlformats.org/officeDocument/2006/relationships/hyperlink" Target="https://podminky.urs.cz/item/CS_URS_2021_01/998275101" TargetMode="External" /><Relationship Id="rId44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1351201" TargetMode="External" /><Relationship Id="rId2" Type="http://schemas.openxmlformats.org/officeDocument/2006/relationships/hyperlink" Target="https://podminky.urs.cz/item/CS_URS_2021_01/151101201" TargetMode="External" /><Relationship Id="rId3" Type="http://schemas.openxmlformats.org/officeDocument/2006/relationships/hyperlink" Target="https://podminky.urs.cz/item/CS_URS_2021_01/151101211" TargetMode="External" /><Relationship Id="rId4" Type="http://schemas.openxmlformats.org/officeDocument/2006/relationships/hyperlink" Target="https://podminky.urs.cz/item/CS_URS_2021_01/151101301" TargetMode="External" /><Relationship Id="rId5" Type="http://schemas.openxmlformats.org/officeDocument/2006/relationships/hyperlink" Target="https://podminky.urs.cz/item/CS_URS_2021_01/151101311" TargetMode="External" /><Relationship Id="rId6" Type="http://schemas.openxmlformats.org/officeDocument/2006/relationships/hyperlink" Target="https://podminky.urs.cz/item/CS_URS_2021_01/151101401" TargetMode="External" /><Relationship Id="rId7" Type="http://schemas.openxmlformats.org/officeDocument/2006/relationships/hyperlink" Target="https://podminky.urs.cz/item/CS_URS_2021_01/151101411" TargetMode="External" /><Relationship Id="rId8" Type="http://schemas.openxmlformats.org/officeDocument/2006/relationships/hyperlink" Target="https://podminky.urs.cz/item/CS_URS_2021_01/162751137" TargetMode="External" /><Relationship Id="rId9" Type="http://schemas.openxmlformats.org/officeDocument/2006/relationships/hyperlink" Target="https://podminky.urs.cz/item/CS_URS_2021_01/162751139" TargetMode="External" /><Relationship Id="rId10" Type="http://schemas.openxmlformats.org/officeDocument/2006/relationships/hyperlink" Target="https://podminky.urs.cz/item/CS_URS_2021_01/171201221" TargetMode="External" /><Relationship Id="rId11" Type="http://schemas.openxmlformats.org/officeDocument/2006/relationships/hyperlink" Target="https://podminky.urs.cz/item/CS_URS_2021_01/174151101" TargetMode="External" /><Relationship Id="rId12" Type="http://schemas.openxmlformats.org/officeDocument/2006/relationships/hyperlink" Target="https://podminky.urs.cz/item/CS_URS_2021_01/451573111" TargetMode="External" /><Relationship Id="rId13" Type="http://schemas.openxmlformats.org/officeDocument/2006/relationships/hyperlink" Target="https://podminky.urs.cz/item/CS_URS_2021_01/452311131" TargetMode="External" /><Relationship Id="rId14" Type="http://schemas.openxmlformats.org/officeDocument/2006/relationships/hyperlink" Target="https://podminky.urs.cz/item/CS_URS_2021_01/452351101" TargetMode="External" /><Relationship Id="rId15" Type="http://schemas.openxmlformats.org/officeDocument/2006/relationships/hyperlink" Target="https://podminky.urs.cz/item/CS_URS_2021_01/916991121" TargetMode="External" /><Relationship Id="rId16" Type="http://schemas.openxmlformats.org/officeDocument/2006/relationships/hyperlink" Target="https://podminky.urs.cz/item/CS_URS_2021_01/935111211" TargetMode="External" /><Relationship Id="rId17" Type="http://schemas.openxmlformats.org/officeDocument/2006/relationships/hyperlink" Target="https://podminky.urs.cz/item/CS_URS_2021_01/998226011" TargetMode="External" /><Relationship Id="rId18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1351201" TargetMode="External" /><Relationship Id="rId2" Type="http://schemas.openxmlformats.org/officeDocument/2006/relationships/hyperlink" Target="https://podminky.urs.cz/item/CS_URS_2021_01/151101201" TargetMode="External" /><Relationship Id="rId3" Type="http://schemas.openxmlformats.org/officeDocument/2006/relationships/hyperlink" Target="https://podminky.urs.cz/item/CS_URS_2021_01/151101211" TargetMode="External" /><Relationship Id="rId4" Type="http://schemas.openxmlformats.org/officeDocument/2006/relationships/hyperlink" Target="https://podminky.urs.cz/item/CS_URS_2021_01/151101301" TargetMode="External" /><Relationship Id="rId5" Type="http://schemas.openxmlformats.org/officeDocument/2006/relationships/hyperlink" Target="https://podminky.urs.cz/item/CS_URS_2021_01/151101311" TargetMode="External" /><Relationship Id="rId6" Type="http://schemas.openxmlformats.org/officeDocument/2006/relationships/hyperlink" Target="https://podminky.urs.cz/item/CS_URS_2021_01/151101401" TargetMode="External" /><Relationship Id="rId7" Type="http://schemas.openxmlformats.org/officeDocument/2006/relationships/hyperlink" Target="https://podminky.urs.cz/item/CS_URS_2021_01/151101411" TargetMode="External" /><Relationship Id="rId8" Type="http://schemas.openxmlformats.org/officeDocument/2006/relationships/hyperlink" Target="https://podminky.urs.cz/item/CS_URS_2021_01/162751137" TargetMode="External" /><Relationship Id="rId9" Type="http://schemas.openxmlformats.org/officeDocument/2006/relationships/hyperlink" Target="https://podminky.urs.cz/item/CS_URS_2021_01/162751139" TargetMode="External" /><Relationship Id="rId10" Type="http://schemas.openxmlformats.org/officeDocument/2006/relationships/hyperlink" Target="https://podminky.urs.cz/item/CS_URS_2021_01/171201221" TargetMode="External" /><Relationship Id="rId11" Type="http://schemas.openxmlformats.org/officeDocument/2006/relationships/hyperlink" Target="https://podminky.urs.cz/item/CS_URS_2021_01/174151101" TargetMode="External" /><Relationship Id="rId12" Type="http://schemas.openxmlformats.org/officeDocument/2006/relationships/hyperlink" Target="https://podminky.urs.cz/item/CS_URS_2021_01/451573111" TargetMode="External" /><Relationship Id="rId13" Type="http://schemas.openxmlformats.org/officeDocument/2006/relationships/hyperlink" Target="https://podminky.urs.cz/item/CS_URS_2021_01/452311131" TargetMode="External" /><Relationship Id="rId14" Type="http://schemas.openxmlformats.org/officeDocument/2006/relationships/hyperlink" Target="https://podminky.urs.cz/item/CS_URS_2021_01/452351101" TargetMode="External" /><Relationship Id="rId15" Type="http://schemas.openxmlformats.org/officeDocument/2006/relationships/hyperlink" Target="https://podminky.urs.cz/item/CS_URS_2021_01/916991121" TargetMode="External" /><Relationship Id="rId16" Type="http://schemas.openxmlformats.org/officeDocument/2006/relationships/hyperlink" Target="https://podminky.urs.cz/item/CS_URS_2021_01/935111211" TargetMode="External" /><Relationship Id="rId17" Type="http://schemas.openxmlformats.org/officeDocument/2006/relationships/hyperlink" Target="https://podminky.urs.cz/item/CS_URS_2021_01/998226011" TargetMode="External" /><Relationship Id="rId18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212" TargetMode="External" /><Relationship Id="rId2" Type="http://schemas.openxmlformats.org/officeDocument/2006/relationships/hyperlink" Target="https://podminky.urs.cz/item/CS_URS_2021_01/113107223" TargetMode="External" /><Relationship Id="rId3" Type="http://schemas.openxmlformats.org/officeDocument/2006/relationships/hyperlink" Target="https://podminky.urs.cz/item/CS_URS_2021_01/113107242" TargetMode="External" /><Relationship Id="rId4" Type="http://schemas.openxmlformats.org/officeDocument/2006/relationships/hyperlink" Target="https://podminky.urs.cz/item/CS_URS_2021_01/451577877" TargetMode="External" /><Relationship Id="rId5" Type="http://schemas.openxmlformats.org/officeDocument/2006/relationships/hyperlink" Target="https://podminky.urs.cz/item/CS_URS_2021_01/564261111" TargetMode="External" /><Relationship Id="rId6" Type="http://schemas.openxmlformats.org/officeDocument/2006/relationships/hyperlink" Target="https://podminky.urs.cz/item/CS_URS_2021_01/564851111" TargetMode="External" /><Relationship Id="rId7" Type="http://schemas.openxmlformats.org/officeDocument/2006/relationships/hyperlink" Target="https://podminky.urs.cz/item/CS_URS_2021_01/564851111" TargetMode="External" /><Relationship Id="rId8" Type="http://schemas.openxmlformats.org/officeDocument/2006/relationships/hyperlink" Target="https://podminky.urs.cz/item/CS_URS_2021_01/565155111" TargetMode="External" /><Relationship Id="rId9" Type="http://schemas.openxmlformats.org/officeDocument/2006/relationships/hyperlink" Target="https://podminky.urs.cz/item/CS_URS_2021_01/573111112" TargetMode="External" /><Relationship Id="rId10" Type="http://schemas.openxmlformats.org/officeDocument/2006/relationships/hyperlink" Target="https://podminky.urs.cz/item/CS_URS_2021_01/573211107" TargetMode="External" /><Relationship Id="rId11" Type="http://schemas.openxmlformats.org/officeDocument/2006/relationships/hyperlink" Target="https://podminky.urs.cz/item/CS_URS_2021_01/577134211" TargetMode="External" /><Relationship Id="rId12" Type="http://schemas.openxmlformats.org/officeDocument/2006/relationships/hyperlink" Target="https://podminky.urs.cz/item/CS_URS_2021_01/916131213" TargetMode="External" /><Relationship Id="rId13" Type="http://schemas.openxmlformats.org/officeDocument/2006/relationships/hyperlink" Target="https://podminky.urs.cz/item/CS_URS_2021_01/919732211" TargetMode="External" /><Relationship Id="rId14" Type="http://schemas.openxmlformats.org/officeDocument/2006/relationships/hyperlink" Target="https://podminky.urs.cz/item/CS_URS_2021_01/997221551" TargetMode="External" /><Relationship Id="rId15" Type="http://schemas.openxmlformats.org/officeDocument/2006/relationships/hyperlink" Target="https://podminky.urs.cz/item/CS_URS_2021_01/997221559" TargetMode="External" /><Relationship Id="rId16" Type="http://schemas.openxmlformats.org/officeDocument/2006/relationships/hyperlink" Target="https://podminky.urs.cz/item/CS_URS_2021_01/997221645" TargetMode="External" /><Relationship Id="rId17" Type="http://schemas.openxmlformats.org/officeDocument/2006/relationships/hyperlink" Target="https://podminky.urs.cz/item/CS_URS_2021_01/997221655" TargetMode="External" /><Relationship Id="rId18" Type="http://schemas.openxmlformats.org/officeDocument/2006/relationships/hyperlink" Target="https://podminky.urs.cz/item/CS_URS_2021_01/998225111" TargetMode="External" /><Relationship Id="rId1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103000" TargetMode="External" /><Relationship Id="rId2" Type="http://schemas.openxmlformats.org/officeDocument/2006/relationships/hyperlink" Target="https://podminky.urs.cz/item/CS_URS_2021_01/012203000" TargetMode="External" /><Relationship Id="rId3" Type="http://schemas.openxmlformats.org/officeDocument/2006/relationships/hyperlink" Target="https://podminky.urs.cz/item/CS_URS_2021_01/012303000" TargetMode="External" /><Relationship Id="rId4" Type="http://schemas.openxmlformats.org/officeDocument/2006/relationships/hyperlink" Target="https://podminky.urs.cz/item/CS_URS_2021_01/013203000" TargetMode="External" /><Relationship Id="rId5" Type="http://schemas.openxmlformats.org/officeDocument/2006/relationships/hyperlink" Target="https://podminky.urs.cz/item/CS_URS_2021_01/013254000" TargetMode="External" /><Relationship Id="rId6" Type="http://schemas.openxmlformats.org/officeDocument/2006/relationships/hyperlink" Target="https://podminky.urs.cz/item/CS_URS_2021_01/030001000" TargetMode="External" /><Relationship Id="rId7" Type="http://schemas.openxmlformats.org/officeDocument/2006/relationships/hyperlink" Target="https://podminky.urs.cz/item/CS_URS_2021_01/040001000" TargetMode="External" /><Relationship Id="rId8" Type="http://schemas.openxmlformats.org/officeDocument/2006/relationships/hyperlink" Target="https://podminky.urs.cz/item/CS_URS_2021_01/079002000" TargetMode="External" /><Relationship Id="rId9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41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35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49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50</v>
      </c>
      <c r="E29" s="50"/>
      <c r="F29" s="34" t="s">
        <v>51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52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54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2021-AQUECON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Odkanalizování části města Děčín - Horní Oldřichov - III. a IV. etapa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Horní Oldřichov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15. 2. 2021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Děčín, Mírové náměstí 1175/5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AQUECON a.s., Čsl. Legií 445/4, Teplice</v>
      </c>
      <c r="AN49" s="67"/>
      <c r="AO49" s="67"/>
      <c r="AP49" s="67"/>
      <c r="AQ49" s="43"/>
      <c r="AR49" s="47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7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ROUND(AG55+AG77,2)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35</v>
      </c>
      <c r="AR54" s="107"/>
      <c r="AS54" s="108">
        <f>ROUND(AS55+AS77,2)</f>
        <v>0</v>
      </c>
      <c r="AT54" s="109">
        <f>ROUND(SUM(AV54:AW54),2)</f>
        <v>0</v>
      </c>
      <c r="AU54" s="110">
        <f>ROUND(AU55+AU77,5)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ROUND(AZ55+AZ77,2)</f>
        <v>0</v>
      </c>
      <c r="BA54" s="109">
        <f>ROUND(BA55+BA77,2)</f>
        <v>0</v>
      </c>
      <c r="BB54" s="109">
        <f>ROUND(BB55+BB77,2)</f>
        <v>0</v>
      </c>
      <c r="BC54" s="109">
        <f>ROUND(BC55+BC77,2)</f>
        <v>0</v>
      </c>
      <c r="BD54" s="111">
        <f>ROUND(BD55+BD77,2)</f>
        <v>0</v>
      </c>
      <c r="BE54" s="6"/>
      <c r="BS54" s="112" t="s">
        <v>79</v>
      </c>
      <c r="BT54" s="112" t="s">
        <v>80</v>
      </c>
      <c r="BU54" s="113" t="s">
        <v>81</v>
      </c>
      <c r="BV54" s="112" t="s">
        <v>82</v>
      </c>
      <c r="BW54" s="112" t="s">
        <v>5</v>
      </c>
      <c r="BX54" s="112" t="s">
        <v>83</v>
      </c>
      <c r="CL54" s="112" t="s">
        <v>19</v>
      </c>
    </row>
    <row r="55" s="7" customFormat="1" ht="24.75" customHeight="1">
      <c r="A55" s="7"/>
      <c r="B55" s="114"/>
      <c r="C55" s="115"/>
      <c r="D55" s="116" t="s">
        <v>84</v>
      </c>
      <c r="E55" s="116"/>
      <c r="F55" s="116"/>
      <c r="G55" s="116"/>
      <c r="H55" s="116"/>
      <c r="I55" s="117"/>
      <c r="J55" s="116" t="s">
        <v>85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ROUND(AG56+AG59+AG60+AG63+AG69+AG70+SUM(AG73:AG76),2)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86</v>
      </c>
      <c r="AR55" s="121"/>
      <c r="AS55" s="122">
        <f>ROUND(AS56+AS59+AS60+AS63+AS69+AS70+SUM(AS73:AS76),2)</f>
        <v>0</v>
      </c>
      <c r="AT55" s="123">
        <f>ROUND(SUM(AV55:AW55),2)</f>
        <v>0</v>
      </c>
      <c r="AU55" s="124">
        <f>ROUND(AU56+AU59+AU60+AU63+AU69+AU70+SUM(AU73:AU76),5)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ROUND(AZ56+AZ59+AZ60+AZ63+AZ69+AZ70+SUM(AZ73:AZ76),2)</f>
        <v>0</v>
      </c>
      <c r="BA55" s="123">
        <f>ROUND(BA56+BA59+BA60+BA63+BA69+BA70+SUM(BA73:BA76),2)</f>
        <v>0</v>
      </c>
      <c r="BB55" s="123">
        <f>ROUND(BB56+BB59+BB60+BB63+BB69+BB70+SUM(BB73:BB76),2)</f>
        <v>0</v>
      </c>
      <c r="BC55" s="123">
        <f>ROUND(BC56+BC59+BC60+BC63+BC69+BC70+SUM(BC73:BC76),2)</f>
        <v>0</v>
      </c>
      <c r="BD55" s="125">
        <f>ROUND(BD56+BD59+BD60+BD63+BD69+BD70+SUM(BD73:BD76),2)</f>
        <v>0</v>
      </c>
      <c r="BE55" s="7"/>
      <c r="BS55" s="126" t="s">
        <v>79</v>
      </c>
      <c r="BT55" s="126" t="s">
        <v>87</v>
      </c>
      <c r="BU55" s="126" t="s">
        <v>81</v>
      </c>
      <c r="BV55" s="126" t="s">
        <v>82</v>
      </c>
      <c r="BW55" s="126" t="s">
        <v>88</v>
      </c>
      <c r="BX55" s="126" t="s">
        <v>5</v>
      </c>
      <c r="CL55" s="126" t="s">
        <v>19</v>
      </c>
      <c r="CM55" s="126" t="s">
        <v>89</v>
      </c>
    </row>
    <row r="56" s="4" customFormat="1" ht="16.5" customHeight="1">
      <c r="A56" s="4"/>
      <c r="B56" s="66"/>
      <c r="C56" s="127"/>
      <c r="D56" s="127"/>
      <c r="E56" s="128" t="s">
        <v>90</v>
      </c>
      <c r="F56" s="128"/>
      <c r="G56" s="128"/>
      <c r="H56" s="128"/>
      <c r="I56" s="128"/>
      <c r="J56" s="127"/>
      <c r="K56" s="128" t="s">
        <v>91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ROUND(SUM(AG57:AG58),2)</f>
        <v>0</v>
      </c>
      <c r="AH56" s="127"/>
      <c r="AI56" s="127"/>
      <c r="AJ56" s="127"/>
      <c r="AK56" s="127"/>
      <c r="AL56" s="127"/>
      <c r="AM56" s="127"/>
      <c r="AN56" s="130">
        <f>SUM(AG56,AT56)</f>
        <v>0</v>
      </c>
      <c r="AO56" s="127"/>
      <c r="AP56" s="127"/>
      <c r="AQ56" s="131" t="s">
        <v>92</v>
      </c>
      <c r="AR56" s="68"/>
      <c r="AS56" s="132">
        <f>ROUND(SUM(AS57:AS58),2)</f>
        <v>0</v>
      </c>
      <c r="AT56" s="133">
        <f>ROUND(SUM(AV56:AW56),2)</f>
        <v>0</v>
      </c>
      <c r="AU56" s="134">
        <f>ROUND(SUM(AU57:AU58),5)</f>
        <v>0</v>
      </c>
      <c r="AV56" s="133">
        <f>ROUND(AZ56*L29,2)</f>
        <v>0</v>
      </c>
      <c r="AW56" s="133">
        <f>ROUND(BA56*L30,2)</f>
        <v>0</v>
      </c>
      <c r="AX56" s="133">
        <f>ROUND(BB56*L29,2)</f>
        <v>0</v>
      </c>
      <c r="AY56" s="133">
        <f>ROUND(BC56*L30,2)</f>
        <v>0</v>
      </c>
      <c r="AZ56" s="133">
        <f>ROUND(SUM(AZ57:AZ58),2)</f>
        <v>0</v>
      </c>
      <c r="BA56" s="133">
        <f>ROUND(SUM(BA57:BA58),2)</f>
        <v>0</v>
      </c>
      <c r="BB56" s="133">
        <f>ROUND(SUM(BB57:BB58),2)</f>
        <v>0</v>
      </c>
      <c r="BC56" s="133">
        <f>ROUND(SUM(BC57:BC58),2)</f>
        <v>0</v>
      </c>
      <c r="BD56" s="135">
        <f>ROUND(SUM(BD57:BD58),2)</f>
        <v>0</v>
      </c>
      <c r="BE56" s="4"/>
      <c r="BS56" s="136" t="s">
        <v>79</v>
      </c>
      <c r="BT56" s="136" t="s">
        <v>89</v>
      </c>
      <c r="BU56" s="136" t="s">
        <v>81</v>
      </c>
      <c r="BV56" s="136" t="s">
        <v>82</v>
      </c>
      <c r="BW56" s="136" t="s">
        <v>93</v>
      </c>
      <c r="BX56" s="136" t="s">
        <v>88</v>
      </c>
      <c r="CL56" s="136" t="s">
        <v>94</v>
      </c>
    </row>
    <row r="57" s="4" customFormat="1" ht="23.25" customHeight="1">
      <c r="A57" s="137" t="s">
        <v>95</v>
      </c>
      <c r="B57" s="66"/>
      <c r="C57" s="127"/>
      <c r="D57" s="127"/>
      <c r="E57" s="127"/>
      <c r="F57" s="128" t="s">
        <v>96</v>
      </c>
      <c r="G57" s="128"/>
      <c r="H57" s="128"/>
      <c r="I57" s="128"/>
      <c r="J57" s="128"/>
      <c r="K57" s="127"/>
      <c r="L57" s="128" t="s">
        <v>97</v>
      </c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30">
        <f>'SO 01.5 A - Vodovodní řad...'!J34</f>
        <v>0</v>
      </c>
      <c r="AH57" s="127"/>
      <c r="AI57" s="127"/>
      <c r="AJ57" s="127"/>
      <c r="AK57" s="127"/>
      <c r="AL57" s="127"/>
      <c r="AM57" s="127"/>
      <c r="AN57" s="130">
        <f>SUM(AG57,AT57)</f>
        <v>0</v>
      </c>
      <c r="AO57" s="127"/>
      <c r="AP57" s="127"/>
      <c r="AQ57" s="131" t="s">
        <v>92</v>
      </c>
      <c r="AR57" s="68"/>
      <c r="AS57" s="132">
        <v>0</v>
      </c>
      <c r="AT57" s="133">
        <f>ROUND(SUM(AV57:AW57),2)</f>
        <v>0</v>
      </c>
      <c r="AU57" s="134">
        <f>'SO 01.5 A - Vodovodní řad...'!P100</f>
        <v>0</v>
      </c>
      <c r="AV57" s="133">
        <f>'SO 01.5 A - Vodovodní řad...'!J37</f>
        <v>0</v>
      </c>
      <c r="AW57" s="133">
        <f>'SO 01.5 A - Vodovodní řad...'!J38</f>
        <v>0</v>
      </c>
      <c r="AX57" s="133">
        <f>'SO 01.5 A - Vodovodní řad...'!J39</f>
        <v>0</v>
      </c>
      <c r="AY57" s="133">
        <f>'SO 01.5 A - Vodovodní řad...'!J40</f>
        <v>0</v>
      </c>
      <c r="AZ57" s="133">
        <f>'SO 01.5 A - Vodovodní řad...'!F37</f>
        <v>0</v>
      </c>
      <c r="BA57" s="133">
        <f>'SO 01.5 A - Vodovodní řad...'!F38</f>
        <v>0</v>
      </c>
      <c r="BB57" s="133">
        <f>'SO 01.5 A - Vodovodní řad...'!F39</f>
        <v>0</v>
      </c>
      <c r="BC57" s="133">
        <f>'SO 01.5 A - Vodovodní řad...'!F40</f>
        <v>0</v>
      </c>
      <c r="BD57" s="135">
        <f>'SO 01.5 A - Vodovodní řad...'!F41</f>
        <v>0</v>
      </c>
      <c r="BE57" s="4"/>
      <c r="BT57" s="136" t="s">
        <v>98</v>
      </c>
      <c r="BV57" s="136" t="s">
        <v>82</v>
      </c>
      <c r="BW57" s="136" t="s">
        <v>99</v>
      </c>
      <c r="BX57" s="136" t="s">
        <v>93</v>
      </c>
      <c r="CL57" s="136" t="s">
        <v>94</v>
      </c>
    </row>
    <row r="58" s="4" customFormat="1" ht="23.25" customHeight="1">
      <c r="A58" s="137" t="s">
        <v>95</v>
      </c>
      <c r="B58" s="66"/>
      <c r="C58" s="127"/>
      <c r="D58" s="127"/>
      <c r="E58" s="127"/>
      <c r="F58" s="128" t="s">
        <v>100</v>
      </c>
      <c r="G58" s="128"/>
      <c r="H58" s="128"/>
      <c r="I58" s="128"/>
      <c r="J58" s="128"/>
      <c r="K58" s="127"/>
      <c r="L58" s="128" t="s">
        <v>101</v>
      </c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30">
        <f>'SO 01.5 B - Vodovodní řad...'!J34</f>
        <v>0</v>
      </c>
      <c r="AH58" s="127"/>
      <c r="AI58" s="127"/>
      <c r="AJ58" s="127"/>
      <c r="AK58" s="127"/>
      <c r="AL58" s="127"/>
      <c r="AM58" s="127"/>
      <c r="AN58" s="130">
        <f>SUM(AG58,AT58)</f>
        <v>0</v>
      </c>
      <c r="AO58" s="127"/>
      <c r="AP58" s="127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'SO 01.5 B - Vodovodní řad...'!P100</f>
        <v>0</v>
      </c>
      <c r="AV58" s="133">
        <f>'SO 01.5 B - Vodovodní řad...'!J37</f>
        <v>0</v>
      </c>
      <c r="AW58" s="133">
        <f>'SO 01.5 B - Vodovodní řad...'!J38</f>
        <v>0</v>
      </c>
      <c r="AX58" s="133">
        <f>'SO 01.5 B - Vodovodní řad...'!J39</f>
        <v>0</v>
      </c>
      <c r="AY58" s="133">
        <f>'SO 01.5 B - Vodovodní řad...'!J40</f>
        <v>0</v>
      </c>
      <c r="AZ58" s="133">
        <f>'SO 01.5 B - Vodovodní řad...'!F37</f>
        <v>0</v>
      </c>
      <c r="BA58" s="133">
        <f>'SO 01.5 B - Vodovodní řad...'!F38</f>
        <v>0</v>
      </c>
      <c r="BB58" s="133">
        <f>'SO 01.5 B - Vodovodní řad...'!F39</f>
        <v>0</v>
      </c>
      <c r="BC58" s="133">
        <f>'SO 01.5 B - Vodovodní řad...'!F40</f>
        <v>0</v>
      </c>
      <c r="BD58" s="135">
        <f>'SO 01.5 B - Vodovodní řad...'!F41</f>
        <v>0</v>
      </c>
      <c r="BE58" s="4"/>
      <c r="BT58" s="136" t="s">
        <v>98</v>
      </c>
      <c r="BV58" s="136" t="s">
        <v>82</v>
      </c>
      <c r="BW58" s="136" t="s">
        <v>102</v>
      </c>
      <c r="BX58" s="136" t="s">
        <v>93</v>
      </c>
      <c r="CL58" s="136" t="s">
        <v>94</v>
      </c>
    </row>
    <row r="59" s="4" customFormat="1" ht="16.5" customHeight="1">
      <c r="A59" s="137" t="s">
        <v>95</v>
      </c>
      <c r="B59" s="66"/>
      <c r="C59" s="127"/>
      <c r="D59" s="127"/>
      <c r="E59" s="128" t="s">
        <v>103</v>
      </c>
      <c r="F59" s="128"/>
      <c r="G59" s="128"/>
      <c r="H59" s="128"/>
      <c r="I59" s="128"/>
      <c r="J59" s="127"/>
      <c r="K59" s="128" t="s">
        <v>104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0">
        <f>'SO 01.6 - Vodovodní řad 6'!J32</f>
        <v>0</v>
      </c>
      <c r="AH59" s="127"/>
      <c r="AI59" s="127"/>
      <c r="AJ59" s="127"/>
      <c r="AK59" s="127"/>
      <c r="AL59" s="127"/>
      <c r="AM59" s="127"/>
      <c r="AN59" s="130">
        <f>SUM(AG59,AT59)</f>
        <v>0</v>
      </c>
      <c r="AO59" s="127"/>
      <c r="AP59" s="127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'SO 01.6 - Vodovodní řad 6'!P94</f>
        <v>0</v>
      </c>
      <c r="AV59" s="133">
        <f>'SO 01.6 - Vodovodní řad 6'!J35</f>
        <v>0</v>
      </c>
      <c r="AW59" s="133">
        <f>'SO 01.6 - Vodovodní řad 6'!J36</f>
        <v>0</v>
      </c>
      <c r="AX59" s="133">
        <f>'SO 01.6 - Vodovodní řad 6'!J37</f>
        <v>0</v>
      </c>
      <c r="AY59" s="133">
        <f>'SO 01.6 - Vodovodní řad 6'!J38</f>
        <v>0</v>
      </c>
      <c r="AZ59" s="133">
        <f>'SO 01.6 - Vodovodní řad 6'!F35</f>
        <v>0</v>
      </c>
      <c r="BA59" s="133">
        <f>'SO 01.6 - Vodovodní řad 6'!F36</f>
        <v>0</v>
      </c>
      <c r="BB59" s="133">
        <f>'SO 01.6 - Vodovodní řad 6'!F37</f>
        <v>0</v>
      </c>
      <c r="BC59" s="133">
        <f>'SO 01.6 - Vodovodní řad 6'!F38</f>
        <v>0</v>
      </c>
      <c r="BD59" s="135">
        <f>'SO 01.6 - Vodovodní řad 6'!F39</f>
        <v>0</v>
      </c>
      <c r="BE59" s="4"/>
      <c r="BT59" s="136" t="s">
        <v>89</v>
      </c>
      <c r="BV59" s="136" t="s">
        <v>82</v>
      </c>
      <c r="BW59" s="136" t="s">
        <v>105</v>
      </c>
      <c r="BX59" s="136" t="s">
        <v>88</v>
      </c>
      <c r="CL59" s="136" t="s">
        <v>94</v>
      </c>
    </row>
    <row r="60" s="4" customFormat="1" ht="16.5" customHeight="1">
      <c r="A60" s="4"/>
      <c r="B60" s="66"/>
      <c r="C60" s="127"/>
      <c r="D60" s="127"/>
      <c r="E60" s="128" t="s">
        <v>106</v>
      </c>
      <c r="F60" s="128"/>
      <c r="G60" s="128"/>
      <c r="H60" s="128"/>
      <c r="I60" s="128"/>
      <c r="J60" s="127"/>
      <c r="K60" s="128" t="s">
        <v>107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ROUND(SUM(AG61:AG62),2)</f>
        <v>0</v>
      </c>
      <c r="AH60" s="127"/>
      <c r="AI60" s="127"/>
      <c r="AJ60" s="127"/>
      <c r="AK60" s="127"/>
      <c r="AL60" s="127"/>
      <c r="AM60" s="127"/>
      <c r="AN60" s="130">
        <f>SUM(AG60,AT60)</f>
        <v>0</v>
      </c>
      <c r="AO60" s="127"/>
      <c r="AP60" s="127"/>
      <c r="AQ60" s="131" t="s">
        <v>92</v>
      </c>
      <c r="AR60" s="68"/>
      <c r="AS60" s="132">
        <f>ROUND(SUM(AS61:AS62),2)</f>
        <v>0</v>
      </c>
      <c r="AT60" s="133">
        <f>ROUND(SUM(AV60:AW60),2)</f>
        <v>0</v>
      </c>
      <c r="AU60" s="134">
        <f>ROUND(SUM(AU61:AU62),5)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ROUND(SUM(AZ61:AZ62),2)</f>
        <v>0</v>
      </c>
      <c r="BA60" s="133">
        <f>ROUND(SUM(BA61:BA62),2)</f>
        <v>0</v>
      </c>
      <c r="BB60" s="133">
        <f>ROUND(SUM(BB61:BB62),2)</f>
        <v>0</v>
      </c>
      <c r="BC60" s="133">
        <f>ROUND(SUM(BC61:BC62),2)</f>
        <v>0</v>
      </c>
      <c r="BD60" s="135">
        <f>ROUND(SUM(BD61:BD62),2)</f>
        <v>0</v>
      </c>
      <c r="BE60" s="4"/>
      <c r="BS60" s="136" t="s">
        <v>79</v>
      </c>
      <c r="BT60" s="136" t="s">
        <v>89</v>
      </c>
      <c r="BU60" s="136" t="s">
        <v>81</v>
      </c>
      <c r="BV60" s="136" t="s">
        <v>82</v>
      </c>
      <c r="BW60" s="136" t="s">
        <v>108</v>
      </c>
      <c r="BX60" s="136" t="s">
        <v>88</v>
      </c>
      <c r="CL60" s="136" t="s">
        <v>94</v>
      </c>
    </row>
    <row r="61" s="4" customFormat="1" ht="23.25" customHeight="1">
      <c r="A61" s="137" t="s">
        <v>95</v>
      </c>
      <c r="B61" s="66"/>
      <c r="C61" s="127"/>
      <c r="D61" s="127"/>
      <c r="E61" s="127"/>
      <c r="F61" s="128" t="s">
        <v>109</v>
      </c>
      <c r="G61" s="128"/>
      <c r="H61" s="128"/>
      <c r="I61" s="128"/>
      <c r="J61" s="128"/>
      <c r="K61" s="127"/>
      <c r="L61" s="128" t="s">
        <v>110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30">
        <f>'SO 02.1 A - Přepojení stá...'!J34</f>
        <v>0</v>
      </c>
      <c r="AH61" s="127"/>
      <c r="AI61" s="127"/>
      <c r="AJ61" s="127"/>
      <c r="AK61" s="127"/>
      <c r="AL61" s="127"/>
      <c r="AM61" s="127"/>
      <c r="AN61" s="130">
        <f>SUM(AG61,AT61)</f>
        <v>0</v>
      </c>
      <c r="AO61" s="127"/>
      <c r="AP61" s="127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'SO 02.1 A - Přepojení stá...'!P99</f>
        <v>0</v>
      </c>
      <c r="AV61" s="133">
        <f>'SO 02.1 A - Přepojení stá...'!J37</f>
        <v>0</v>
      </c>
      <c r="AW61" s="133">
        <f>'SO 02.1 A - Přepojení stá...'!J38</f>
        <v>0</v>
      </c>
      <c r="AX61" s="133">
        <f>'SO 02.1 A - Přepojení stá...'!J39</f>
        <v>0</v>
      </c>
      <c r="AY61" s="133">
        <f>'SO 02.1 A - Přepojení stá...'!J40</f>
        <v>0</v>
      </c>
      <c r="AZ61" s="133">
        <f>'SO 02.1 A - Přepojení stá...'!F37</f>
        <v>0</v>
      </c>
      <c r="BA61" s="133">
        <f>'SO 02.1 A - Přepojení stá...'!F38</f>
        <v>0</v>
      </c>
      <c r="BB61" s="133">
        <f>'SO 02.1 A - Přepojení stá...'!F39</f>
        <v>0</v>
      </c>
      <c r="BC61" s="133">
        <f>'SO 02.1 A - Přepojení stá...'!F40</f>
        <v>0</v>
      </c>
      <c r="BD61" s="135">
        <f>'SO 02.1 A - Přepojení stá...'!F41</f>
        <v>0</v>
      </c>
      <c r="BE61" s="4"/>
      <c r="BT61" s="136" t="s">
        <v>98</v>
      </c>
      <c r="BV61" s="136" t="s">
        <v>82</v>
      </c>
      <c r="BW61" s="136" t="s">
        <v>111</v>
      </c>
      <c r="BX61" s="136" t="s">
        <v>108</v>
      </c>
      <c r="CL61" s="136" t="s">
        <v>94</v>
      </c>
    </row>
    <row r="62" s="4" customFormat="1" ht="23.25" customHeight="1">
      <c r="A62" s="137" t="s">
        <v>95</v>
      </c>
      <c r="B62" s="66"/>
      <c r="C62" s="127"/>
      <c r="D62" s="127"/>
      <c r="E62" s="127"/>
      <c r="F62" s="128" t="s">
        <v>112</v>
      </c>
      <c r="G62" s="128"/>
      <c r="H62" s="128"/>
      <c r="I62" s="128"/>
      <c r="J62" s="128"/>
      <c r="K62" s="127"/>
      <c r="L62" s="128" t="s">
        <v>113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30">
        <f>'SO 02.1 B - Přepojení stá...'!J34</f>
        <v>0</v>
      </c>
      <c r="AH62" s="127"/>
      <c r="AI62" s="127"/>
      <c r="AJ62" s="127"/>
      <c r="AK62" s="127"/>
      <c r="AL62" s="127"/>
      <c r="AM62" s="127"/>
      <c r="AN62" s="130">
        <f>SUM(AG62,AT62)</f>
        <v>0</v>
      </c>
      <c r="AO62" s="127"/>
      <c r="AP62" s="127"/>
      <c r="AQ62" s="131" t="s">
        <v>92</v>
      </c>
      <c r="AR62" s="68"/>
      <c r="AS62" s="132">
        <v>0</v>
      </c>
      <c r="AT62" s="133">
        <f>ROUND(SUM(AV62:AW62),2)</f>
        <v>0</v>
      </c>
      <c r="AU62" s="134">
        <f>'SO 02.1 B - Přepojení stá...'!P99</f>
        <v>0</v>
      </c>
      <c r="AV62" s="133">
        <f>'SO 02.1 B - Přepojení stá...'!J37</f>
        <v>0</v>
      </c>
      <c r="AW62" s="133">
        <f>'SO 02.1 B - Přepojení stá...'!J38</f>
        <v>0</v>
      </c>
      <c r="AX62" s="133">
        <f>'SO 02.1 B - Přepojení stá...'!J39</f>
        <v>0</v>
      </c>
      <c r="AY62" s="133">
        <f>'SO 02.1 B - Přepojení stá...'!J40</f>
        <v>0</v>
      </c>
      <c r="AZ62" s="133">
        <f>'SO 02.1 B - Přepojení stá...'!F37</f>
        <v>0</v>
      </c>
      <c r="BA62" s="133">
        <f>'SO 02.1 B - Přepojení stá...'!F38</f>
        <v>0</v>
      </c>
      <c r="BB62" s="133">
        <f>'SO 02.1 B - Přepojení stá...'!F39</f>
        <v>0</v>
      </c>
      <c r="BC62" s="133">
        <f>'SO 02.1 B - Přepojení stá...'!F40</f>
        <v>0</v>
      </c>
      <c r="BD62" s="135">
        <f>'SO 02.1 B - Přepojení stá...'!F41</f>
        <v>0</v>
      </c>
      <c r="BE62" s="4"/>
      <c r="BT62" s="136" t="s">
        <v>98</v>
      </c>
      <c r="BV62" s="136" t="s">
        <v>82</v>
      </c>
      <c r="BW62" s="136" t="s">
        <v>114</v>
      </c>
      <c r="BX62" s="136" t="s">
        <v>108</v>
      </c>
      <c r="CL62" s="136" t="s">
        <v>94</v>
      </c>
    </row>
    <row r="63" s="4" customFormat="1" ht="16.5" customHeight="1">
      <c r="A63" s="4"/>
      <c r="B63" s="66"/>
      <c r="C63" s="127"/>
      <c r="D63" s="127"/>
      <c r="E63" s="128" t="s">
        <v>115</v>
      </c>
      <c r="F63" s="128"/>
      <c r="G63" s="128"/>
      <c r="H63" s="128"/>
      <c r="I63" s="128"/>
      <c r="J63" s="127"/>
      <c r="K63" s="128" t="s">
        <v>116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ROUND(SUM(AG64:AG68),2)</f>
        <v>0</v>
      </c>
      <c r="AH63" s="127"/>
      <c r="AI63" s="127"/>
      <c r="AJ63" s="127"/>
      <c r="AK63" s="127"/>
      <c r="AL63" s="127"/>
      <c r="AM63" s="127"/>
      <c r="AN63" s="130">
        <f>SUM(AG63,AT63)</f>
        <v>0</v>
      </c>
      <c r="AO63" s="127"/>
      <c r="AP63" s="127"/>
      <c r="AQ63" s="131" t="s">
        <v>92</v>
      </c>
      <c r="AR63" s="68"/>
      <c r="AS63" s="132">
        <f>ROUND(SUM(AS64:AS68),2)</f>
        <v>0</v>
      </c>
      <c r="AT63" s="133">
        <f>ROUND(SUM(AV63:AW63),2)</f>
        <v>0</v>
      </c>
      <c r="AU63" s="134">
        <f>ROUND(SUM(AU64:AU68),5)</f>
        <v>0</v>
      </c>
      <c r="AV63" s="133">
        <f>ROUND(AZ63*L29,2)</f>
        <v>0</v>
      </c>
      <c r="AW63" s="133">
        <f>ROUND(BA63*L30,2)</f>
        <v>0</v>
      </c>
      <c r="AX63" s="133">
        <f>ROUND(BB63*L29,2)</f>
        <v>0</v>
      </c>
      <c r="AY63" s="133">
        <f>ROUND(BC63*L30,2)</f>
        <v>0</v>
      </c>
      <c r="AZ63" s="133">
        <f>ROUND(SUM(AZ64:AZ68),2)</f>
        <v>0</v>
      </c>
      <c r="BA63" s="133">
        <f>ROUND(SUM(BA64:BA68),2)</f>
        <v>0</v>
      </c>
      <c r="BB63" s="133">
        <f>ROUND(SUM(BB64:BB68),2)</f>
        <v>0</v>
      </c>
      <c r="BC63" s="133">
        <f>ROUND(SUM(BC64:BC68),2)</f>
        <v>0</v>
      </c>
      <c r="BD63" s="135">
        <f>ROUND(SUM(BD64:BD68),2)</f>
        <v>0</v>
      </c>
      <c r="BE63" s="4"/>
      <c r="BS63" s="136" t="s">
        <v>79</v>
      </c>
      <c r="BT63" s="136" t="s">
        <v>89</v>
      </c>
      <c r="BU63" s="136" t="s">
        <v>81</v>
      </c>
      <c r="BV63" s="136" t="s">
        <v>82</v>
      </c>
      <c r="BW63" s="136" t="s">
        <v>117</v>
      </c>
      <c r="BX63" s="136" t="s">
        <v>88</v>
      </c>
      <c r="CL63" s="136" t="s">
        <v>118</v>
      </c>
    </row>
    <row r="64" s="4" customFormat="1" ht="16.5" customHeight="1">
      <c r="A64" s="137" t="s">
        <v>95</v>
      </c>
      <c r="B64" s="66"/>
      <c r="C64" s="127"/>
      <c r="D64" s="127"/>
      <c r="E64" s="127"/>
      <c r="F64" s="128" t="s">
        <v>119</v>
      </c>
      <c r="G64" s="128"/>
      <c r="H64" s="128"/>
      <c r="I64" s="128"/>
      <c r="J64" s="128"/>
      <c r="K64" s="127"/>
      <c r="L64" s="128" t="s">
        <v>120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30">
        <f>'SO 03.1 - Stoka 1'!J34</f>
        <v>0</v>
      </c>
      <c r="AH64" s="127"/>
      <c r="AI64" s="127"/>
      <c r="AJ64" s="127"/>
      <c r="AK64" s="127"/>
      <c r="AL64" s="127"/>
      <c r="AM64" s="127"/>
      <c r="AN64" s="130">
        <f>SUM(AG64,AT64)</f>
        <v>0</v>
      </c>
      <c r="AO64" s="127"/>
      <c r="AP64" s="127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'SO 03.1 - Stoka 1'!P101</f>
        <v>0</v>
      </c>
      <c r="AV64" s="133">
        <f>'SO 03.1 - Stoka 1'!J37</f>
        <v>0</v>
      </c>
      <c r="AW64" s="133">
        <f>'SO 03.1 - Stoka 1'!J38</f>
        <v>0</v>
      </c>
      <c r="AX64" s="133">
        <f>'SO 03.1 - Stoka 1'!J39</f>
        <v>0</v>
      </c>
      <c r="AY64" s="133">
        <f>'SO 03.1 - Stoka 1'!J40</f>
        <v>0</v>
      </c>
      <c r="AZ64" s="133">
        <f>'SO 03.1 - Stoka 1'!F37</f>
        <v>0</v>
      </c>
      <c r="BA64" s="133">
        <f>'SO 03.1 - Stoka 1'!F38</f>
        <v>0</v>
      </c>
      <c r="BB64" s="133">
        <f>'SO 03.1 - Stoka 1'!F39</f>
        <v>0</v>
      </c>
      <c r="BC64" s="133">
        <f>'SO 03.1 - Stoka 1'!F40</f>
        <v>0</v>
      </c>
      <c r="BD64" s="135">
        <f>'SO 03.1 - Stoka 1'!F41</f>
        <v>0</v>
      </c>
      <c r="BE64" s="4"/>
      <c r="BT64" s="136" t="s">
        <v>98</v>
      </c>
      <c r="BV64" s="136" t="s">
        <v>82</v>
      </c>
      <c r="BW64" s="136" t="s">
        <v>121</v>
      </c>
      <c r="BX64" s="136" t="s">
        <v>117</v>
      </c>
      <c r="CL64" s="136" t="s">
        <v>118</v>
      </c>
    </row>
    <row r="65" s="4" customFormat="1" ht="16.5" customHeight="1">
      <c r="A65" s="137" t="s">
        <v>95</v>
      </c>
      <c r="B65" s="66"/>
      <c r="C65" s="127"/>
      <c r="D65" s="127"/>
      <c r="E65" s="127"/>
      <c r="F65" s="128" t="s">
        <v>122</v>
      </c>
      <c r="G65" s="128"/>
      <c r="H65" s="128"/>
      <c r="I65" s="128"/>
      <c r="J65" s="128"/>
      <c r="K65" s="127"/>
      <c r="L65" s="128" t="s">
        <v>123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30">
        <f>'SO 03.5 - Stoka 5'!J34</f>
        <v>0</v>
      </c>
      <c r="AH65" s="127"/>
      <c r="AI65" s="127"/>
      <c r="AJ65" s="127"/>
      <c r="AK65" s="127"/>
      <c r="AL65" s="127"/>
      <c r="AM65" s="127"/>
      <c r="AN65" s="130">
        <f>SUM(AG65,AT65)</f>
        <v>0</v>
      </c>
      <c r="AO65" s="127"/>
      <c r="AP65" s="127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'SO 03.5 - Stoka 5'!P100</f>
        <v>0</v>
      </c>
      <c r="AV65" s="133">
        <f>'SO 03.5 - Stoka 5'!J37</f>
        <v>0</v>
      </c>
      <c r="AW65" s="133">
        <f>'SO 03.5 - Stoka 5'!J38</f>
        <v>0</v>
      </c>
      <c r="AX65" s="133">
        <f>'SO 03.5 - Stoka 5'!J39</f>
        <v>0</v>
      </c>
      <c r="AY65" s="133">
        <f>'SO 03.5 - Stoka 5'!J40</f>
        <v>0</v>
      </c>
      <c r="AZ65" s="133">
        <f>'SO 03.5 - Stoka 5'!F37</f>
        <v>0</v>
      </c>
      <c r="BA65" s="133">
        <f>'SO 03.5 - Stoka 5'!F38</f>
        <v>0</v>
      </c>
      <c r="BB65" s="133">
        <f>'SO 03.5 - Stoka 5'!F39</f>
        <v>0</v>
      </c>
      <c r="BC65" s="133">
        <f>'SO 03.5 - Stoka 5'!F40</f>
        <v>0</v>
      </c>
      <c r="BD65" s="135">
        <f>'SO 03.5 - Stoka 5'!F41</f>
        <v>0</v>
      </c>
      <c r="BE65" s="4"/>
      <c r="BT65" s="136" t="s">
        <v>98</v>
      </c>
      <c r="BV65" s="136" t="s">
        <v>82</v>
      </c>
      <c r="BW65" s="136" t="s">
        <v>124</v>
      </c>
      <c r="BX65" s="136" t="s">
        <v>117</v>
      </c>
      <c r="CL65" s="136" t="s">
        <v>118</v>
      </c>
    </row>
    <row r="66" s="4" customFormat="1" ht="16.5" customHeight="1">
      <c r="A66" s="137" t="s">
        <v>95</v>
      </c>
      <c r="B66" s="66"/>
      <c r="C66" s="127"/>
      <c r="D66" s="127"/>
      <c r="E66" s="127"/>
      <c r="F66" s="128" t="s">
        <v>125</v>
      </c>
      <c r="G66" s="128"/>
      <c r="H66" s="128"/>
      <c r="I66" s="128"/>
      <c r="J66" s="128"/>
      <c r="K66" s="127"/>
      <c r="L66" s="128" t="s">
        <v>126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30">
        <f>'SO 03.6 - Stoka 6'!J34</f>
        <v>0</v>
      </c>
      <c r="AH66" s="127"/>
      <c r="AI66" s="127"/>
      <c r="AJ66" s="127"/>
      <c r="AK66" s="127"/>
      <c r="AL66" s="127"/>
      <c r="AM66" s="127"/>
      <c r="AN66" s="130">
        <f>SUM(AG66,AT66)</f>
        <v>0</v>
      </c>
      <c r="AO66" s="127"/>
      <c r="AP66" s="127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'SO 03.6 - Stoka 6'!P100</f>
        <v>0</v>
      </c>
      <c r="AV66" s="133">
        <f>'SO 03.6 - Stoka 6'!J37</f>
        <v>0</v>
      </c>
      <c r="AW66" s="133">
        <f>'SO 03.6 - Stoka 6'!J38</f>
        <v>0</v>
      </c>
      <c r="AX66" s="133">
        <f>'SO 03.6 - Stoka 6'!J39</f>
        <v>0</v>
      </c>
      <c r="AY66" s="133">
        <f>'SO 03.6 - Stoka 6'!J40</f>
        <v>0</v>
      </c>
      <c r="AZ66" s="133">
        <f>'SO 03.6 - Stoka 6'!F37</f>
        <v>0</v>
      </c>
      <c r="BA66" s="133">
        <f>'SO 03.6 - Stoka 6'!F38</f>
        <v>0</v>
      </c>
      <c r="BB66" s="133">
        <f>'SO 03.6 - Stoka 6'!F39</f>
        <v>0</v>
      </c>
      <c r="BC66" s="133">
        <f>'SO 03.6 - Stoka 6'!F40</f>
        <v>0</v>
      </c>
      <c r="BD66" s="135">
        <f>'SO 03.6 - Stoka 6'!F41</f>
        <v>0</v>
      </c>
      <c r="BE66" s="4"/>
      <c r="BT66" s="136" t="s">
        <v>98</v>
      </c>
      <c r="BV66" s="136" t="s">
        <v>82</v>
      </c>
      <c r="BW66" s="136" t="s">
        <v>127</v>
      </c>
      <c r="BX66" s="136" t="s">
        <v>117</v>
      </c>
      <c r="CL66" s="136" t="s">
        <v>118</v>
      </c>
    </row>
    <row r="67" s="4" customFormat="1" ht="23.25" customHeight="1">
      <c r="A67" s="137" t="s">
        <v>95</v>
      </c>
      <c r="B67" s="66"/>
      <c r="C67" s="127"/>
      <c r="D67" s="127"/>
      <c r="E67" s="127"/>
      <c r="F67" s="128" t="s">
        <v>128</v>
      </c>
      <c r="G67" s="128"/>
      <c r="H67" s="128"/>
      <c r="I67" s="128"/>
      <c r="J67" s="128"/>
      <c r="K67" s="127"/>
      <c r="L67" s="128" t="s">
        <v>129</v>
      </c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30">
        <f>'SO 03.AA - Stoka AA'!J34</f>
        <v>0</v>
      </c>
      <c r="AH67" s="127"/>
      <c r="AI67" s="127"/>
      <c r="AJ67" s="127"/>
      <c r="AK67" s="127"/>
      <c r="AL67" s="127"/>
      <c r="AM67" s="127"/>
      <c r="AN67" s="130">
        <f>SUM(AG67,AT67)</f>
        <v>0</v>
      </c>
      <c r="AO67" s="127"/>
      <c r="AP67" s="127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'SO 03.AA - Stoka AA'!P100</f>
        <v>0</v>
      </c>
      <c r="AV67" s="133">
        <f>'SO 03.AA - Stoka AA'!J37</f>
        <v>0</v>
      </c>
      <c r="AW67" s="133">
        <f>'SO 03.AA - Stoka AA'!J38</f>
        <v>0</v>
      </c>
      <c r="AX67" s="133">
        <f>'SO 03.AA - Stoka AA'!J39</f>
        <v>0</v>
      </c>
      <c r="AY67" s="133">
        <f>'SO 03.AA - Stoka AA'!J40</f>
        <v>0</v>
      </c>
      <c r="AZ67" s="133">
        <f>'SO 03.AA - Stoka AA'!F37</f>
        <v>0</v>
      </c>
      <c r="BA67" s="133">
        <f>'SO 03.AA - Stoka AA'!F38</f>
        <v>0</v>
      </c>
      <c r="BB67" s="133">
        <f>'SO 03.AA - Stoka AA'!F39</f>
        <v>0</v>
      </c>
      <c r="BC67" s="133">
        <f>'SO 03.AA - Stoka AA'!F40</f>
        <v>0</v>
      </c>
      <c r="BD67" s="135">
        <f>'SO 03.AA - Stoka AA'!F41</f>
        <v>0</v>
      </c>
      <c r="BE67" s="4"/>
      <c r="BT67" s="136" t="s">
        <v>98</v>
      </c>
      <c r="BV67" s="136" t="s">
        <v>82</v>
      </c>
      <c r="BW67" s="136" t="s">
        <v>130</v>
      </c>
      <c r="BX67" s="136" t="s">
        <v>117</v>
      </c>
      <c r="CL67" s="136" t="s">
        <v>118</v>
      </c>
    </row>
    <row r="68" s="4" customFormat="1" ht="23.25" customHeight="1">
      <c r="A68" s="137" t="s">
        <v>95</v>
      </c>
      <c r="B68" s="66"/>
      <c r="C68" s="127"/>
      <c r="D68" s="127"/>
      <c r="E68" s="127"/>
      <c r="F68" s="128" t="s">
        <v>131</v>
      </c>
      <c r="G68" s="128"/>
      <c r="H68" s="128"/>
      <c r="I68" s="128"/>
      <c r="J68" s="128"/>
      <c r="K68" s="127"/>
      <c r="L68" s="128" t="s">
        <v>132</v>
      </c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30">
        <f>'SO 03.A2A - Stoka A2A'!J34</f>
        <v>0</v>
      </c>
      <c r="AH68" s="127"/>
      <c r="AI68" s="127"/>
      <c r="AJ68" s="127"/>
      <c r="AK68" s="127"/>
      <c r="AL68" s="127"/>
      <c r="AM68" s="127"/>
      <c r="AN68" s="130">
        <f>SUM(AG68,AT68)</f>
        <v>0</v>
      </c>
      <c r="AO68" s="127"/>
      <c r="AP68" s="127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'SO 03.A2A - Stoka A2A'!P100</f>
        <v>0</v>
      </c>
      <c r="AV68" s="133">
        <f>'SO 03.A2A - Stoka A2A'!J37</f>
        <v>0</v>
      </c>
      <c r="AW68" s="133">
        <f>'SO 03.A2A - Stoka A2A'!J38</f>
        <v>0</v>
      </c>
      <c r="AX68" s="133">
        <f>'SO 03.A2A - Stoka A2A'!J39</f>
        <v>0</v>
      </c>
      <c r="AY68" s="133">
        <f>'SO 03.A2A - Stoka A2A'!J40</f>
        <v>0</v>
      </c>
      <c r="AZ68" s="133">
        <f>'SO 03.A2A - Stoka A2A'!F37</f>
        <v>0</v>
      </c>
      <c r="BA68" s="133">
        <f>'SO 03.A2A - Stoka A2A'!F38</f>
        <v>0</v>
      </c>
      <c r="BB68" s="133">
        <f>'SO 03.A2A - Stoka A2A'!F39</f>
        <v>0</v>
      </c>
      <c r="BC68" s="133">
        <f>'SO 03.A2A - Stoka A2A'!F40</f>
        <v>0</v>
      </c>
      <c r="BD68" s="135">
        <f>'SO 03.A2A - Stoka A2A'!F41</f>
        <v>0</v>
      </c>
      <c r="BE68" s="4"/>
      <c r="BT68" s="136" t="s">
        <v>98</v>
      </c>
      <c r="BV68" s="136" t="s">
        <v>82</v>
      </c>
      <c r="BW68" s="136" t="s">
        <v>133</v>
      </c>
      <c r="BX68" s="136" t="s">
        <v>117</v>
      </c>
      <c r="CL68" s="136" t="s">
        <v>118</v>
      </c>
    </row>
    <row r="69" s="4" customFormat="1" ht="16.5" customHeight="1">
      <c r="A69" s="137" t="s">
        <v>95</v>
      </c>
      <c r="B69" s="66"/>
      <c r="C69" s="127"/>
      <c r="D69" s="127"/>
      <c r="E69" s="128" t="s">
        <v>134</v>
      </c>
      <c r="F69" s="128"/>
      <c r="G69" s="128"/>
      <c r="H69" s="128"/>
      <c r="I69" s="128"/>
      <c r="J69" s="127"/>
      <c r="K69" s="128" t="s">
        <v>135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30">
        <f>'SO 04 - Veřejné části kan...'!J32</f>
        <v>0</v>
      </c>
      <c r="AH69" s="127"/>
      <c r="AI69" s="127"/>
      <c r="AJ69" s="127"/>
      <c r="AK69" s="127"/>
      <c r="AL69" s="127"/>
      <c r="AM69" s="127"/>
      <c r="AN69" s="130">
        <f>SUM(AG69,AT69)</f>
        <v>0</v>
      </c>
      <c r="AO69" s="127"/>
      <c r="AP69" s="127"/>
      <c r="AQ69" s="131" t="s">
        <v>92</v>
      </c>
      <c r="AR69" s="68"/>
      <c r="AS69" s="132">
        <v>0</v>
      </c>
      <c r="AT69" s="133">
        <f>ROUND(SUM(AV69:AW69),2)</f>
        <v>0</v>
      </c>
      <c r="AU69" s="134">
        <f>'SO 04 - Veřejné části kan...'!P94</f>
        <v>0</v>
      </c>
      <c r="AV69" s="133">
        <f>'SO 04 - Veřejné části kan...'!J35</f>
        <v>0</v>
      </c>
      <c r="AW69" s="133">
        <f>'SO 04 - Veřejné části kan...'!J36</f>
        <v>0</v>
      </c>
      <c r="AX69" s="133">
        <f>'SO 04 - Veřejné části kan...'!J37</f>
        <v>0</v>
      </c>
      <c r="AY69" s="133">
        <f>'SO 04 - Veřejné části kan...'!J38</f>
        <v>0</v>
      </c>
      <c r="AZ69" s="133">
        <f>'SO 04 - Veřejné části kan...'!F35</f>
        <v>0</v>
      </c>
      <c r="BA69" s="133">
        <f>'SO 04 - Veřejné části kan...'!F36</f>
        <v>0</v>
      </c>
      <c r="BB69" s="133">
        <f>'SO 04 - Veřejné části kan...'!F37</f>
        <v>0</v>
      </c>
      <c r="BC69" s="133">
        <f>'SO 04 - Veřejné části kan...'!F38</f>
        <v>0</v>
      </c>
      <c r="BD69" s="135">
        <f>'SO 04 - Veřejné části kan...'!F39</f>
        <v>0</v>
      </c>
      <c r="BE69" s="4"/>
      <c r="BT69" s="136" t="s">
        <v>89</v>
      </c>
      <c r="BV69" s="136" t="s">
        <v>82</v>
      </c>
      <c r="BW69" s="136" t="s">
        <v>136</v>
      </c>
      <c r="BX69" s="136" t="s">
        <v>88</v>
      </c>
      <c r="CL69" s="136" t="s">
        <v>118</v>
      </c>
    </row>
    <row r="70" s="4" customFormat="1" ht="16.5" customHeight="1">
      <c r="A70" s="4"/>
      <c r="B70" s="66"/>
      <c r="C70" s="127"/>
      <c r="D70" s="127"/>
      <c r="E70" s="128" t="s">
        <v>137</v>
      </c>
      <c r="F70" s="128"/>
      <c r="G70" s="128"/>
      <c r="H70" s="128"/>
      <c r="I70" s="128"/>
      <c r="J70" s="127"/>
      <c r="K70" s="128" t="s">
        <v>138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ROUND(SUM(AG71:AG72),2)</f>
        <v>0</v>
      </c>
      <c r="AH70" s="127"/>
      <c r="AI70" s="127"/>
      <c r="AJ70" s="127"/>
      <c r="AK70" s="127"/>
      <c r="AL70" s="127"/>
      <c r="AM70" s="127"/>
      <c r="AN70" s="130">
        <f>SUM(AG70,AT70)</f>
        <v>0</v>
      </c>
      <c r="AO70" s="127"/>
      <c r="AP70" s="127"/>
      <c r="AQ70" s="131" t="s">
        <v>92</v>
      </c>
      <c r="AR70" s="68"/>
      <c r="AS70" s="132">
        <f>ROUND(SUM(AS71:AS72),2)</f>
        <v>0</v>
      </c>
      <c r="AT70" s="133">
        <f>ROUND(SUM(AV70:AW70),2)</f>
        <v>0</v>
      </c>
      <c r="AU70" s="134">
        <f>ROUND(SUM(AU71:AU72),5)</f>
        <v>0</v>
      </c>
      <c r="AV70" s="133">
        <f>ROUND(AZ70*L29,2)</f>
        <v>0</v>
      </c>
      <c r="AW70" s="133">
        <f>ROUND(BA70*L30,2)</f>
        <v>0</v>
      </c>
      <c r="AX70" s="133">
        <f>ROUND(BB70*L29,2)</f>
        <v>0</v>
      </c>
      <c r="AY70" s="133">
        <f>ROUND(BC70*L30,2)</f>
        <v>0</v>
      </c>
      <c r="AZ70" s="133">
        <f>ROUND(SUM(AZ71:AZ72),2)</f>
        <v>0</v>
      </c>
      <c r="BA70" s="133">
        <f>ROUND(SUM(BA71:BA72),2)</f>
        <v>0</v>
      </c>
      <c r="BB70" s="133">
        <f>ROUND(SUM(BB71:BB72),2)</f>
        <v>0</v>
      </c>
      <c r="BC70" s="133">
        <f>ROUND(SUM(BC71:BC72),2)</f>
        <v>0</v>
      </c>
      <c r="BD70" s="135">
        <f>ROUND(SUM(BD71:BD72),2)</f>
        <v>0</v>
      </c>
      <c r="BE70" s="4"/>
      <c r="BS70" s="136" t="s">
        <v>79</v>
      </c>
      <c r="BT70" s="136" t="s">
        <v>89</v>
      </c>
      <c r="BU70" s="136" t="s">
        <v>81</v>
      </c>
      <c r="BV70" s="136" t="s">
        <v>82</v>
      </c>
      <c r="BW70" s="136" t="s">
        <v>139</v>
      </c>
      <c r="BX70" s="136" t="s">
        <v>88</v>
      </c>
      <c r="CL70" s="136" t="s">
        <v>118</v>
      </c>
    </row>
    <row r="71" s="4" customFormat="1" ht="16.5" customHeight="1">
      <c r="A71" s="137" t="s">
        <v>95</v>
      </c>
      <c r="B71" s="66"/>
      <c r="C71" s="127"/>
      <c r="D71" s="127"/>
      <c r="E71" s="127"/>
      <c r="F71" s="128" t="s">
        <v>140</v>
      </c>
      <c r="G71" s="128"/>
      <c r="H71" s="128"/>
      <c r="I71" s="128"/>
      <c r="J71" s="128"/>
      <c r="K71" s="127"/>
      <c r="L71" s="128" t="s">
        <v>141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30">
        <f>'SO 06.3 - Odvodňovací rig...'!J34</f>
        <v>0</v>
      </c>
      <c r="AH71" s="127"/>
      <c r="AI71" s="127"/>
      <c r="AJ71" s="127"/>
      <c r="AK71" s="127"/>
      <c r="AL71" s="127"/>
      <c r="AM71" s="127"/>
      <c r="AN71" s="130">
        <f>SUM(AG71,AT71)</f>
        <v>0</v>
      </c>
      <c r="AO71" s="127"/>
      <c r="AP71" s="127"/>
      <c r="AQ71" s="131" t="s">
        <v>92</v>
      </c>
      <c r="AR71" s="68"/>
      <c r="AS71" s="132">
        <v>0</v>
      </c>
      <c r="AT71" s="133">
        <f>ROUND(SUM(AV71:AW71),2)</f>
        <v>0</v>
      </c>
      <c r="AU71" s="134">
        <f>'SO 06.3 - Odvodňovací rig...'!P94</f>
        <v>0</v>
      </c>
      <c r="AV71" s="133">
        <f>'SO 06.3 - Odvodňovací rig...'!J37</f>
        <v>0</v>
      </c>
      <c r="AW71" s="133">
        <f>'SO 06.3 - Odvodňovací rig...'!J38</f>
        <v>0</v>
      </c>
      <c r="AX71" s="133">
        <f>'SO 06.3 - Odvodňovací rig...'!J39</f>
        <v>0</v>
      </c>
      <c r="AY71" s="133">
        <f>'SO 06.3 - Odvodňovací rig...'!J40</f>
        <v>0</v>
      </c>
      <c r="AZ71" s="133">
        <f>'SO 06.3 - Odvodňovací rig...'!F37</f>
        <v>0</v>
      </c>
      <c r="BA71" s="133">
        <f>'SO 06.3 - Odvodňovací rig...'!F38</f>
        <v>0</v>
      </c>
      <c r="BB71" s="133">
        <f>'SO 06.3 - Odvodňovací rig...'!F39</f>
        <v>0</v>
      </c>
      <c r="BC71" s="133">
        <f>'SO 06.3 - Odvodňovací rig...'!F40</f>
        <v>0</v>
      </c>
      <c r="BD71" s="135">
        <f>'SO 06.3 - Odvodňovací rig...'!F41</f>
        <v>0</v>
      </c>
      <c r="BE71" s="4"/>
      <c r="BT71" s="136" t="s">
        <v>98</v>
      </c>
      <c r="BV71" s="136" t="s">
        <v>82</v>
      </c>
      <c r="BW71" s="136" t="s">
        <v>142</v>
      </c>
      <c r="BX71" s="136" t="s">
        <v>139</v>
      </c>
      <c r="CL71" s="136" t="s">
        <v>118</v>
      </c>
    </row>
    <row r="72" s="4" customFormat="1" ht="16.5" customHeight="1">
      <c r="A72" s="137" t="s">
        <v>95</v>
      </c>
      <c r="B72" s="66"/>
      <c r="C72" s="127"/>
      <c r="D72" s="127"/>
      <c r="E72" s="127"/>
      <c r="F72" s="128" t="s">
        <v>143</v>
      </c>
      <c r="G72" s="128"/>
      <c r="H72" s="128"/>
      <c r="I72" s="128"/>
      <c r="J72" s="128"/>
      <c r="K72" s="127"/>
      <c r="L72" s="128" t="s">
        <v>144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30">
        <f>'SO 06.4 - Odvodňovací rig...'!J34</f>
        <v>0</v>
      </c>
      <c r="AH72" s="127"/>
      <c r="AI72" s="127"/>
      <c r="AJ72" s="127"/>
      <c r="AK72" s="127"/>
      <c r="AL72" s="127"/>
      <c r="AM72" s="127"/>
      <c r="AN72" s="130">
        <f>SUM(AG72,AT72)</f>
        <v>0</v>
      </c>
      <c r="AO72" s="127"/>
      <c r="AP72" s="127"/>
      <c r="AQ72" s="131" t="s">
        <v>92</v>
      </c>
      <c r="AR72" s="68"/>
      <c r="AS72" s="132">
        <v>0</v>
      </c>
      <c r="AT72" s="133">
        <f>ROUND(SUM(AV72:AW72),2)</f>
        <v>0</v>
      </c>
      <c r="AU72" s="134">
        <f>'SO 06.4 - Odvodňovací rig...'!P97</f>
        <v>0</v>
      </c>
      <c r="AV72" s="133">
        <f>'SO 06.4 - Odvodňovací rig...'!J37</f>
        <v>0</v>
      </c>
      <c r="AW72" s="133">
        <f>'SO 06.4 - Odvodňovací rig...'!J38</f>
        <v>0</v>
      </c>
      <c r="AX72" s="133">
        <f>'SO 06.4 - Odvodňovací rig...'!J39</f>
        <v>0</v>
      </c>
      <c r="AY72" s="133">
        <f>'SO 06.4 - Odvodňovací rig...'!J40</f>
        <v>0</v>
      </c>
      <c r="AZ72" s="133">
        <f>'SO 06.4 - Odvodňovací rig...'!F37</f>
        <v>0</v>
      </c>
      <c r="BA72" s="133">
        <f>'SO 06.4 - Odvodňovací rig...'!F38</f>
        <v>0</v>
      </c>
      <c r="BB72" s="133">
        <f>'SO 06.4 - Odvodňovací rig...'!F39</f>
        <v>0</v>
      </c>
      <c r="BC72" s="133">
        <f>'SO 06.4 - Odvodňovací rig...'!F40</f>
        <v>0</v>
      </c>
      <c r="BD72" s="135">
        <f>'SO 06.4 - Odvodňovací rig...'!F41</f>
        <v>0</v>
      </c>
      <c r="BE72" s="4"/>
      <c r="BT72" s="136" t="s">
        <v>98</v>
      </c>
      <c r="BV72" s="136" t="s">
        <v>82</v>
      </c>
      <c r="BW72" s="136" t="s">
        <v>145</v>
      </c>
      <c r="BX72" s="136" t="s">
        <v>139</v>
      </c>
      <c r="CL72" s="136" t="s">
        <v>118</v>
      </c>
    </row>
    <row r="73" s="4" customFormat="1" ht="16.5" customHeight="1">
      <c r="A73" s="137" t="s">
        <v>95</v>
      </c>
      <c r="B73" s="66"/>
      <c r="C73" s="127"/>
      <c r="D73" s="127"/>
      <c r="E73" s="128" t="s">
        <v>146</v>
      </c>
      <c r="F73" s="128"/>
      <c r="G73" s="128"/>
      <c r="H73" s="128"/>
      <c r="I73" s="128"/>
      <c r="J73" s="127"/>
      <c r="K73" s="128" t="s">
        <v>147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30">
        <f>'SO 07 - Odvodňovací příkop'!J32</f>
        <v>0</v>
      </c>
      <c r="AH73" s="127"/>
      <c r="AI73" s="127"/>
      <c r="AJ73" s="127"/>
      <c r="AK73" s="127"/>
      <c r="AL73" s="127"/>
      <c r="AM73" s="127"/>
      <c r="AN73" s="130">
        <f>SUM(AG73,AT73)</f>
        <v>0</v>
      </c>
      <c r="AO73" s="127"/>
      <c r="AP73" s="127"/>
      <c r="AQ73" s="131" t="s">
        <v>92</v>
      </c>
      <c r="AR73" s="68"/>
      <c r="AS73" s="132">
        <v>0</v>
      </c>
      <c r="AT73" s="133">
        <f>ROUND(SUM(AV73:AW73),2)</f>
        <v>0</v>
      </c>
      <c r="AU73" s="134">
        <f>'SO 07 - Odvodňovací příkop'!P90</f>
        <v>0</v>
      </c>
      <c r="AV73" s="133">
        <f>'SO 07 - Odvodňovací příkop'!J35</f>
        <v>0</v>
      </c>
      <c r="AW73" s="133">
        <f>'SO 07 - Odvodňovací příkop'!J36</f>
        <v>0</v>
      </c>
      <c r="AX73" s="133">
        <f>'SO 07 - Odvodňovací příkop'!J37</f>
        <v>0</v>
      </c>
      <c r="AY73" s="133">
        <f>'SO 07 - Odvodňovací příkop'!J38</f>
        <v>0</v>
      </c>
      <c r="AZ73" s="133">
        <f>'SO 07 - Odvodňovací příkop'!F35</f>
        <v>0</v>
      </c>
      <c r="BA73" s="133">
        <f>'SO 07 - Odvodňovací příkop'!F36</f>
        <v>0</v>
      </c>
      <c r="BB73" s="133">
        <f>'SO 07 - Odvodňovací příkop'!F37</f>
        <v>0</v>
      </c>
      <c r="BC73" s="133">
        <f>'SO 07 - Odvodňovací příkop'!F38</f>
        <v>0</v>
      </c>
      <c r="BD73" s="135">
        <f>'SO 07 - Odvodňovací příkop'!F39</f>
        <v>0</v>
      </c>
      <c r="BE73" s="4"/>
      <c r="BT73" s="136" t="s">
        <v>89</v>
      </c>
      <c r="BV73" s="136" t="s">
        <v>82</v>
      </c>
      <c r="BW73" s="136" t="s">
        <v>148</v>
      </c>
      <c r="BX73" s="136" t="s">
        <v>88</v>
      </c>
      <c r="CL73" s="136" t="s">
        <v>118</v>
      </c>
    </row>
    <row r="74" s="4" customFormat="1" ht="16.5" customHeight="1">
      <c r="A74" s="137" t="s">
        <v>95</v>
      </c>
      <c r="B74" s="66"/>
      <c r="C74" s="127"/>
      <c r="D74" s="127"/>
      <c r="E74" s="128" t="s">
        <v>149</v>
      </c>
      <c r="F74" s="128"/>
      <c r="G74" s="128"/>
      <c r="H74" s="128"/>
      <c r="I74" s="128"/>
      <c r="J74" s="127"/>
      <c r="K74" s="128" t="s">
        <v>150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30">
        <f>'SO 08 - Obnova komunikace'!J32</f>
        <v>0</v>
      </c>
      <c r="AH74" s="127"/>
      <c r="AI74" s="127"/>
      <c r="AJ74" s="127"/>
      <c r="AK74" s="127"/>
      <c r="AL74" s="127"/>
      <c r="AM74" s="127"/>
      <c r="AN74" s="130">
        <f>SUM(AG74,AT74)</f>
        <v>0</v>
      </c>
      <c r="AO74" s="127"/>
      <c r="AP74" s="127"/>
      <c r="AQ74" s="131" t="s">
        <v>92</v>
      </c>
      <c r="AR74" s="68"/>
      <c r="AS74" s="132">
        <v>0</v>
      </c>
      <c r="AT74" s="133">
        <f>ROUND(SUM(AV74:AW74),2)</f>
        <v>0</v>
      </c>
      <c r="AU74" s="134">
        <f>'SO 08 - Obnova komunikace'!P91</f>
        <v>0</v>
      </c>
      <c r="AV74" s="133">
        <f>'SO 08 - Obnova komunikace'!J35</f>
        <v>0</v>
      </c>
      <c r="AW74" s="133">
        <f>'SO 08 - Obnova komunikace'!J36</f>
        <v>0</v>
      </c>
      <c r="AX74" s="133">
        <f>'SO 08 - Obnova komunikace'!J37</f>
        <v>0</v>
      </c>
      <c r="AY74" s="133">
        <f>'SO 08 - Obnova komunikace'!J38</f>
        <v>0</v>
      </c>
      <c r="AZ74" s="133">
        <f>'SO 08 - Obnova komunikace'!F35</f>
        <v>0</v>
      </c>
      <c r="BA74" s="133">
        <f>'SO 08 - Obnova komunikace'!F36</f>
        <v>0</v>
      </c>
      <c r="BB74" s="133">
        <f>'SO 08 - Obnova komunikace'!F37</f>
        <v>0</v>
      </c>
      <c r="BC74" s="133">
        <f>'SO 08 - Obnova komunikace'!F38</f>
        <v>0</v>
      </c>
      <c r="BD74" s="135">
        <f>'SO 08 - Obnova komunikace'!F39</f>
        <v>0</v>
      </c>
      <c r="BE74" s="4"/>
      <c r="BT74" s="136" t="s">
        <v>89</v>
      </c>
      <c r="BV74" s="136" t="s">
        <v>82</v>
      </c>
      <c r="BW74" s="136" t="s">
        <v>151</v>
      </c>
      <c r="BX74" s="136" t="s">
        <v>88</v>
      </c>
      <c r="CL74" s="136" t="s">
        <v>152</v>
      </c>
    </row>
    <row r="75" s="4" customFormat="1" ht="16.5" customHeight="1">
      <c r="A75" s="137" t="s">
        <v>95</v>
      </c>
      <c r="B75" s="66"/>
      <c r="C75" s="127"/>
      <c r="D75" s="127"/>
      <c r="E75" s="128" t="s">
        <v>153</v>
      </c>
      <c r="F75" s="128"/>
      <c r="G75" s="128"/>
      <c r="H75" s="128"/>
      <c r="I75" s="128"/>
      <c r="J75" s="127"/>
      <c r="K75" s="128" t="s">
        <v>154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30">
        <f>'VRN - Vedlejší rozpočtové...'!J32</f>
        <v>0</v>
      </c>
      <c r="AH75" s="127"/>
      <c r="AI75" s="127"/>
      <c r="AJ75" s="127"/>
      <c r="AK75" s="127"/>
      <c r="AL75" s="127"/>
      <c r="AM75" s="127"/>
      <c r="AN75" s="130">
        <f>SUM(AG75,AT75)</f>
        <v>0</v>
      </c>
      <c r="AO75" s="127"/>
      <c r="AP75" s="127"/>
      <c r="AQ75" s="131" t="s">
        <v>92</v>
      </c>
      <c r="AR75" s="68"/>
      <c r="AS75" s="132">
        <v>0</v>
      </c>
      <c r="AT75" s="133">
        <f>ROUND(SUM(AV75:AW75),2)</f>
        <v>0</v>
      </c>
      <c r="AU75" s="134">
        <f>'VRN - Vedlejší rozpočtové...'!P90</f>
        <v>0</v>
      </c>
      <c r="AV75" s="133">
        <f>'VRN - Vedlejší rozpočtové...'!J35</f>
        <v>0</v>
      </c>
      <c r="AW75" s="133">
        <f>'VRN - Vedlejší rozpočtové...'!J36</f>
        <v>0</v>
      </c>
      <c r="AX75" s="133">
        <f>'VRN - Vedlejší rozpočtové...'!J37</f>
        <v>0</v>
      </c>
      <c r="AY75" s="133">
        <f>'VRN - Vedlejší rozpočtové...'!J38</f>
        <v>0</v>
      </c>
      <c r="AZ75" s="133">
        <f>'VRN - Vedlejší rozpočtové...'!F35</f>
        <v>0</v>
      </c>
      <c r="BA75" s="133">
        <f>'VRN - Vedlejší rozpočtové...'!F36</f>
        <v>0</v>
      </c>
      <c r="BB75" s="133">
        <f>'VRN - Vedlejší rozpočtové...'!F37</f>
        <v>0</v>
      </c>
      <c r="BC75" s="133">
        <f>'VRN - Vedlejší rozpočtové...'!F38</f>
        <v>0</v>
      </c>
      <c r="BD75" s="135">
        <f>'VRN - Vedlejší rozpočtové...'!F39</f>
        <v>0</v>
      </c>
      <c r="BE75" s="4"/>
      <c r="BT75" s="136" t="s">
        <v>89</v>
      </c>
      <c r="BV75" s="136" t="s">
        <v>82</v>
      </c>
      <c r="BW75" s="136" t="s">
        <v>155</v>
      </c>
      <c r="BX75" s="136" t="s">
        <v>88</v>
      </c>
      <c r="CL75" s="136" t="s">
        <v>152</v>
      </c>
    </row>
    <row r="76" s="4" customFormat="1" ht="23.25" customHeight="1">
      <c r="A76" s="137" t="s">
        <v>95</v>
      </c>
      <c r="B76" s="66"/>
      <c r="C76" s="127"/>
      <c r="D76" s="127"/>
      <c r="E76" s="128" t="s">
        <v>156</v>
      </c>
      <c r="F76" s="128"/>
      <c r="G76" s="128"/>
      <c r="H76" s="128"/>
      <c r="I76" s="128"/>
      <c r="J76" s="127"/>
      <c r="K76" s="128" t="s">
        <v>157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30">
        <f>'VRN SVS - Vedlejší rozpoč...'!J32</f>
        <v>0</v>
      </c>
      <c r="AH76" s="127"/>
      <c r="AI76" s="127"/>
      <c r="AJ76" s="127"/>
      <c r="AK76" s="127"/>
      <c r="AL76" s="127"/>
      <c r="AM76" s="127"/>
      <c r="AN76" s="130">
        <f>SUM(AG76,AT76)</f>
        <v>0</v>
      </c>
      <c r="AO76" s="127"/>
      <c r="AP76" s="127"/>
      <c r="AQ76" s="131" t="s">
        <v>92</v>
      </c>
      <c r="AR76" s="68"/>
      <c r="AS76" s="132">
        <v>0</v>
      </c>
      <c r="AT76" s="133">
        <f>ROUND(SUM(AV76:AW76),2)</f>
        <v>0</v>
      </c>
      <c r="AU76" s="134">
        <f>'VRN SVS - Vedlejší rozpoč...'!P90</f>
        <v>0</v>
      </c>
      <c r="AV76" s="133">
        <f>'VRN SVS - Vedlejší rozpoč...'!J35</f>
        <v>0</v>
      </c>
      <c r="AW76" s="133">
        <f>'VRN SVS - Vedlejší rozpoč...'!J36</f>
        <v>0</v>
      </c>
      <c r="AX76" s="133">
        <f>'VRN SVS - Vedlejší rozpoč...'!J37</f>
        <v>0</v>
      </c>
      <c r="AY76" s="133">
        <f>'VRN SVS - Vedlejší rozpoč...'!J38</f>
        <v>0</v>
      </c>
      <c r="AZ76" s="133">
        <f>'VRN SVS - Vedlejší rozpoč...'!F35</f>
        <v>0</v>
      </c>
      <c r="BA76" s="133">
        <f>'VRN SVS - Vedlejší rozpoč...'!F36</f>
        <v>0</v>
      </c>
      <c r="BB76" s="133">
        <f>'VRN SVS - Vedlejší rozpoč...'!F37</f>
        <v>0</v>
      </c>
      <c r="BC76" s="133">
        <f>'VRN SVS - Vedlejší rozpoč...'!F38</f>
        <v>0</v>
      </c>
      <c r="BD76" s="135">
        <f>'VRN SVS - Vedlejší rozpoč...'!F39</f>
        <v>0</v>
      </c>
      <c r="BE76" s="4"/>
      <c r="BT76" s="136" t="s">
        <v>89</v>
      </c>
      <c r="BV76" s="136" t="s">
        <v>82</v>
      </c>
      <c r="BW76" s="136" t="s">
        <v>158</v>
      </c>
      <c r="BX76" s="136" t="s">
        <v>88</v>
      </c>
      <c r="CL76" s="136" t="s">
        <v>152</v>
      </c>
    </row>
    <row r="77" s="7" customFormat="1" ht="24.75" customHeight="1">
      <c r="A77" s="7"/>
      <c r="B77" s="114"/>
      <c r="C77" s="115"/>
      <c r="D77" s="116" t="s">
        <v>159</v>
      </c>
      <c r="E77" s="116"/>
      <c r="F77" s="116"/>
      <c r="G77" s="116"/>
      <c r="H77" s="116"/>
      <c r="I77" s="117"/>
      <c r="J77" s="116" t="s">
        <v>85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ROUND(AG78+AG79+AG82+AG85+AG88+AG91+SUM(AG95:AG97)+AG100+AG101,2)</f>
        <v>0</v>
      </c>
      <c r="AH77" s="117"/>
      <c r="AI77" s="117"/>
      <c r="AJ77" s="117"/>
      <c r="AK77" s="117"/>
      <c r="AL77" s="117"/>
      <c r="AM77" s="117"/>
      <c r="AN77" s="119">
        <f>SUM(AG77,AT77)</f>
        <v>0</v>
      </c>
      <c r="AO77" s="117"/>
      <c r="AP77" s="117"/>
      <c r="AQ77" s="120" t="s">
        <v>86</v>
      </c>
      <c r="AR77" s="121"/>
      <c r="AS77" s="122">
        <f>ROUND(AS78+AS79+AS82+AS85+AS88+AS91+SUM(AS95:AS97)+AS100+AS101,2)</f>
        <v>0</v>
      </c>
      <c r="AT77" s="123">
        <f>ROUND(SUM(AV77:AW77),2)</f>
        <v>0</v>
      </c>
      <c r="AU77" s="124">
        <f>ROUND(AU78+AU79+AU82+AU85+AU88+AU91+SUM(AU95:AU97)+AU100+AU101,5)</f>
        <v>0</v>
      </c>
      <c r="AV77" s="123">
        <f>ROUND(AZ77*L29,2)</f>
        <v>0</v>
      </c>
      <c r="AW77" s="123">
        <f>ROUND(BA77*L30,2)</f>
        <v>0</v>
      </c>
      <c r="AX77" s="123">
        <f>ROUND(BB77*L29,2)</f>
        <v>0</v>
      </c>
      <c r="AY77" s="123">
        <f>ROUND(BC77*L30,2)</f>
        <v>0</v>
      </c>
      <c r="AZ77" s="123">
        <f>ROUND(AZ78+AZ79+AZ82+AZ85+AZ88+AZ91+SUM(AZ95:AZ97)+AZ100+AZ101,2)</f>
        <v>0</v>
      </c>
      <c r="BA77" s="123">
        <f>ROUND(BA78+BA79+BA82+BA85+BA88+BA91+SUM(BA95:BA97)+BA100+BA101,2)</f>
        <v>0</v>
      </c>
      <c r="BB77" s="123">
        <f>ROUND(BB78+BB79+BB82+BB85+BB88+BB91+SUM(BB95:BB97)+BB100+BB101,2)</f>
        <v>0</v>
      </c>
      <c r="BC77" s="123">
        <f>ROUND(BC78+BC79+BC82+BC85+BC88+BC91+SUM(BC95:BC97)+BC100+BC101,2)</f>
        <v>0</v>
      </c>
      <c r="BD77" s="125">
        <f>ROUND(BD78+BD79+BD82+BD85+BD88+BD91+SUM(BD95:BD97)+BD100+BD101,2)</f>
        <v>0</v>
      </c>
      <c r="BE77" s="7"/>
      <c r="BS77" s="126" t="s">
        <v>79</v>
      </c>
      <c r="BT77" s="126" t="s">
        <v>87</v>
      </c>
      <c r="BU77" s="126" t="s">
        <v>81</v>
      </c>
      <c r="BV77" s="126" t="s">
        <v>82</v>
      </c>
      <c r="BW77" s="126" t="s">
        <v>160</v>
      </c>
      <c r="BX77" s="126" t="s">
        <v>5</v>
      </c>
      <c r="CL77" s="126" t="s">
        <v>19</v>
      </c>
      <c r="CM77" s="126" t="s">
        <v>89</v>
      </c>
    </row>
    <row r="78" s="4" customFormat="1" ht="16.5" customHeight="1">
      <c r="A78" s="137" t="s">
        <v>95</v>
      </c>
      <c r="B78" s="66"/>
      <c r="C78" s="127"/>
      <c r="D78" s="127"/>
      <c r="E78" s="128" t="s">
        <v>161</v>
      </c>
      <c r="F78" s="128"/>
      <c r="G78" s="128"/>
      <c r="H78" s="128"/>
      <c r="I78" s="128"/>
      <c r="J78" s="127"/>
      <c r="K78" s="128" t="s">
        <v>162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30">
        <f>'SO 01.1 - Vodovodní řad 1'!J32</f>
        <v>0</v>
      </c>
      <c r="AH78" s="127"/>
      <c r="AI78" s="127"/>
      <c r="AJ78" s="127"/>
      <c r="AK78" s="127"/>
      <c r="AL78" s="127"/>
      <c r="AM78" s="127"/>
      <c r="AN78" s="130">
        <f>SUM(AG78,AT78)</f>
        <v>0</v>
      </c>
      <c r="AO78" s="127"/>
      <c r="AP78" s="127"/>
      <c r="AQ78" s="131" t="s">
        <v>92</v>
      </c>
      <c r="AR78" s="68"/>
      <c r="AS78" s="132">
        <v>0</v>
      </c>
      <c r="AT78" s="133">
        <f>ROUND(SUM(AV78:AW78),2)</f>
        <v>0</v>
      </c>
      <c r="AU78" s="134">
        <f>'SO 01.1 - Vodovodní řad 1'!P94</f>
        <v>0</v>
      </c>
      <c r="AV78" s="133">
        <f>'SO 01.1 - Vodovodní řad 1'!J35</f>
        <v>0</v>
      </c>
      <c r="AW78" s="133">
        <f>'SO 01.1 - Vodovodní řad 1'!J36</f>
        <v>0</v>
      </c>
      <c r="AX78" s="133">
        <f>'SO 01.1 - Vodovodní řad 1'!J37</f>
        <v>0</v>
      </c>
      <c r="AY78" s="133">
        <f>'SO 01.1 - Vodovodní řad 1'!J38</f>
        <v>0</v>
      </c>
      <c r="AZ78" s="133">
        <f>'SO 01.1 - Vodovodní řad 1'!F35</f>
        <v>0</v>
      </c>
      <c r="BA78" s="133">
        <f>'SO 01.1 - Vodovodní řad 1'!F36</f>
        <v>0</v>
      </c>
      <c r="BB78" s="133">
        <f>'SO 01.1 - Vodovodní řad 1'!F37</f>
        <v>0</v>
      </c>
      <c r="BC78" s="133">
        <f>'SO 01.1 - Vodovodní řad 1'!F38</f>
        <v>0</v>
      </c>
      <c r="BD78" s="135">
        <f>'SO 01.1 - Vodovodní řad 1'!F39</f>
        <v>0</v>
      </c>
      <c r="BE78" s="4"/>
      <c r="BT78" s="136" t="s">
        <v>89</v>
      </c>
      <c r="BV78" s="136" t="s">
        <v>82</v>
      </c>
      <c r="BW78" s="136" t="s">
        <v>163</v>
      </c>
      <c r="BX78" s="136" t="s">
        <v>160</v>
      </c>
      <c r="CL78" s="136" t="s">
        <v>94</v>
      </c>
    </row>
    <row r="79" s="4" customFormat="1" ht="16.5" customHeight="1">
      <c r="A79" s="4"/>
      <c r="B79" s="66"/>
      <c r="C79" s="127"/>
      <c r="D79" s="127"/>
      <c r="E79" s="128" t="s">
        <v>164</v>
      </c>
      <c r="F79" s="128"/>
      <c r="G79" s="128"/>
      <c r="H79" s="128"/>
      <c r="I79" s="128"/>
      <c r="J79" s="127"/>
      <c r="K79" s="128" t="s">
        <v>165</v>
      </c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9">
        <f>ROUND(SUM(AG80:AG81),2)</f>
        <v>0</v>
      </c>
      <c r="AH79" s="127"/>
      <c r="AI79" s="127"/>
      <c r="AJ79" s="127"/>
      <c r="AK79" s="127"/>
      <c r="AL79" s="127"/>
      <c r="AM79" s="127"/>
      <c r="AN79" s="130">
        <f>SUM(AG79,AT79)</f>
        <v>0</v>
      </c>
      <c r="AO79" s="127"/>
      <c r="AP79" s="127"/>
      <c r="AQ79" s="131" t="s">
        <v>92</v>
      </c>
      <c r="AR79" s="68"/>
      <c r="AS79" s="132">
        <f>ROUND(SUM(AS80:AS81),2)</f>
        <v>0</v>
      </c>
      <c r="AT79" s="133">
        <f>ROUND(SUM(AV79:AW79),2)</f>
        <v>0</v>
      </c>
      <c r="AU79" s="134">
        <f>ROUND(SUM(AU80:AU81),5)</f>
        <v>0</v>
      </c>
      <c r="AV79" s="133">
        <f>ROUND(AZ79*L29,2)</f>
        <v>0</v>
      </c>
      <c r="AW79" s="133">
        <f>ROUND(BA79*L30,2)</f>
        <v>0</v>
      </c>
      <c r="AX79" s="133">
        <f>ROUND(BB79*L29,2)</f>
        <v>0</v>
      </c>
      <c r="AY79" s="133">
        <f>ROUND(BC79*L30,2)</f>
        <v>0</v>
      </c>
      <c r="AZ79" s="133">
        <f>ROUND(SUM(AZ80:AZ81),2)</f>
        <v>0</v>
      </c>
      <c r="BA79" s="133">
        <f>ROUND(SUM(BA80:BA81),2)</f>
        <v>0</v>
      </c>
      <c r="BB79" s="133">
        <f>ROUND(SUM(BB80:BB81),2)</f>
        <v>0</v>
      </c>
      <c r="BC79" s="133">
        <f>ROUND(SUM(BC80:BC81),2)</f>
        <v>0</v>
      </c>
      <c r="BD79" s="135">
        <f>ROUND(SUM(BD80:BD81),2)</f>
        <v>0</v>
      </c>
      <c r="BE79" s="4"/>
      <c r="BS79" s="136" t="s">
        <v>79</v>
      </c>
      <c r="BT79" s="136" t="s">
        <v>89</v>
      </c>
      <c r="BU79" s="136" t="s">
        <v>81</v>
      </c>
      <c r="BV79" s="136" t="s">
        <v>82</v>
      </c>
      <c r="BW79" s="136" t="s">
        <v>166</v>
      </c>
      <c r="BX79" s="136" t="s">
        <v>160</v>
      </c>
      <c r="CL79" s="136" t="s">
        <v>94</v>
      </c>
    </row>
    <row r="80" s="4" customFormat="1" ht="23.25" customHeight="1">
      <c r="A80" s="137" t="s">
        <v>95</v>
      </c>
      <c r="B80" s="66"/>
      <c r="C80" s="127"/>
      <c r="D80" s="127"/>
      <c r="E80" s="127"/>
      <c r="F80" s="128" t="s">
        <v>167</v>
      </c>
      <c r="G80" s="128"/>
      <c r="H80" s="128"/>
      <c r="I80" s="128"/>
      <c r="J80" s="128"/>
      <c r="K80" s="127"/>
      <c r="L80" s="128" t="s">
        <v>168</v>
      </c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30">
        <f>'SO 01.2 A - Vodovodní řad...'!J34</f>
        <v>0</v>
      </c>
      <c r="AH80" s="127"/>
      <c r="AI80" s="127"/>
      <c r="AJ80" s="127"/>
      <c r="AK80" s="127"/>
      <c r="AL80" s="127"/>
      <c r="AM80" s="127"/>
      <c r="AN80" s="130">
        <f>SUM(AG80,AT80)</f>
        <v>0</v>
      </c>
      <c r="AO80" s="127"/>
      <c r="AP80" s="127"/>
      <c r="AQ80" s="131" t="s">
        <v>92</v>
      </c>
      <c r="AR80" s="68"/>
      <c r="AS80" s="132">
        <v>0</v>
      </c>
      <c r="AT80" s="133">
        <f>ROUND(SUM(AV80:AW80),2)</f>
        <v>0</v>
      </c>
      <c r="AU80" s="134">
        <f>'SO 01.2 A - Vodovodní řad...'!P100</f>
        <v>0</v>
      </c>
      <c r="AV80" s="133">
        <f>'SO 01.2 A - Vodovodní řad...'!J37</f>
        <v>0</v>
      </c>
      <c r="AW80" s="133">
        <f>'SO 01.2 A - Vodovodní řad...'!J38</f>
        <v>0</v>
      </c>
      <c r="AX80" s="133">
        <f>'SO 01.2 A - Vodovodní řad...'!J39</f>
        <v>0</v>
      </c>
      <c r="AY80" s="133">
        <f>'SO 01.2 A - Vodovodní řad...'!J40</f>
        <v>0</v>
      </c>
      <c r="AZ80" s="133">
        <f>'SO 01.2 A - Vodovodní řad...'!F37</f>
        <v>0</v>
      </c>
      <c r="BA80" s="133">
        <f>'SO 01.2 A - Vodovodní řad...'!F38</f>
        <v>0</v>
      </c>
      <c r="BB80" s="133">
        <f>'SO 01.2 A - Vodovodní řad...'!F39</f>
        <v>0</v>
      </c>
      <c r="BC80" s="133">
        <f>'SO 01.2 A - Vodovodní řad...'!F40</f>
        <v>0</v>
      </c>
      <c r="BD80" s="135">
        <f>'SO 01.2 A - Vodovodní řad...'!F41</f>
        <v>0</v>
      </c>
      <c r="BE80" s="4"/>
      <c r="BT80" s="136" t="s">
        <v>98</v>
      </c>
      <c r="BV80" s="136" t="s">
        <v>82</v>
      </c>
      <c r="BW80" s="136" t="s">
        <v>169</v>
      </c>
      <c r="BX80" s="136" t="s">
        <v>166</v>
      </c>
      <c r="CL80" s="136" t="s">
        <v>94</v>
      </c>
    </row>
    <row r="81" s="4" customFormat="1" ht="23.25" customHeight="1">
      <c r="A81" s="137" t="s">
        <v>95</v>
      </c>
      <c r="B81" s="66"/>
      <c r="C81" s="127"/>
      <c r="D81" s="127"/>
      <c r="E81" s="127"/>
      <c r="F81" s="128" t="s">
        <v>170</v>
      </c>
      <c r="G81" s="128"/>
      <c r="H81" s="128"/>
      <c r="I81" s="128"/>
      <c r="J81" s="128"/>
      <c r="K81" s="127"/>
      <c r="L81" s="128" t="s">
        <v>171</v>
      </c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30">
        <f>'SO 01.2 B - Vodovodní řad...'!J34</f>
        <v>0</v>
      </c>
      <c r="AH81" s="127"/>
      <c r="AI81" s="127"/>
      <c r="AJ81" s="127"/>
      <c r="AK81" s="127"/>
      <c r="AL81" s="127"/>
      <c r="AM81" s="127"/>
      <c r="AN81" s="130">
        <f>SUM(AG81,AT81)</f>
        <v>0</v>
      </c>
      <c r="AO81" s="127"/>
      <c r="AP81" s="127"/>
      <c r="AQ81" s="131" t="s">
        <v>92</v>
      </c>
      <c r="AR81" s="68"/>
      <c r="AS81" s="132">
        <v>0</v>
      </c>
      <c r="AT81" s="133">
        <f>ROUND(SUM(AV81:AW81),2)</f>
        <v>0</v>
      </c>
      <c r="AU81" s="134">
        <f>'SO 01.2 B - Vodovodní řad...'!P100</f>
        <v>0</v>
      </c>
      <c r="AV81" s="133">
        <f>'SO 01.2 B - Vodovodní řad...'!J37</f>
        <v>0</v>
      </c>
      <c r="AW81" s="133">
        <f>'SO 01.2 B - Vodovodní řad...'!J38</f>
        <v>0</v>
      </c>
      <c r="AX81" s="133">
        <f>'SO 01.2 B - Vodovodní řad...'!J39</f>
        <v>0</v>
      </c>
      <c r="AY81" s="133">
        <f>'SO 01.2 B - Vodovodní řad...'!J40</f>
        <v>0</v>
      </c>
      <c r="AZ81" s="133">
        <f>'SO 01.2 B - Vodovodní řad...'!F37</f>
        <v>0</v>
      </c>
      <c r="BA81" s="133">
        <f>'SO 01.2 B - Vodovodní řad...'!F38</f>
        <v>0</v>
      </c>
      <c r="BB81" s="133">
        <f>'SO 01.2 B - Vodovodní řad...'!F39</f>
        <v>0</v>
      </c>
      <c r="BC81" s="133">
        <f>'SO 01.2 B - Vodovodní řad...'!F40</f>
        <v>0</v>
      </c>
      <c r="BD81" s="135">
        <f>'SO 01.2 B - Vodovodní řad...'!F41</f>
        <v>0</v>
      </c>
      <c r="BE81" s="4"/>
      <c r="BT81" s="136" t="s">
        <v>98</v>
      </c>
      <c r="BV81" s="136" t="s">
        <v>82</v>
      </c>
      <c r="BW81" s="136" t="s">
        <v>172</v>
      </c>
      <c r="BX81" s="136" t="s">
        <v>166</v>
      </c>
      <c r="CL81" s="136" t="s">
        <v>94</v>
      </c>
    </row>
    <row r="82" s="4" customFormat="1" ht="16.5" customHeight="1">
      <c r="A82" s="4"/>
      <c r="B82" s="66"/>
      <c r="C82" s="127"/>
      <c r="D82" s="127"/>
      <c r="E82" s="128" t="s">
        <v>173</v>
      </c>
      <c r="F82" s="128"/>
      <c r="G82" s="128"/>
      <c r="H82" s="128"/>
      <c r="I82" s="128"/>
      <c r="J82" s="127"/>
      <c r="K82" s="128" t="s">
        <v>174</v>
      </c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9">
        <f>ROUND(SUM(AG83:AG84),2)</f>
        <v>0</v>
      </c>
      <c r="AH82" s="127"/>
      <c r="AI82" s="127"/>
      <c r="AJ82" s="127"/>
      <c r="AK82" s="127"/>
      <c r="AL82" s="127"/>
      <c r="AM82" s="127"/>
      <c r="AN82" s="130">
        <f>SUM(AG82,AT82)</f>
        <v>0</v>
      </c>
      <c r="AO82" s="127"/>
      <c r="AP82" s="127"/>
      <c r="AQ82" s="131" t="s">
        <v>92</v>
      </c>
      <c r="AR82" s="68"/>
      <c r="AS82" s="132">
        <f>ROUND(SUM(AS83:AS84),2)</f>
        <v>0</v>
      </c>
      <c r="AT82" s="133">
        <f>ROUND(SUM(AV82:AW82),2)</f>
        <v>0</v>
      </c>
      <c r="AU82" s="134">
        <f>ROUND(SUM(AU83:AU84),5)</f>
        <v>0</v>
      </c>
      <c r="AV82" s="133">
        <f>ROUND(AZ82*L29,2)</f>
        <v>0</v>
      </c>
      <c r="AW82" s="133">
        <f>ROUND(BA82*L30,2)</f>
        <v>0</v>
      </c>
      <c r="AX82" s="133">
        <f>ROUND(BB82*L29,2)</f>
        <v>0</v>
      </c>
      <c r="AY82" s="133">
        <f>ROUND(BC82*L30,2)</f>
        <v>0</v>
      </c>
      <c r="AZ82" s="133">
        <f>ROUND(SUM(AZ83:AZ84),2)</f>
        <v>0</v>
      </c>
      <c r="BA82" s="133">
        <f>ROUND(SUM(BA83:BA84),2)</f>
        <v>0</v>
      </c>
      <c r="BB82" s="133">
        <f>ROUND(SUM(BB83:BB84),2)</f>
        <v>0</v>
      </c>
      <c r="BC82" s="133">
        <f>ROUND(SUM(BC83:BC84),2)</f>
        <v>0</v>
      </c>
      <c r="BD82" s="135">
        <f>ROUND(SUM(BD83:BD84),2)</f>
        <v>0</v>
      </c>
      <c r="BE82" s="4"/>
      <c r="BS82" s="136" t="s">
        <v>79</v>
      </c>
      <c r="BT82" s="136" t="s">
        <v>89</v>
      </c>
      <c r="BU82" s="136" t="s">
        <v>81</v>
      </c>
      <c r="BV82" s="136" t="s">
        <v>82</v>
      </c>
      <c r="BW82" s="136" t="s">
        <v>175</v>
      </c>
      <c r="BX82" s="136" t="s">
        <v>160</v>
      </c>
      <c r="CL82" s="136" t="s">
        <v>94</v>
      </c>
    </row>
    <row r="83" s="4" customFormat="1" ht="23.25" customHeight="1">
      <c r="A83" s="137" t="s">
        <v>95</v>
      </c>
      <c r="B83" s="66"/>
      <c r="C83" s="127"/>
      <c r="D83" s="127"/>
      <c r="E83" s="127"/>
      <c r="F83" s="128" t="s">
        <v>176</v>
      </c>
      <c r="G83" s="128"/>
      <c r="H83" s="128"/>
      <c r="I83" s="128"/>
      <c r="J83" s="128"/>
      <c r="K83" s="127"/>
      <c r="L83" s="128" t="s">
        <v>177</v>
      </c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30">
        <f>'SO 01.3 A - Vodovodní řad...'!J34</f>
        <v>0</v>
      </c>
      <c r="AH83" s="127"/>
      <c r="AI83" s="127"/>
      <c r="AJ83" s="127"/>
      <c r="AK83" s="127"/>
      <c r="AL83" s="127"/>
      <c r="AM83" s="127"/>
      <c r="AN83" s="130">
        <f>SUM(AG83,AT83)</f>
        <v>0</v>
      </c>
      <c r="AO83" s="127"/>
      <c r="AP83" s="127"/>
      <c r="AQ83" s="131" t="s">
        <v>92</v>
      </c>
      <c r="AR83" s="68"/>
      <c r="AS83" s="132">
        <v>0</v>
      </c>
      <c r="AT83" s="133">
        <f>ROUND(SUM(AV83:AW83),2)</f>
        <v>0</v>
      </c>
      <c r="AU83" s="134">
        <f>'SO 01.3 A - Vodovodní řad...'!P100</f>
        <v>0</v>
      </c>
      <c r="AV83" s="133">
        <f>'SO 01.3 A - Vodovodní řad...'!J37</f>
        <v>0</v>
      </c>
      <c r="AW83" s="133">
        <f>'SO 01.3 A - Vodovodní řad...'!J38</f>
        <v>0</v>
      </c>
      <c r="AX83" s="133">
        <f>'SO 01.3 A - Vodovodní řad...'!J39</f>
        <v>0</v>
      </c>
      <c r="AY83" s="133">
        <f>'SO 01.3 A - Vodovodní řad...'!J40</f>
        <v>0</v>
      </c>
      <c r="AZ83" s="133">
        <f>'SO 01.3 A - Vodovodní řad...'!F37</f>
        <v>0</v>
      </c>
      <c r="BA83" s="133">
        <f>'SO 01.3 A - Vodovodní řad...'!F38</f>
        <v>0</v>
      </c>
      <c r="BB83" s="133">
        <f>'SO 01.3 A - Vodovodní řad...'!F39</f>
        <v>0</v>
      </c>
      <c r="BC83" s="133">
        <f>'SO 01.3 A - Vodovodní řad...'!F40</f>
        <v>0</v>
      </c>
      <c r="BD83" s="135">
        <f>'SO 01.3 A - Vodovodní řad...'!F41</f>
        <v>0</v>
      </c>
      <c r="BE83" s="4"/>
      <c r="BT83" s="136" t="s">
        <v>98</v>
      </c>
      <c r="BV83" s="136" t="s">
        <v>82</v>
      </c>
      <c r="BW83" s="136" t="s">
        <v>178</v>
      </c>
      <c r="BX83" s="136" t="s">
        <v>175</v>
      </c>
      <c r="CL83" s="136" t="s">
        <v>94</v>
      </c>
    </row>
    <row r="84" s="4" customFormat="1" ht="23.25" customHeight="1">
      <c r="A84" s="137" t="s">
        <v>95</v>
      </c>
      <c r="B84" s="66"/>
      <c r="C84" s="127"/>
      <c r="D84" s="127"/>
      <c r="E84" s="127"/>
      <c r="F84" s="128" t="s">
        <v>179</v>
      </c>
      <c r="G84" s="128"/>
      <c r="H84" s="128"/>
      <c r="I84" s="128"/>
      <c r="J84" s="128"/>
      <c r="K84" s="127"/>
      <c r="L84" s="128" t="s">
        <v>180</v>
      </c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30">
        <f>'SO 01.3 B - Vodovodní řad...'!J34</f>
        <v>0</v>
      </c>
      <c r="AH84" s="127"/>
      <c r="AI84" s="127"/>
      <c r="AJ84" s="127"/>
      <c r="AK84" s="127"/>
      <c r="AL84" s="127"/>
      <c r="AM84" s="127"/>
      <c r="AN84" s="130">
        <f>SUM(AG84,AT84)</f>
        <v>0</v>
      </c>
      <c r="AO84" s="127"/>
      <c r="AP84" s="127"/>
      <c r="AQ84" s="131" t="s">
        <v>92</v>
      </c>
      <c r="AR84" s="68"/>
      <c r="AS84" s="132">
        <v>0</v>
      </c>
      <c r="AT84" s="133">
        <f>ROUND(SUM(AV84:AW84),2)</f>
        <v>0</v>
      </c>
      <c r="AU84" s="134">
        <f>'SO 01.3 B - Vodovodní řad...'!P99</f>
        <v>0</v>
      </c>
      <c r="AV84" s="133">
        <f>'SO 01.3 B - Vodovodní řad...'!J37</f>
        <v>0</v>
      </c>
      <c r="AW84" s="133">
        <f>'SO 01.3 B - Vodovodní řad...'!J38</f>
        <v>0</v>
      </c>
      <c r="AX84" s="133">
        <f>'SO 01.3 B - Vodovodní řad...'!J39</f>
        <v>0</v>
      </c>
      <c r="AY84" s="133">
        <f>'SO 01.3 B - Vodovodní řad...'!J40</f>
        <v>0</v>
      </c>
      <c r="AZ84" s="133">
        <f>'SO 01.3 B - Vodovodní řad...'!F37</f>
        <v>0</v>
      </c>
      <c r="BA84" s="133">
        <f>'SO 01.3 B - Vodovodní řad...'!F38</f>
        <v>0</v>
      </c>
      <c r="BB84" s="133">
        <f>'SO 01.3 B - Vodovodní řad...'!F39</f>
        <v>0</v>
      </c>
      <c r="BC84" s="133">
        <f>'SO 01.3 B - Vodovodní řad...'!F40</f>
        <v>0</v>
      </c>
      <c r="BD84" s="135">
        <f>'SO 01.3 B - Vodovodní řad...'!F41</f>
        <v>0</v>
      </c>
      <c r="BE84" s="4"/>
      <c r="BT84" s="136" t="s">
        <v>98</v>
      </c>
      <c r="BV84" s="136" t="s">
        <v>82</v>
      </c>
      <c r="BW84" s="136" t="s">
        <v>181</v>
      </c>
      <c r="BX84" s="136" t="s">
        <v>175</v>
      </c>
      <c r="CL84" s="136" t="s">
        <v>94</v>
      </c>
    </row>
    <row r="85" s="4" customFormat="1" ht="16.5" customHeight="1">
      <c r="A85" s="4"/>
      <c r="B85" s="66"/>
      <c r="C85" s="127"/>
      <c r="D85" s="127"/>
      <c r="E85" s="128" t="s">
        <v>182</v>
      </c>
      <c r="F85" s="128"/>
      <c r="G85" s="128"/>
      <c r="H85" s="128"/>
      <c r="I85" s="128"/>
      <c r="J85" s="127"/>
      <c r="K85" s="128" t="s">
        <v>183</v>
      </c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9">
        <f>ROUND(SUM(AG86:AG87),2)</f>
        <v>0</v>
      </c>
      <c r="AH85" s="127"/>
      <c r="AI85" s="127"/>
      <c r="AJ85" s="127"/>
      <c r="AK85" s="127"/>
      <c r="AL85" s="127"/>
      <c r="AM85" s="127"/>
      <c r="AN85" s="130">
        <f>SUM(AG85,AT85)</f>
        <v>0</v>
      </c>
      <c r="AO85" s="127"/>
      <c r="AP85" s="127"/>
      <c r="AQ85" s="131" t="s">
        <v>92</v>
      </c>
      <c r="AR85" s="68"/>
      <c r="AS85" s="132">
        <f>ROUND(SUM(AS86:AS87),2)</f>
        <v>0</v>
      </c>
      <c r="AT85" s="133">
        <f>ROUND(SUM(AV85:AW85),2)</f>
        <v>0</v>
      </c>
      <c r="AU85" s="134">
        <f>ROUND(SUM(AU86:AU87),5)</f>
        <v>0</v>
      </c>
      <c r="AV85" s="133">
        <f>ROUND(AZ85*L29,2)</f>
        <v>0</v>
      </c>
      <c r="AW85" s="133">
        <f>ROUND(BA85*L30,2)</f>
        <v>0</v>
      </c>
      <c r="AX85" s="133">
        <f>ROUND(BB85*L29,2)</f>
        <v>0</v>
      </c>
      <c r="AY85" s="133">
        <f>ROUND(BC85*L30,2)</f>
        <v>0</v>
      </c>
      <c r="AZ85" s="133">
        <f>ROUND(SUM(AZ86:AZ87),2)</f>
        <v>0</v>
      </c>
      <c r="BA85" s="133">
        <f>ROUND(SUM(BA86:BA87),2)</f>
        <v>0</v>
      </c>
      <c r="BB85" s="133">
        <f>ROUND(SUM(BB86:BB87),2)</f>
        <v>0</v>
      </c>
      <c r="BC85" s="133">
        <f>ROUND(SUM(BC86:BC87),2)</f>
        <v>0</v>
      </c>
      <c r="BD85" s="135">
        <f>ROUND(SUM(BD86:BD87),2)</f>
        <v>0</v>
      </c>
      <c r="BE85" s="4"/>
      <c r="BS85" s="136" t="s">
        <v>79</v>
      </c>
      <c r="BT85" s="136" t="s">
        <v>89</v>
      </c>
      <c r="BU85" s="136" t="s">
        <v>81</v>
      </c>
      <c r="BV85" s="136" t="s">
        <v>82</v>
      </c>
      <c r="BW85" s="136" t="s">
        <v>184</v>
      </c>
      <c r="BX85" s="136" t="s">
        <v>160</v>
      </c>
      <c r="CL85" s="136" t="s">
        <v>94</v>
      </c>
    </row>
    <row r="86" s="4" customFormat="1" ht="23.25" customHeight="1">
      <c r="A86" s="137" t="s">
        <v>95</v>
      </c>
      <c r="B86" s="66"/>
      <c r="C86" s="127"/>
      <c r="D86" s="127"/>
      <c r="E86" s="127"/>
      <c r="F86" s="128" t="s">
        <v>185</v>
      </c>
      <c r="G86" s="128"/>
      <c r="H86" s="128"/>
      <c r="I86" s="128"/>
      <c r="J86" s="128"/>
      <c r="K86" s="127"/>
      <c r="L86" s="128" t="s">
        <v>186</v>
      </c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30">
        <f>'SO 01.4 A - Vodovodní řad...'!J34</f>
        <v>0</v>
      </c>
      <c r="AH86" s="127"/>
      <c r="AI86" s="127"/>
      <c r="AJ86" s="127"/>
      <c r="AK86" s="127"/>
      <c r="AL86" s="127"/>
      <c r="AM86" s="127"/>
      <c r="AN86" s="130">
        <f>SUM(AG86,AT86)</f>
        <v>0</v>
      </c>
      <c r="AO86" s="127"/>
      <c r="AP86" s="127"/>
      <c r="AQ86" s="131" t="s">
        <v>92</v>
      </c>
      <c r="AR86" s="68"/>
      <c r="AS86" s="132">
        <v>0</v>
      </c>
      <c r="AT86" s="133">
        <f>ROUND(SUM(AV86:AW86),2)</f>
        <v>0</v>
      </c>
      <c r="AU86" s="134">
        <f>'SO 01.4 A - Vodovodní řad...'!P100</f>
        <v>0</v>
      </c>
      <c r="AV86" s="133">
        <f>'SO 01.4 A - Vodovodní řad...'!J37</f>
        <v>0</v>
      </c>
      <c r="AW86" s="133">
        <f>'SO 01.4 A - Vodovodní řad...'!J38</f>
        <v>0</v>
      </c>
      <c r="AX86" s="133">
        <f>'SO 01.4 A - Vodovodní řad...'!J39</f>
        <v>0</v>
      </c>
      <c r="AY86" s="133">
        <f>'SO 01.4 A - Vodovodní řad...'!J40</f>
        <v>0</v>
      </c>
      <c r="AZ86" s="133">
        <f>'SO 01.4 A - Vodovodní řad...'!F37</f>
        <v>0</v>
      </c>
      <c r="BA86" s="133">
        <f>'SO 01.4 A - Vodovodní řad...'!F38</f>
        <v>0</v>
      </c>
      <c r="BB86" s="133">
        <f>'SO 01.4 A - Vodovodní řad...'!F39</f>
        <v>0</v>
      </c>
      <c r="BC86" s="133">
        <f>'SO 01.4 A - Vodovodní řad...'!F40</f>
        <v>0</v>
      </c>
      <c r="BD86" s="135">
        <f>'SO 01.4 A - Vodovodní řad...'!F41</f>
        <v>0</v>
      </c>
      <c r="BE86" s="4"/>
      <c r="BT86" s="136" t="s">
        <v>98</v>
      </c>
      <c r="BV86" s="136" t="s">
        <v>82</v>
      </c>
      <c r="BW86" s="136" t="s">
        <v>187</v>
      </c>
      <c r="BX86" s="136" t="s">
        <v>184</v>
      </c>
      <c r="CL86" s="136" t="s">
        <v>94</v>
      </c>
    </row>
    <row r="87" s="4" customFormat="1" ht="23.25" customHeight="1">
      <c r="A87" s="137" t="s">
        <v>95</v>
      </c>
      <c r="B87" s="66"/>
      <c r="C87" s="127"/>
      <c r="D87" s="127"/>
      <c r="E87" s="127"/>
      <c r="F87" s="128" t="s">
        <v>188</v>
      </c>
      <c r="G87" s="128"/>
      <c r="H87" s="128"/>
      <c r="I87" s="128"/>
      <c r="J87" s="128"/>
      <c r="K87" s="127"/>
      <c r="L87" s="128" t="s">
        <v>189</v>
      </c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30">
        <f>'SO 01.4 B - Vodovodní řad...'!J34</f>
        <v>0</v>
      </c>
      <c r="AH87" s="127"/>
      <c r="AI87" s="127"/>
      <c r="AJ87" s="127"/>
      <c r="AK87" s="127"/>
      <c r="AL87" s="127"/>
      <c r="AM87" s="127"/>
      <c r="AN87" s="130">
        <f>SUM(AG87,AT87)</f>
        <v>0</v>
      </c>
      <c r="AO87" s="127"/>
      <c r="AP87" s="127"/>
      <c r="AQ87" s="131" t="s">
        <v>92</v>
      </c>
      <c r="AR87" s="68"/>
      <c r="AS87" s="132">
        <v>0</v>
      </c>
      <c r="AT87" s="133">
        <f>ROUND(SUM(AV87:AW87),2)</f>
        <v>0</v>
      </c>
      <c r="AU87" s="134">
        <f>'SO 01.4 B - Vodovodní řad...'!P100</f>
        <v>0</v>
      </c>
      <c r="AV87" s="133">
        <f>'SO 01.4 B - Vodovodní řad...'!J37</f>
        <v>0</v>
      </c>
      <c r="AW87" s="133">
        <f>'SO 01.4 B - Vodovodní řad...'!J38</f>
        <v>0</v>
      </c>
      <c r="AX87" s="133">
        <f>'SO 01.4 B - Vodovodní řad...'!J39</f>
        <v>0</v>
      </c>
      <c r="AY87" s="133">
        <f>'SO 01.4 B - Vodovodní řad...'!J40</f>
        <v>0</v>
      </c>
      <c r="AZ87" s="133">
        <f>'SO 01.4 B - Vodovodní řad...'!F37</f>
        <v>0</v>
      </c>
      <c r="BA87" s="133">
        <f>'SO 01.4 B - Vodovodní řad...'!F38</f>
        <v>0</v>
      </c>
      <c r="BB87" s="133">
        <f>'SO 01.4 B - Vodovodní řad...'!F39</f>
        <v>0</v>
      </c>
      <c r="BC87" s="133">
        <f>'SO 01.4 B - Vodovodní řad...'!F40</f>
        <v>0</v>
      </c>
      <c r="BD87" s="135">
        <f>'SO 01.4 B - Vodovodní řad...'!F41</f>
        <v>0</v>
      </c>
      <c r="BE87" s="4"/>
      <c r="BT87" s="136" t="s">
        <v>98</v>
      </c>
      <c r="BV87" s="136" t="s">
        <v>82</v>
      </c>
      <c r="BW87" s="136" t="s">
        <v>190</v>
      </c>
      <c r="BX87" s="136" t="s">
        <v>184</v>
      </c>
      <c r="CL87" s="136" t="s">
        <v>94</v>
      </c>
    </row>
    <row r="88" s="4" customFormat="1" ht="16.5" customHeight="1">
      <c r="A88" s="4"/>
      <c r="B88" s="66"/>
      <c r="C88" s="127"/>
      <c r="D88" s="127"/>
      <c r="E88" s="128" t="s">
        <v>191</v>
      </c>
      <c r="F88" s="128"/>
      <c r="G88" s="128"/>
      <c r="H88" s="128"/>
      <c r="I88" s="128"/>
      <c r="J88" s="127"/>
      <c r="K88" s="128" t="s">
        <v>107</v>
      </c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9">
        <f>ROUND(SUM(AG89:AG90),2)</f>
        <v>0</v>
      </c>
      <c r="AH88" s="127"/>
      <c r="AI88" s="127"/>
      <c r="AJ88" s="127"/>
      <c r="AK88" s="127"/>
      <c r="AL88" s="127"/>
      <c r="AM88" s="127"/>
      <c r="AN88" s="130">
        <f>SUM(AG88,AT88)</f>
        <v>0</v>
      </c>
      <c r="AO88" s="127"/>
      <c r="AP88" s="127"/>
      <c r="AQ88" s="131" t="s">
        <v>92</v>
      </c>
      <c r="AR88" s="68"/>
      <c r="AS88" s="132">
        <f>ROUND(SUM(AS89:AS90),2)</f>
        <v>0</v>
      </c>
      <c r="AT88" s="133">
        <f>ROUND(SUM(AV88:AW88),2)</f>
        <v>0</v>
      </c>
      <c r="AU88" s="134">
        <f>ROUND(SUM(AU89:AU90),5)</f>
        <v>0</v>
      </c>
      <c r="AV88" s="133">
        <f>ROUND(AZ88*L29,2)</f>
        <v>0</v>
      </c>
      <c r="AW88" s="133">
        <f>ROUND(BA88*L30,2)</f>
        <v>0</v>
      </c>
      <c r="AX88" s="133">
        <f>ROUND(BB88*L29,2)</f>
        <v>0</v>
      </c>
      <c r="AY88" s="133">
        <f>ROUND(BC88*L30,2)</f>
        <v>0</v>
      </c>
      <c r="AZ88" s="133">
        <f>ROUND(SUM(AZ89:AZ90),2)</f>
        <v>0</v>
      </c>
      <c r="BA88" s="133">
        <f>ROUND(SUM(BA89:BA90),2)</f>
        <v>0</v>
      </c>
      <c r="BB88" s="133">
        <f>ROUND(SUM(BB89:BB90),2)</f>
        <v>0</v>
      </c>
      <c r="BC88" s="133">
        <f>ROUND(SUM(BC89:BC90),2)</f>
        <v>0</v>
      </c>
      <c r="BD88" s="135">
        <f>ROUND(SUM(BD89:BD90),2)</f>
        <v>0</v>
      </c>
      <c r="BE88" s="4"/>
      <c r="BS88" s="136" t="s">
        <v>79</v>
      </c>
      <c r="BT88" s="136" t="s">
        <v>89</v>
      </c>
      <c r="BU88" s="136" t="s">
        <v>81</v>
      </c>
      <c r="BV88" s="136" t="s">
        <v>82</v>
      </c>
      <c r="BW88" s="136" t="s">
        <v>192</v>
      </c>
      <c r="BX88" s="136" t="s">
        <v>160</v>
      </c>
      <c r="CL88" s="136" t="s">
        <v>94</v>
      </c>
    </row>
    <row r="89" s="4" customFormat="1" ht="23.25" customHeight="1">
      <c r="A89" s="137" t="s">
        <v>95</v>
      </c>
      <c r="B89" s="66"/>
      <c r="C89" s="127"/>
      <c r="D89" s="127"/>
      <c r="E89" s="127"/>
      <c r="F89" s="128" t="s">
        <v>193</v>
      </c>
      <c r="G89" s="128"/>
      <c r="H89" s="128"/>
      <c r="I89" s="128"/>
      <c r="J89" s="128"/>
      <c r="K89" s="127"/>
      <c r="L89" s="128" t="s">
        <v>110</v>
      </c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30">
        <f>'SO 02.2 A - Přepojení stá...'!J34</f>
        <v>0</v>
      </c>
      <c r="AH89" s="127"/>
      <c r="AI89" s="127"/>
      <c r="AJ89" s="127"/>
      <c r="AK89" s="127"/>
      <c r="AL89" s="127"/>
      <c r="AM89" s="127"/>
      <c r="AN89" s="130">
        <f>SUM(AG89,AT89)</f>
        <v>0</v>
      </c>
      <c r="AO89" s="127"/>
      <c r="AP89" s="127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'SO 02.2 A - Přepojení stá...'!P100</f>
        <v>0</v>
      </c>
      <c r="AV89" s="133">
        <f>'SO 02.2 A - Přepojení stá...'!J37</f>
        <v>0</v>
      </c>
      <c r="AW89" s="133">
        <f>'SO 02.2 A - Přepojení stá...'!J38</f>
        <v>0</v>
      </c>
      <c r="AX89" s="133">
        <f>'SO 02.2 A - Přepojení stá...'!J39</f>
        <v>0</v>
      </c>
      <c r="AY89" s="133">
        <f>'SO 02.2 A - Přepojení stá...'!J40</f>
        <v>0</v>
      </c>
      <c r="AZ89" s="133">
        <f>'SO 02.2 A - Přepojení stá...'!F37</f>
        <v>0</v>
      </c>
      <c r="BA89" s="133">
        <f>'SO 02.2 A - Přepojení stá...'!F38</f>
        <v>0</v>
      </c>
      <c r="BB89" s="133">
        <f>'SO 02.2 A - Přepojení stá...'!F39</f>
        <v>0</v>
      </c>
      <c r="BC89" s="133">
        <f>'SO 02.2 A - Přepojení stá...'!F40</f>
        <v>0</v>
      </c>
      <c r="BD89" s="135">
        <f>'SO 02.2 A - Přepojení stá...'!F41</f>
        <v>0</v>
      </c>
      <c r="BE89" s="4"/>
      <c r="BT89" s="136" t="s">
        <v>98</v>
      </c>
      <c r="BV89" s="136" t="s">
        <v>82</v>
      </c>
      <c r="BW89" s="136" t="s">
        <v>194</v>
      </c>
      <c r="BX89" s="136" t="s">
        <v>192</v>
      </c>
      <c r="CL89" s="136" t="s">
        <v>94</v>
      </c>
    </row>
    <row r="90" s="4" customFormat="1" ht="23.25" customHeight="1">
      <c r="A90" s="137" t="s">
        <v>95</v>
      </c>
      <c r="B90" s="66"/>
      <c r="C90" s="127"/>
      <c r="D90" s="127"/>
      <c r="E90" s="127"/>
      <c r="F90" s="128" t="s">
        <v>195</v>
      </c>
      <c r="G90" s="128"/>
      <c r="H90" s="128"/>
      <c r="I90" s="128"/>
      <c r="J90" s="128"/>
      <c r="K90" s="127"/>
      <c r="L90" s="128" t="s">
        <v>113</v>
      </c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30">
        <f>'SO 02.2 B - Přepojení stá...'!J34</f>
        <v>0</v>
      </c>
      <c r="AH90" s="127"/>
      <c r="AI90" s="127"/>
      <c r="AJ90" s="127"/>
      <c r="AK90" s="127"/>
      <c r="AL90" s="127"/>
      <c r="AM90" s="127"/>
      <c r="AN90" s="130">
        <f>SUM(AG90,AT90)</f>
        <v>0</v>
      </c>
      <c r="AO90" s="127"/>
      <c r="AP90" s="127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'SO 02.2 B - Přepojení stá...'!P99</f>
        <v>0</v>
      </c>
      <c r="AV90" s="133">
        <f>'SO 02.2 B - Přepojení stá...'!J37</f>
        <v>0</v>
      </c>
      <c r="AW90" s="133">
        <f>'SO 02.2 B - Přepojení stá...'!J38</f>
        <v>0</v>
      </c>
      <c r="AX90" s="133">
        <f>'SO 02.2 B - Přepojení stá...'!J39</f>
        <v>0</v>
      </c>
      <c r="AY90" s="133">
        <f>'SO 02.2 B - Přepojení stá...'!J40</f>
        <v>0</v>
      </c>
      <c r="AZ90" s="133">
        <f>'SO 02.2 B - Přepojení stá...'!F37</f>
        <v>0</v>
      </c>
      <c r="BA90" s="133">
        <f>'SO 02.2 B - Přepojení stá...'!F38</f>
        <v>0</v>
      </c>
      <c r="BB90" s="133">
        <f>'SO 02.2 B - Přepojení stá...'!F39</f>
        <v>0</v>
      </c>
      <c r="BC90" s="133">
        <f>'SO 02.2 B - Přepojení stá...'!F40</f>
        <v>0</v>
      </c>
      <c r="BD90" s="135">
        <f>'SO 02.2 B - Přepojení stá...'!F41</f>
        <v>0</v>
      </c>
      <c r="BE90" s="4"/>
      <c r="BT90" s="136" t="s">
        <v>98</v>
      </c>
      <c r="BV90" s="136" t="s">
        <v>82</v>
      </c>
      <c r="BW90" s="136" t="s">
        <v>196</v>
      </c>
      <c r="BX90" s="136" t="s">
        <v>192</v>
      </c>
      <c r="CL90" s="136" t="s">
        <v>94</v>
      </c>
    </row>
    <row r="91" s="4" customFormat="1" ht="16.5" customHeight="1">
      <c r="A91" s="4"/>
      <c r="B91" s="66"/>
      <c r="C91" s="127"/>
      <c r="D91" s="127"/>
      <c r="E91" s="128" t="s">
        <v>115</v>
      </c>
      <c r="F91" s="128"/>
      <c r="G91" s="128"/>
      <c r="H91" s="128"/>
      <c r="I91" s="128"/>
      <c r="J91" s="127"/>
      <c r="K91" s="128" t="s">
        <v>116</v>
      </c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9">
        <f>ROUND(SUM(AG92:AG94),2)</f>
        <v>0</v>
      </c>
      <c r="AH91" s="127"/>
      <c r="AI91" s="127"/>
      <c r="AJ91" s="127"/>
      <c r="AK91" s="127"/>
      <c r="AL91" s="127"/>
      <c r="AM91" s="127"/>
      <c r="AN91" s="130">
        <f>SUM(AG91,AT91)</f>
        <v>0</v>
      </c>
      <c r="AO91" s="127"/>
      <c r="AP91" s="127"/>
      <c r="AQ91" s="131" t="s">
        <v>92</v>
      </c>
      <c r="AR91" s="68"/>
      <c r="AS91" s="132">
        <f>ROUND(SUM(AS92:AS94),2)</f>
        <v>0</v>
      </c>
      <c r="AT91" s="133">
        <f>ROUND(SUM(AV91:AW91),2)</f>
        <v>0</v>
      </c>
      <c r="AU91" s="134">
        <f>ROUND(SUM(AU92:AU94),5)</f>
        <v>0</v>
      </c>
      <c r="AV91" s="133">
        <f>ROUND(AZ91*L29,2)</f>
        <v>0</v>
      </c>
      <c r="AW91" s="133">
        <f>ROUND(BA91*L30,2)</f>
        <v>0</v>
      </c>
      <c r="AX91" s="133">
        <f>ROUND(BB91*L29,2)</f>
        <v>0</v>
      </c>
      <c r="AY91" s="133">
        <f>ROUND(BC91*L30,2)</f>
        <v>0</v>
      </c>
      <c r="AZ91" s="133">
        <f>ROUND(SUM(AZ92:AZ94),2)</f>
        <v>0</v>
      </c>
      <c r="BA91" s="133">
        <f>ROUND(SUM(BA92:BA94),2)</f>
        <v>0</v>
      </c>
      <c r="BB91" s="133">
        <f>ROUND(SUM(BB92:BB94),2)</f>
        <v>0</v>
      </c>
      <c r="BC91" s="133">
        <f>ROUND(SUM(BC92:BC94),2)</f>
        <v>0</v>
      </c>
      <c r="BD91" s="135">
        <f>ROUND(SUM(BD92:BD94),2)</f>
        <v>0</v>
      </c>
      <c r="BE91" s="4"/>
      <c r="BS91" s="136" t="s">
        <v>79</v>
      </c>
      <c r="BT91" s="136" t="s">
        <v>89</v>
      </c>
      <c r="BU91" s="136" t="s">
        <v>81</v>
      </c>
      <c r="BV91" s="136" t="s">
        <v>82</v>
      </c>
      <c r="BW91" s="136" t="s">
        <v>197</v>
      </c>
      <c r="BX91" s="136" t="s">
        <v>160</v>
      </c>
      <c r="CL91" s="136" t="s">
        <v>118</v>
      </c>
    </row>
    <row r="92" s="4" customFormat="1" ht="16.5" customHeight="1">
      <c r="A92" s="137" t="s">
        <v>95</v>
      </c>
      <c r="B92" s="66"/>
      <c r="C92" s="127"/>
      <c r="D92" s="127"/>
      <c r="E92" s="127"/>
      <c r="F92" s="128" t="s">
        <v>198</v>
      </c>
      <c r="G92" s="128"/>
      <c r="H92" s="128"/>
      <c r="I92" s="128"/>
      <c r="J92" s="128"/>
      <c r="K92" s="127"/>
      <c r="L92" s="128" t="s">
        <v>199</v>
      </c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30">
        <f>'SO 03.2 - Stoka 2'!J34</f>
        <v>0</v>
      </c>
      <c r="AH92" s="127"/>
      <c r="AI92" s="127"/>
      <c r="AJ92" s="127"/>
      <c r="AK92" s="127"/>
      <c r="AL92" s="127"/>
      <c r="AM92" s="127"/>
      <c r="AN92" s="130">
        <f>SUM(AG92,AT92)</f>
        <v>0</v>
      </c>
      <c r="AO92" s="127"/>
      <c r="AP92" s="127"/>
      <c r="AQ92" s="131" t="s">
        <v>92</v>
      </c>
      <c r="AR92" s="68"/>
      <c r="AS92" s="132">
        <v>0</v>
      </c>
      <c r="AT92" s="133">
        <f>ROUND(SUM(AV92:AW92),2)</f>
        <v>0</v>
      </c>
      <c r="AU92" s="134">
        <f>'SO 03.2 - Stoka 2'!P101</f>
        <v>0</v>
      </c>
      <c r="AV92" s="133">
        <f>'SO 03.2 - Stoka 2'!J37</f>
        <v>0</v>
      </c>
      <c r="AW92" s="133">
        <f>'SO 03.2 - Stoka 2'!J38</f>
        <v>0</v>
      </c>
      <c r="AX92" s="133">
        <f>'SO 03.2 - Stoka 2'!J39</f>
        <v>0</v>
      </c>
      <c r="AY92" s="133">
        <f>'SO 03.2 - Stoka 2'!J40</f>
        <v>0</v>
      </c>
      <c r="AZ92" s="133">
        <f>'SO 03.2 - Stoka 2'!F37</f>
        <v>0</v>
      </c>
      <c r="BA92" s="133">
        <f>'SO 03.2 - Stoka 2'!F38</f>
        <v>0</v>
      </c>
      <c r="BB92" s="133">
        <f>'SO 03.2 - Stoka 2'!F39</f>
        <v>0</v>
      </c>
      <c r="BC92" s="133">
        <f>'SO 03.2 - Stoka 2'!F40</f>
        <v>0</v>
      </c>
      <c r="BD92" s="135">
        <f>'SO 03.2 - Stoka 2'!F41</f>
        <v>0</v>
      </c>
      <c r="BE92" s="4"/>
      <c r="BT92" s="136" t="s">
        <v>98</v>
      </c>
      <c r="BV92" s="136" t="s">
        <v>82</v>
      </c>
      <c r="BW92" s="136" t="s">
        <v>200</v>
      </c>
      <c r="BX92" s="136" t="s">
        <v>197</v>
      </c>
      <c r="CL92" s="136" t="s">
        <v>118</v>
      </c>
    </row>
    <row r="93" s="4" customFormat="1" ht="16.5" customHeight="1">
      <c r="A93" s="137" t="s">
        <v>95</v>
      </c>
      <c r="B93" s="66"/>
      <c r="C93" s="127"/>
      <c r="D93" s="127"/>
      <c r="E93" s="127"/>
      <c r="F93" s="128" t="s">
        <v>201</v>
      </c>
      <c r="G93" s="128"/>
      <c r="H93" s="128"/>
      <c r="I93" s="128"/>
      <c r="J93" s="128"/>
      <c r="K93" s="127"/>
      <c r="L93" s="128" t="s">
        <v>202</v>
      </c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30">
        <f>'SO 03.3 - Stoka 3'!J34</f>
        <v>0</v>
      </c>
      <c r="AH93" s="127"/>
      <c r="AI93" s="127"/>
      <c r="AJ93" s="127"/>
      <c r="AK93" s="127"/>
      <c r="AL93" s="127"/>
      <c r="AM93" s="127"/>
      <c r="AN93" s="130">
        <f>SUM(AG93,AT93)</f>
        <v>0</v>
      </c>
      <c r="AO93" s="127"/>
      <c r="AP93" s="127"/>
      <c r="AQ93" s="131" t="s">
        <v>92</v>
      </c>
      <c r="AR93" s="68"/>
      <c r="AS93" s="132">
        <v>0</v>
      </c>
      <c r="AT93" s="133">
        <f>ROUND(SUM(AV93:AW93),2)</f>
        <v>0</v>
      </c>
      <c r="AU93" s="134">
        <f>'SO 03.3 - Stoka 3'!P101</f>
        <v>0</v>
      </c>
      <c r="AV93" s="133">
        <f>'SO 03.3 - Stoka 3'!J37</f>
        <v>0</v>
      </c>
      <c r="AW93" s="133">
        <f>'SO 03.3 - Stoka 3'!J38</f>
        <v>0</v>
      </c>
      <c r="AX93" s="133">
        <f>'SO 03.3 - Stoka 3'!J39</f>
        <v>0</v>
      </c>
      <c r="AY93" s="133">
        <f>'SO 03.3 - Stoka 3'!J40</f>
        <v>0</v>
      </c>
      <c r="AZ93" s="133">
        <f>'SO 03.3 - Stoka 3'!F37</f>
        <v>0</v>
      </c>
      <c r="BA93" s="133">
        <f>'SO 03.3 - Stoka 3'!F38</f>
        <v>0</v>
      </c>
      <c r="BB93" s="133">
        <f>'SO 03.3 - Stoka 3'!F39</f>
        <v>0</v>
      </c>
      <c r="BC93" s="133">
        <f>'SO 03.3 - Stoka 3'!F40</f>
        <v>0</v>
      </c>
      <c r="BD93" s="135">
        <f>'SO 03.3 - Stoka 3'!F41</f>
        <v>0</v>
      </c>
      <c r="BE93" s="4"/>
      <c r="BT93" s="136" t="s">
        <v>98</v>
      </c>
      <c r="BV93" s="136" t="s">
        <v>82</v>
      </c>
      <c r="BW93" s="136" t="s">
        <v>203</v>
      </c>
      <c r="BX93" s="136" t="s">
        <v>197</v>
      </c>
      <c r="CL93" s="136" t="s">
        <v>118</v>
      </c>
    </row>
    <row r="94" s="4" customFormat="1" ht="16.5" customHeight="1">
      <c r="A94" s="137" t="s">
        <v>95</v>
      </c>
      <c r="B94" s="66"/>
      <c r="C94" s="127"/>
      <c r="D94" s="127"/>
      <c r="E94" s="127"/>
      <c r="F94" s="128" t="s">
        <v>204</v>
      </c>
      <c r="G94" s="128"/>
      <c r="H94" s="128"/>
      <c r="I94" s="128"/>
      <c r="J94" s="128"/>
      <c r="K94" s="127"/>
      <c r="L94" s="128" t="s">
        <v>205</v>
      </c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30">
        <f>'SO 03.4 - Stoka 4'!J34</f>
        <v>0</v>
      </c>
      <c r="AH94" s="127"/>
      <c r="AI94" s="127"/>
      <c r="AJ94" s="127"/>
      <c r="AK94" s="127"/>
      <c r="AL94" s="127"/>
      <c r="AM94" s="127"/>
      <c r="AN94" s="130">
        <f>SUM(AG94,AT94)</f>
        <v>0</v>
      </c>
      <c r="AO94" s="127"/>
      <c r="AP94" s="127"/>
      <c r="AQ94" s="131" t="s">
        <v>92</v>
      </c>
      <c r="AR94" s="68"/>
      <c r="AS94" s="132">
        <v>0</v>
      </c>
      <c r="AT94" s="133">
        <f>ROUND(SUM(AV94:AW94),2)</f>
        <v>0</v>
      </c>
      <c r="AU94" s="134">
        <f>'SO 03.4 - Stoka 4'!P100</f>
        <v>0</v>
      </c>
      <c r="AV94" s="133">
        <f>'SO 03.4 - Stoka 4'!J37</f>
        <v>0</v>
      </c>
      <c r="AW94" s="133">
        <f>'SO 03.4 - Stoka 4'!J38</f>
        <v>0</v>
      </c>
      <c r="AX94" s="133">
        <f>'SO 03.4 - Stoka 4'!J39</f>
        <v>0</v>
      </c>
      <c r="AY94" s="133">
        <f>'SO 03.4 - Stoka 4'!J40</f>
        <v>0</v>
      </c>
      <c r="AZ94" s="133">
        <f>'SO 03.4 - Stoka 4'!F37</f>
        <v>0</v>
      </c>
      <c r="BA94" s="133">
        <f>'SO 03.4 - Stoka 4'!F38</f>
        <v>0</v>
      </c>
      <c r="BB94" s="133">
        <f>'SO 03.4 - Stoka 4'!F39</f>
        <v>0</v>
      </c>
      <c r="BC94" s="133">
        <f>'SO 03.4 - Stoka 4'!F40</f>
        <v>0</v>
      </c>
      <c r="BD94" s="135">
        <f>'SO 03.4 - Stoka 4'!F41</f>
        <v>0</v>
      </c>
      <c r="BE94" s="4"/>
      <c r="BT94" s="136" t="s">
        <v>98</v>
      </c>
      <c r="BV94" s="136" t="s">
        <v>82</v>
      </c>
      <c r="BW94" s="136" t="s">
        <v>206</v>
      </c>
      <c r="BX94" s="136" t="s">
        <v>197</v>
      </c>
      <c r="CL94" s="136" t="s">
        <v>118</v>
      </c>
    </row>
    <row r="95" s="4" customFormat="1" ht="16.5" customHeight="1">
      <c r="A95" s="137" t="s">
        <v>95</v>
      </c>
      <c r="B95" s="66"/>
      <c r="C95" s="127"/>
      <c r="D95" s="127"/>
      <c r="E95" s="128" t="s">
        <v>134</v>
      </c>
      <c r="F95" s="128"/>
      <c r="G95" s="128"/>
      <c r="H95" s="128"/>
      <c r="I95" s="128"/>
      <c r="J95" s="127"/>
      <c r="K95" s="128" t="s">
        <v>135</v>
      </c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'SO 04 - Veřejné části kan..._01'!J32</f>
        <v>0</v>
      </c>
      <c r="AH95" s="127"/>
      <c r="AI95" s="127"/>
      <c r="AJ95" s="127"/>
      <c r="AK95" s="127"/>
      <c r="AL95" s="127"/>
      <c r="AM95" s="127"/>
      <c r="AN95" s="130">
        <f>SUM(AG95,AT95)</f>
        <v>0</v>
      </c>
      <c r="AO95" s="127"/>
      <c r="AP95" s="127"/>
      <c r="AQ95" s="131" t="s">
        <v>92</v>
      </c>
      <c r="AR95" s="68"/>
      <c r="AS95" s="132">
        <v>0</v>
      </c>
      <c r="AT95" s="133">
        <f>ROUND(SUM(AV95:AW95),2)</f>
        <v>0</v>
      </c>
      <c r="AU95" s="134">
        <f>'SO 04 - Veřejné části kan..._01'!P94</f>
        <v>0</v>
      </c>
      <c r="AV95" s="133">
        <f>'SO 04 - Veřejné části kan..._01'!J35</f>
        <v>0</v>
      </c>
      <c r="AW95" s="133">
        <f>'SO 04 - Veřejné části kan..._01'!J36</f>
        <v>0</v>
      </c>
      <c r="AX95" s="133">
        <f>'SO 04 - Veřejné části kan..._01'!J37</f>
        <v>0</v>
      </c>
      <c r="AY95" s="133">
        <f>'SO 04 - Veřejné části kan..._01'!J38</f>
        <v>0</v>
      </c>
      <c r="AZ95" s="133">
        <f>'SO 04 - Veřejné části kan..._01'!F35</f>
        <v>0</v>
      </c>
      <c r="BA95" s="133">
        <f>'SO 04 - Veřejné části kan..._01'!F36</f>
        <v>0</v>
      </c>
      <c r="BB95" s="133">
        <f>'SO 04 - Veřejné části kan..._01'!F37</f>
        <v>0</v>
      </c>
      <c r="BC95" s="133">
        <f>'SO 04 - Veřejné části kan..._01'!F38</f>
        <v>0</v>
      </c>
      <c r="BD95" s="135">
        <f>'SO 04 - Veřejné části kan..._01'!F39</f>
        <v>0</v>
      </c>
      <c r="BE95" s="4"/>
      <c r="BT95" s="136" t="s">
        <v>89</v>
      </c>
      <c r="BV95" s="136" t="s">
        <v>82</v>
      </c>
      <c r="BW95" s="136" t="s">
        <v>207</v>
      </c>
      <c r="BX95" s="136" t="s">
        <v>160</v>
      </c>
      <c r="CL95" s="136" t="s">
        <v>118</v>
      </c>
    </row>
    <row r="96" s="4" customFormat="1" ht="16.5" customHeight="1">
      <c r="A96" s="137" t="s">
        <v>95</v>
      </c>
      <c r="B96" s="66"/>
      <c r="C96" s="127"/>
      <c r="D96" s="127"/>
      <c r="E96" s="128" t="s">
        <v>208</v>
      </c>
      <c r="F96" s="128"/>
      <c r="G96" s="128"/>
      <c r="H96" s="128"/>
      <c r="I96" s="128"/>
      <c r="J96" s="127"/>
      <c r="K96" s="128" t="s">
        <v>209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30">
        <f>'SO 05 - Dešťová kanalizace'!J32</f>
        <v>0</v>
      </c>
      <c r="AH96" s="127"/>
      <c r="AI96" s="127"/>
      <c r="AJ96" s="127"/>
      <c r="AK96" s="127"/>
      <c r="AL96" s="127"/>
      <c r="AM96" s="127"/>
      <c r="AN96" s="130">
        <f>SUM(AG96,AT96)</f>
        <v>0</v>
      </c>
      <c r="AO96" s="127"/>
      <c r="AP96" s="127"/>
      <c r="AQ96" s="131" t="s">
        <v>92</v>
      </c>
      <c r="AR96" s="68"/>
      <c r="AS96" s="132">
        <v>0</v>
      </c>
      <c r="AT96" s="133">
        <f>ROUND(SUM(AV96:AW96),2)</f>
        <v>0</v>
      </c>
      <c r="AU96" s="134">
        <f>'SO 05 - Dešťová kanalizace'!P94</f>
        <v>0</v>
      </c>
      <c r="AV96" s="133">
        <f>'SO 05 - Dešťová kanalizace'!J35</f>
        <v>0</v>
      </c>
      <c r="AW96" s="133">
        <f>'SO 05 - Dešťová kanalizace'!J36</f>
        <v>0</v>
      </c>
      <c r="AX96" s="133">
        <f>'SO 05 - Dešťová kanalizace'!J37</f>
        <v>0</v>
      </c>
      <c r="AY96" s="133">
        <f>'SO 05 - Dešťová kanalizace'!J38</f>
        <v>0</v>
      </c>
      <c r="AZ96" s="133">
        <f>'SO 05 - Dešťová kanalizace'!F35</f>
        <v>0</v>
      </c>
      <c r="BA96" s="133">
        <f>'SO 05 - Dešťová kanalizace'!F36</f>
        <v>0</v>
      </c>
      <c r="BB96" s="133">
        <f>'SO 05 - Dešťová kanalizace'!F37</f>
        <v>0</v>
      </c>
      <c r="BC96" s="133">
        <f>'SO 05 - Dešťová kanalizace'!F38</f>
        <v>0</v>
      </c>
      <c r="BD96" s="135">
        <f>'SO 05 - Dešťová kanalizace'!F39</f>
        <v>0</v>
      </c>
      <c r="BE96" s="4"/>
      <c r="BT96" s="136" t="s">
        <v>89</v>
      </c>
      <c r="BV96" s="136" t="s">
        <v>82</v>
      </c>
      <c r="BW96" s="136" t="s">
        <v>210</v>
      </c>
      <c r="BX96" s="136" t="s">
        <v>160</v>
      </c>
      <c r="CL96" s="136" t="s">
        <v>118</v>
      </c>
    </row>
    <row r="97" s="4" customFormat="1" ht="16.5" customHeight="1">
      <c r="A97" s="4"/>
      <c r="B97" s="66"/>
      <c r="C97" s="127"/>
      <c r="D97" s="127"/>
      <c r="E97" s="128" t="s">
        <v>137</v>
      </c>
      <c r="F97" s="128"/>
      <c r="G97" s="128"/>
      <c r="H97" s="128"/>
      <c r="I97" s="128"/>
      <c r="J97" s="127"/>
      <c r="K97" s="128" t="s">
        <v>138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ROUND(SUM(AG98:AG99),2)</f>
        <v>0</v>
      </c>
      <c r="AH97" s="127"/>
      <c r="AI97" s="127"/>
      <c r="AJ97" s="127"/>
      <c r="AK97" s="127"/>
      <c r="AL97" s="127"/>
      <c r="AM97" s="127"/>
      <c r="AN97" s="130">
        <f>SUM(AG97,AT97)</f>
        <v>0</v>
      </c>
      <c r="AO97" s="127"/>
      <c r="AP97" s="127"/>
      <c r="AQ97" s="131" t="s">
        <v>92</v>
      </c>
      <c r="AR97" s="68"/>
      <c r="AS97" s="132">
        <f>ROUND(SUM(AS98:AS99),2)</f>
        <v>0</v>
      </c>
      <c r="AT97" s="133">
        <f>ROUND(SUM(AV97:AW97),2)</f>
        <v>0</v>
      </c>
      <c r="AU97" s="134">
        <f>ROUND(SUM(AU98:AU99),5)</f>
        <v>0</v>
      </c>
      <c r="AV97" s="133">
        <f>ROUND(AZ97*L29,2)</f>
        <v>0</v>
      </c>
      <c r="AW97" s="133">
        <f>ROUND(BA97*L30,2)</f>
        <v>0</v>
      </c>
      <c r="AX97" s="133">
        <f>ROUND(BB97*L29,2)</f>
        <v>0</v>
      </c>
      <c r="AY97" s="133">
        <f>ROUND(BC97*L30,2)</f>
        <v>0</v>
      </c>
      <c r="AZ97" s="133">
        <f>ROUND(SUM(AZ98:AZ99),2)</f>
        <v>0</v>
      </c>
      <c r="BA97" s="133">
        <f>ROUND(SUM(BA98:BA99),2)</f>
        <v>0</v>
      </c>
      <c r="BB97" s="133">
        <f>ROUND(SUM(BB98:BB99),2)</f>
        <v>0</v>
      </c>
      <c r="BC97" s="133">
        <f>ROUND(SUM(BC98:BC99),2)</f>
        <v>0</v>
      </c>
      <c r="BD97" s="135">
        <f>ROUND(SUM(BD98:BD99),2)</f>
        <v>0</v>
      </c>
      <c r="BE97" s="4"/>
      <c r="BS97" s="136" t="s">
        <v>79</v>
      </c>
      <c r="BT97" s="136" t="s">
        <v>89</v>
      </c>
      <c r="BU97" s="136" t="s">
        <v>81</v>
      </c>
      <c r="BV97" s="136" t="s">
        <v>82</v>
      </c>
      <c r="BW97" s="136" t="s">
        <v>211</v>
      </c>
      <c r="BX97" s="136" t="s">
        <v>160</v>
      </c>
      <c r="CL97" s="136" t="s">
        <v>118</v>
      </c>
    </row>
    <row r="98" s="4" customFormat="1" ht="16.5" customHeight="1">
      <c r="A98" s="137" t="s">
        <v>95</v>
      </c>
      <c r="B98" s="66"/>
      <c r="C98" s="127"/>
      <c r="D98" s="127"/>
      <c r="E98" s="127"/>
      <c r="F98" s="128" t="s">
        <v>212</v>
      </c>
      <c r="G98" s="128"/>
      <c r="H98" s="128"/>
      <c r="I98" s="128"/>
      <c r="J98" s="128"/>
      <c r="K98" s="127"/>
      <c r="L98" s="128" t="s">
        <v>213</v>
      </c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30">
        <f>'SO 06.1 - Odvodňovací rig...'!J34</f>
        <v>0</v>
      </c>
      <c r="AH98" s="127"/>
      <c r="AI98" s="127"/>
      <c r="AJ98" s="127"/>
      <c r="AK98" s="127"/>
      <c r="AL98" s="127"/>
      <c r="AM98" s="127"/>
      <c r="AN98" s="130">
        <f>SUM(AG98,AT98)</f>
        <v>0</v>
      </c>
      <c r="AO98" s="127"/>
      <c r="AP98" s="127"/>
      <c r="AQ98" s="131" t="s">
        <v>92</v>
      </c>
      <c r="AR98" s="68"/>
      <c r="AS98" s="132">
        <v>0</v>
      </c>
      <c r="AT98" s="133">
        <f>ROUND(SUM(AV98:AW98),2)</f>
        <v>0</v>
      </c>
      <c r="AU98" s="134">
        <f>'SO 06.1 - Odvodňovací rig...'!P97</f>
        <v>0</v>
      </c>
      <c r="AV98" s="133">
        <f>'SO 06.1 - Odvodňovací rig...'!J37</f>
        <v>0</v>
      </c>
      <c r="AW98" s="133">
        <f>'SO 06.1 - Odvodňovací rig...'!J38</f>
        <v>0</v>
      </c>
      <c r="AX98" s="133">
        <f>'SO 06.1 - Odvodňovací rig...'!J39</f>
        <v>0</v>
      </c>
      <c r="AY98" s="133">
        <f>'SO 06.1 - Odvodňovací rig...'!J40</f>
        <v>0</v>
      </c>
      <c r="AZ98" s="133">
        <f>'SO 06.1 - Odvodňovací rig...'!F37</f>
        <v>0</v>
      </c>
      <c r="BA98" s="133">
        <f>'SO 06.1 - Odvodňovací rig...'!F38</f>
        <v>0</v>
      </c>
      <c r="BB98" s="133">
        <f>'SO 06.1 - Odvodňovací rig...'!F39</f>
        <v>0</v>
      </c>
      <c r="BC98" s="133">
        <f>'SO 06.1 - Odvodňovací rig...'!F40</f>
        <v>0</v>
      </c>
      <c r="BD98" s="135">
        <f>'SO 06.1 - Odvodňovací rig...'!F41</f>
        <v>0</v>
      </c>
      <c r="BE98" s="4"/>
      <c r="BT98" s="136" t="s">
        <v>98</v>
      </c>
      <c r="BV98" s="136" t="s">
        <v>82</v>
      </c>
      <c r="BW98" s="136" t="s">
        <v>214</v>
      </c>
      <c r="BX98" s="136" t="s">
        <v>211</v>
      </c>
      <c r="CL98" s="136" t="s">
        <v>118</v>
      </c>
    </row>
    <row r="99" s="4" customFormat="1" ht="16.5" customHeight="1">
      <c r="A99" s="137" t="s">
        <v>95</v>
      </c>
      <c r="B99" s="66"/>
      <c r="C99" s="127"/>
      <c r="D99" s="127"/>
      <c r="E99" s="127"/>
      <c r="F99" s="128" t="s">
        <v>215</v>
      </c>
      <c r="G99" s="128"/>
      <c r="H99" s="128"/>
      <c r="I99" s="128"/>
      <c r="J99" s="128"/>
      <c r="K99" s="127"/>
      <c r="L99" s="128" t="s">
        <v>216</v>
      </c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30">
        <f>'SO 06.2 - Odvodňovací rig...'!J34</f>
        <v>0</v>
      </c>
      <c r="AH99" s="127"/>
      <c r="AI99" s="127"/>
      <c r="AJ99" s="127"/>
      <c r="AK99" s="127"/>
      <c r="AL99" s="127"/>
      <c r="AM99" s="127"/>
      <c r="AN99" s="130">
        <f>SUM(AG99,AT99)</f>
        <v>0</v>
      </c>
      <c r="AO99" s="127"/>
      <c r="AP99" s="127"/>
      <c r="AQ99" s="131" t="s">
        <v>92</v>
      </c>
      <c r="AR99" s="68"/>
      <c r="AS99" s="132">
        <v>0</v>
      </c>
      <c r="AT99" s="133">
        <f>ROUND(SUM(AV99:AW99),2)</f>
        <v>0</v>
      </c>
      <c r="AU99" s="134">
        <f>'SO 06.2 - Odvodňovací rig...'!P97</f>
        <v>0</v>
      </c>
      <c r="AV99" s="133">
        <f>'SO 06.2 - Odvodňovací rig...'!J37</f>
        <v>0</v>
      </c>
      <c r="AW99" s="133">
        <f>'SO 06.2 - Odvodňovací rig...'!J38</f>
        <v>0</v>
      </c>
      <c r="AX99" s="133">
        <f>'SO 06.2 - Odvodňovací rig...'!J39</f>
        <v>0</v>
      </c>
      <c r="AY99" s="133">
        <f>'SO 06.2 - Odvodňovací rig...'!J40</f>
        <v>0</v>
      </c>
      <c r="AZ99" s="133">
        <f>'SO 06.2 - Odvodňovací rig...'!F37</f>
        <v>0</v>
      </c>
      <c r="BA99" s="133">
        <f>'SO 06.2 - Odvodňovací rig...'!F38</f>
        <v>0</v>
      </c>
      <c r="BB99" s="133">
        <f>'SO 06.2 - Odvodňovací rig...'!F39</f>
        <v>0</v>
      </c>
      <c r="BC99" s="133">
        <f>'SO 06.2 - Odvodňovací rig...'!F40</f>
        <v>0</v>
      </c>
      <c r="BD99" s="135">
        <f>'SO 06.2 - Odvodňovací rig...'!F41</f>
        <v>0</v>
      </c>
      <c r="BE99" s="4"/>
      <c r="BT99" s="136" t="s">
        <v>98</v>
      </c>
      <c r="BV99" s="136" t="s">
        <v>82</v>
      </c>
      <c r="BW99" s="136" t="s">
        <v>217</v>
      </c>
      <c r="BX99" s="136" t="s">
        <v>211</v>
      </c>
      <c r="CL99" s="136" t="s">
        <v>118</v>
      </c>
    </row>
    <row r="100" s="4" customFormat="1" ht="16.5" customHeight="1">
      <c r="A100" s="137" t="s">
        <v>95</v>
      </c>
      <c r="B100" s="66"/>
      <c r="C100" s="127"/>
      <c r="D100" s="127"/>
      <c r="E100" s="128" t="s">
        <v>149</v>
      </c>
      <c r="F100" s="128"/>
      <c r="G100" s="128"/>
      <c r="H100" s="128"/>
      <c r="I100" s="128"/>
      <c r="J100" s="127"/>
      <c r="K100" s="128" t="s">
        <v>150</v>
      </c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30">
        <f>'SO 08 - Obnova komunikace_01'!J32</f>
        <v>0</v>
      </c>
      <c r="AH100" s="127"/>
      <c r="AI100" s="127"/>
      <c r="AJ100" s="127"/>
      <c r="AK100" s="127"/>
      <c r="AL100" s="127"/>
      <c r="AM100" s="127"/>
      <c r="AN100" s="130">
        <f>SUM(AG100,AT100)</f>
        <v>0</v>
      </c>
      <c r="AO100" s="127"/>
      <c r="AP100" s="127"/>
      <c r="AQ100" s="131" t="s">
        <v>92</v>
      </c>
      <c r="AR100" s="68"/>
      <c r="AS100" s="132">
        <v>0</v>
      </c>
      <c r="AT100" s="133">
        <f>ROUND(SUM(AV100:AW100),2)</f>
        <v>0</v>
      </c>
      <c r="AU100" s="134">
        <f>'SO 08 - Obnova komunikace_01'!P92</f>
        <v>0</v>
      </c>
      <c r="AV100" s="133">
        <f>'SO 08 - Obnova komunikace_01'!J35</f>
        <v>0</v>
      </c>
      <c r="AW100" s="133">
        <f>'SO 08 - Obnova komunikace_01'!J36</f>
        <v>0</v>
      </c>
      <c r="AX100" s="133">
        <f>'SO 08 - Obnova komunikace_01'!J37</f>
        <v>0</v>
      </c>
      <c r="AY100" s="133">
        <f>'SO 08 - Obnova komunikace_01'!J38</f>
        <v>0</v>
      </c>
      <c r="AZ100" s="133">
        <f>'SO 08 - Obnova komunikace_01'!F35</f>
        <v>0</v>
      </c>
      <c r="BA100" s="133">
        <f>'SO 08 - Obnova komunikace_01'!F36</f>
        <v>0</v>
      </c>
      <c r="BB100" s="133">
        <f>'SO 08 - Obnova komunikace_01'!F37</f>
        <v>0</v>
      </c>
      <c r="BC100" s="133">
        <f>'SO 08 - Obnova komunikace_01'!F38</f>
        <v>0</v>
      </c>
      <c r="BD100" s="135">
        <f>'SO 08 - Obnova komunikace_01'!F39</f>
        <v>0</v>
      </c>
      <c r="BE100" s="4"/>
      <c r="BT100" s="136" t="s">
        <v>89</v>
      </c>
      <c r="BV100" s="136" t="s">
        <v>82</v>
      </c>
      <c r="BW100" s="136" t="s">
        <v>218</v>
      </c>
      <c r="BX100" s="136" t="s">
        <v>160</v>
      </c>
      <c r="CL100" s="136" t="s">
        <v>152</v>
      </c>
    </row>
    <row r="101" s="4" customFormat="1" ht="16.5" customHeight="1">
      <c r="A101" s="137" t="s">
        <v>95</v>
      </c>
      <c r="B101" s="66"/>
      <c r="C101" s="127"/>
      <c r="D101" s="127"/>
      <c r="E101" s="128" t="s">
        <v>153</v>
      </c>
      <c r="F101" s="128"/>
      <c r="G101" s="128"/>
      <c r="H101" s="128"/>
      <c r="I101" s="128"/>
      <c r="J101" s="127"/>
      <c r="K101" s="128" t="s">
        <v>154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30">
        <f>'VRN - Vedlejší rozpočtové..._01'!J32</f>
        <v>0</v>
      </c>
      <c r="AH101" s="127"/>
      <c r="AI101" s="127"/>
      <c r="AJ101" s="127"/>
      <c r="AK101" s="127"/>
      <c r="AL101" s="127"/>
      <c r="AM101" s="127"/>
      <c r="AN101" s="130">
        <f>SUM(AG101,AT101)</f>
        <v>0</v>
      </c>
      <c r="AO101" s="127"/>
      <c r="AP101" s="127"/>
      <c r="AQ101" s="131" t="s">
        <v>92</v>
      </c>
      <c r="AR101" s="68"/>
      <c r="AS101" s="138">
        <v>0</v>
      </c>
      <c r="AT101" s="139">
        <f>ROUND(SUM(AV101:AW101),2)</f>
        <v>0</v>
      </c>
      <c r="AU101" s="140">
        <f>'VRN - Vedlejší rozpočtové..._01'!P90</f>
        <v>0</v>
      </c>
      <c r="AV101" s="139">
        <f>'VRN - Vedlejší rozpočtové..._01'!J35</f>
        <v>0</v>
      </c>
      <c r="AW101" s="139">
        <f>'VRN - Vedlejší rozpočtové..._01'!J36</f>
        <v>0</v>
      </c>
      <c r="AX101" s="139">
        <f>'VRN - Vedlejší rozpočtové..._01'!J37</f>
        <v>0</v>
      </c>
      <c r="AY101" s="139">
        <f>'VRN - Vedlejší rozpočtové..._01'!J38</f>
        <v>0</v>
      </c>
      <c r="AZ101" s="139">
        <f>'VRN - Vedlejší rozpočtové..._01'!F35</f>
        <v>0</v>
      </c>
      <c r="BA101" s="139">
        <f>'VRN - Vedlejší rozpočtové..._01'!F36</f>
        <v>0</v>
      </c>
      <c r="BB101" s="139">
        <f>'VRN - Vedlejší rozpočtové..._01'!F37</f>
        <v>0</v>
      </c>
      <c r="BC101" s="139">
        <f>'VRN - Vedlejší rozpočtové..._01'!F38</f>
        <v>0</v>
      </c>
      <c r="BD101" s="141">
        <f>'VRN - Vedlejší rozpočtové..._01'!F39</f>
        <v>0</v>
      </c>
      <c r="BE101" s="4"/>
      <c r="BT101" s="136" t="s">
        <v>89</v>
      </c>
      <c r="BV101" s="136" t="s">
        <v>82</v>
      </c>
      <c r="BW101" s="136" t="s">
        <v>219</v>
      </c>
      <c r="BX101" s="136" t="s">
        <v>160</v>
      </c>
      <c r="CL101" s="136" t="s">
        <v>152</v>
      </c>
    </row>
    <row r="102" s="2" customFormat="1" ht="30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7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</row>
    <row r="103" s="2" customFormat="1" ht="6.96" customHeight="1">
      <c r="A103" s="4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47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</sheetData>
  <sheetProtection sheet="1" formatColumns="0" formatRows="0" objects="1" scenarios="1" spinCount="100000" saltValue="aJZfQvN+Sx8iDzBaqWuf0ylWK5GA0yb0EPGhuqpGtTC8FQr3WHq6H8A//zZB06R6UUzhD+SwsOPYtpq8bruBNw==" hashValue="+cVQC3A2+g2BcdwIOj0xIsQ68w2Age5g9zHBgKS+1J2fOCGheIKfjuxgMll5mNVVCfrttdoOOie4KUx4SPpJlg==" algorithmName="SHA-512" password="CC35"/>
  <mergeCells count="22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N75:AP75"/>
    <mergeCell ref="AG75:AM75"/>
    <mergeCell ref="AN76:AP76"/>
    <mergeCell ref="AG76:AM76"/>
    <mergeCell ref="AN77:AP77"/>
    <mergeCell ref="AG77:AM77"/>
    <mergeCell ref="AN78:AP78"/>
    <mergeCell ref="AG78:AM78"/>
    <mergeCell ref="AG79:AM79"/>
    <mergeCell ref="AN79:AP79"/>
    <mergeCell ref="AN80:AP80"/>
    <mergeCell ref="AG80:AM80"/>
    <mergeCell ref="AG81:AM81"/>
    <mergeCell ref="AN81:AP81"/>
    <mergeCell ref="AG82:AM82"/>
    <mergeCell ref="AN82:AP82"/>
    <mergeCell ref="AG83:AM83"/>
    <mergeCell ref="AN83:AP83"/>
    <mergeCell ref="AG84:AM84"/>
    <mergeCell ref="AN84:AP84"/>
    <mergeCell ref="AG85:AM85"/>
    <mergeCell ref="AN85:AP85"/>
    <mergeCell ref="AN86:AP86"/>
    <mergeCell ref="AG86:AM86"/>
    <mergeCell ref="AG87:AM87"/>
    <mergeCell ref="AN87:AP87"/>
    <mergeCell ref="AN88:AP88"/>
    <mergeCell ref="AG88:AM88"/>
    <mergeCell ref="AG89:AM89"/>
    <mergeCell ref="AN89:AP89"/>
    <mergeCell ref="AN90:AP90"/>
    <mergeCell ref="AG90:AM90"/>
    <mergeCell ref="AG91:AM91"/>
    <mergeCell ref="AN91:AP91"/>
    <mergeCell ref="AN92:AP92"/>
    <mergeCell ref="AG92:AM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L45:AO45"/>
    <mergeCell ref="C52:G52"/>
    <mergeCell ref="I52:AF52"/>
    <mergeCell ref="J55:AF55"/>
    <mergeCell ref="D55:H55"/>
    <mergeCell ref="K56:AF56"/>
    <mergeCell ref="E56:I56"/>
    <mergeCell ref="L57:AF57"/>
    <mergeCell ref="F57:J57"/>
    <mergeCell ref="F58:J58"/>
    <mergeCell ref="L58:AF58"/>
    <mergeCell ref="E59:I59"/>
    <mergeCell ref="K59:AF59"/>
    <mergeCell ref="K60:AF60"/>
    <mergeCell ref="E60:I60"/>
    <mergeCell ref="F61:J61"/>
    <mergeCell ref="L61:AF61"/>
    <mergeCell ref="L62:AF62"/>
    <mergeCell ref="F62:J6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N58:AP58"/>
    <mergeCell ref="AG59:AM59"/>
    <mergeCell ref="AN59:AP59"/>
    <mergeCell ref="AN60:AP60"/>
    <mergeCell ref="AG60:AM60"/>
    <mergeCell ref="AG54:AM54"/>
    <mergeCell ref="AN54:AP54"/>
    <mergeCell ref="L64:AF64"/>
    <mergeCell ref="F64:J64"/>
    <mergeCell ref="L65:AF65"/>
    <mergeCell ref="F65:J65"/>
    <mergeCell ref="L66:AF66"/>
    <mergeCell ref="F66:J66"/>
    <mergeCell ref="L67:AF67"/>
    <mergeCell ref="F67:J67"/>
    <mergeCell ref="F68:J68"/>
    <mergeCell ref="L68:AF68"/>
    <mergeCell ref="K69:AF69"/>
    <mergeCell ref="E69:I69"/>
    <mergeCell ref="E70:I70"/>
    <mergeCell ref="K70:AF70"/>
    <mergeCell ref="F71:J71"/>
    <mergeCell ref="L71:AF71"/>
    <mergeCell ref="L72:AF72"/>
    <mergeCell ref="F72:J72"/>
    <mergeCell ref="K73:AF73"/>
    <mergeCell ref="E73:I73"/>
    <mergeCell ref="K74:AF74"/>
    <mergeCell ref="E74:I74"/>
    <mergeCell ref="K75:AF75"/>
    <mergeCell ref="E75:I75"/>
    <mergeCell ref="K76:AF76"/>
    <mergeCell ref="E76:I76"/>
    <mergeCell ref="J77:AF77"/>
    <mergeCell ref="D77:H77"/>
    <mergeCell ref="K78:AF78"/>
    <mergeCell ref="E78:I78"/>
    <mergeCell ref="E79:I79"/>
    <mergeCell ref="K79:AF79"/>
    <mergeCell ref="L80:AF80"/>
    <mergeCell ref="F80:J80"/>
    <mergeCell ref="F81:J81"/>
    <mergeCell ref="L81:AF81"/>
    <mergeCell ref="K82:AF82"/>
    <mergeCell ref="E82:I82"/>
    <mergeCell ref="L83:AF83"/>
    <mergeCell ref="F83:J83"/>
    <mergeCell ref="F84:J84"/>
    <mergeCell ref="L84:AF84"/>
    <mergeCell ref="E85:I85"/>
    <mergeCell ref="K85:AF85"/>
    <mergeCell ref="F86:J86"/>
    <mergeCell ref="L86:AF86"/>
    <mergeCell ref="F87:J87"/>
    <mergeCell ref="L87:AF87"/>
    <mergeCell ref="E88:I88"/>
    <mergeCell ref="K88:AF88"/>
    <mergeCell ref="F89:J89"/>
    <mergeCell ref="L89:AF89"/>
    <mergeCell ref="F90:J90"/>
    <mergeCell ref="L90:AF90"/>
    <mergeCell ref="E91:I91"/>
    <mergeCell ref="K91:AF91"/>
    <mergeCell ref="F92:J92"/>
    <mergeCell ref="L92:AF92"/>
    <mergeCell ref="F93:J93"/>
    <mergeCell ref="L93:AF93"/>
    <mergeCell ref="F94:J94"/>
    <mergeCell ref="L94:AF94"/>
    <mergeCell ref="E95:I95"/>
    <mergeCell ref="K95:AF95"/>
    <mergeCell ref="E96:I96"/>
    <mergeCell ref="K96:AF96"/>
    <mergeCell ref="E97:I97"/>
    <mergeCell ref="K97:AF97"/>
    <mergeCell ref="F98:J98"/>
    <mergeCell ref="L98:AF98"/>
    <mergeCell ref="F99:J99"/>
    <mergeCell ref="L99:AF99"/>
    <mergeCell ref="E100:I100"/>
    <mergeCell ref="K100:AF100"/>
    <mergeCell ref="E101:I101"/>
    <mergeCell ref="K101:AF101"/>
  </mergeCells>
  <hyperlinks>
    <hyperlink ref="A57" location="'SO 01.5 A - Vodovodní řad...'!C2" display="/"/>
    <hyperlink ref="A58" location="'SO 01.5 B - Vodovodní řad...'!C2" display="/"/>
    <hyperlink ref="A59" location="'SO 01.6 - Vodovodní řad 6'!C2" display="/"/>
    <hyperlink ref="A61" location="'SO 02.1 A - Přepojení stá...'!C2" display="/"/>
    <hyperlink ref="A62" location="'SO 02.1 B - Přepojení stá...'!C2" display="/"/>
    <hyperlink ref="A64" location="'SO 03.1 - Stoka 1'!C2" display="/"/>
    <hyperlink ref="A65" location="'SO 03.5 - Stoka 5'!C2" display="/"/>
    <hyperlink ref="A66" location="'SO 03.6 - Stoka 6'!C2" display="/"/>
    <hyperlink ref="A67" location="'SO 03.AA - Stoka AA'!C2" display="/"/>
    <hyperlink ref="A68" location="'SO 03.A2A - Stoka A2A'!C2" display="/"/>
    <hyperlink ref="A69" location="'SO 04 - Veřejné části kan...'!C2" display="/"/>
    <hyperlink ref="A71" location="'SO 06.3 - Odvodňovací rig...'!C2" display="/"/>
    <hyperlink ref="A72" location="'SO 06.4 - Odvodňovací rig...'!C2" display="/"/>
    <hyperlink ref="A73" location="'SO 07 - Odvodňovací příkop'!C2" display="/"/>
    <hyperlink ref="A74" location="'SO 08 - Obnova komunikace'!C2" display="/"/>
    <hyperlink ref="A75" location="'VRN - Vedlejší rozpočtové...'!C2" display="/"/>
    <hyperlink ref="A76" location="'VRN SVS - Vedlejší rozpoč...'!C2" display="/"/>
    <hyperlink ref="A78" location="'SO 01.1 - Vodovodní řad 1'!C2" display="/"/>
    <hyperlink ref="A80" location="'SO 01.2 A - Vodovodní řad...'!C2" display="/"/>
    <hyperlink ref="A81" location="'SO 01.2 B - Vodovodní řad...'!C2" display="/"/>
    <hyperlink ref="A83" location="'SO 01.3 A - Vodovodní řad...'!C2" display="/"/>
    <hyperlink ref="A84" location="'SO 01.3 B - Vodovodní řad...'!C2" display="/"/>
    <hyperlink ref="A86" location="'SO 01.4 A - Vodovodní řad...'!C2" display="/"/>
    <hyperlink ref="A87" location="'SO 01.4 B - Vodovodní řad...'!C2" display="/"/>
    <hyperlink ref="A89" location="'SO 02.2 A - Přepojení stá...'!C2" display="/"/>
    <hyperlink ref="A90" location="'SO 02.2 B - Přepojení stá...'!C2" display="/"/>
    <hyperlink ref="A92" location="'SO 03.2 - Stoka 2'!C2" display="/"/>
    <hyperlink ref="A93" location="'SO 03.3 - Stoka 3'!C2" display="/"/>
    <hyperlink ref="A94" location="'SO 03.4 - Stoka 4'!C2" display="/"/>
    <hyperlink ref="A95" location="'SO 04 - Veřejné části kan..._01'!C2" display="/"/>
    <hyperlink ref="A96" location="'SO 05 - Dešťová kanalizace'!C2" display="/"/>
    <hyperlink ref="A98" location="'SO 06.1 - Odvodňovací rig...'!C2" display="/"/>
    <hyperlink ref="A99" location="'SO 06.2 - Odvodňovací rig...'!C2" display="/"/>
    <hyperlink ref="A100" location="'SO 08 - Obnova komunikace_01'!C2" display="/"/>
    <hyperlink ref="A101" location="'VRN - Vedlejší rozpočtové..._0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224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226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ROUND((SUM(BE100:BE343)),  2)</f>
        <v>0</v>
      </c>
      <c r="G37" s="41"/>
      <c r="H37" s="41"/>
      <c r="I37" s="163">
        <v>0.20999999999999999</v>
      </c>
      <c r="J37" s="162">
        <f>ROUND(((SUM(BE100:BE343))*I37),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ROUND((SUM(BF100:BF343)),  2)</f>
        <v>0</v>
      </c>
      <c r="G38" s="41"/>
      <c r="H38" s="41"/>
      <c r="I38" s="163">
        <v>0.14999999999999999</v>
      </c>
      <c r="J38" s="162">
        <f>ROUND(((SUM(BF100:BF343))*I38),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ROUND((SUM(BG100:BG343)),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ROUND((SUM(BH100:BH343)),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ROUND((SUM(BI100:BI343)),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224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01.5 A - Vodovodní řad 5 - investice města Děčín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J208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J214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J222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J229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239</v>
      </c>
      <c r="E74" s="189"/>
      <c r="F74" s="189"/>
      <c r="G74" s="189"/>
      <c r="H74" s="189"/>
      <c r="I74" s="189"/>
      <c r="J74" s="190">
        <f>J317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J324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J341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222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224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01.5 A - Vodovodní řad 5 - investice města Děčín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29.686539720000003</v>
      </c>
      <c r="S100" s="99"/>
      <c r="T100" s="201">
        <f>T101</f>
        <v>124.50239999999999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P102+P208+P214+P222+P229+P317+P324+P341</f>
        <v>0</v>
      </c>
      <c r="Q101" s="211"/>
      <c r="R101" s="212">
        <f>R102+R208+R214+R222+R229+R317+R324+R341</f>
        <v>29.686539720000003</v>
      </c>
      <c r="S101" s="211"/>
      <c r="T101" s="213">
        <f>T102+T208+T214+T222+T229+T317+T324+T341</f>
        <v>124.50239999999999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BK102+BK208+BK214+BK222+BK229+BK317+BK324+BK341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SUM(P103:P207)</f>
        <v>0</v>
      </c>
      <c r="Q102" s="211"/>
      <c r="R102" s="212">
        <f>SUM(R103:R207)</f>
        <v>0.63823871999999993</v>
      </c>
      <c r="S102" s="211"/>
      <c r="T102" s="213">
        <f>SUM(T103:T207)</f>
        <v>124.50239999999999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SUM(BK103:BK207)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260</v>
      </c>
      <c r="F103" s="221" t="s">
        <v>261</v>
      </c>
      <c r="G103" s="222" t="s">
        <v>262</v>
      </c>
      <c r="H103" s="223">
        <v>129.69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0.29999999999999999</v>
      </c>
      <c r="T103" s="229">
        <f>S103*H103</f>
        <v>38.906999999999996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265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267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269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271</v>
      </c>
      <c r="G107" s="249"/>
      <c r="H107" s="252">
        <v>129.69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129.69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37.8" customHeight="1">
      <c r="A109" s="41"/>
      <c r="B109" s="42"/>
      <c r="C109" s="219" t="s">
        <v>89</v>
      </c>
      <c r="D109" s="219" t="s">
        <v>259</v>
      </c>
      <c r="E109" s="220" t="s">
        <v>273</v>
      </c>
      <c r="F109" s="221" t="s">
        <v>274</v>
      </c>
      <c r="G109" s="222" t="s">
        <v>262</v>
      </c>
      <c r="H109" s="223">
        <v>129.69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0</v>
      </c>
      <c r="R109" s="228">
        <f>Q109*H109</f>
        <v>0</v>
      </c>
      <c r="S109" s="228">
        <v>0.44</v>
      </c>
      <c r="T109" s="229">
        <f>S109*H109</f>
        <v>57.063600000000001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275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276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269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270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271</v>
      </c>
      <c r="G113" s="249"/>
      <c r="H113" s="252">
        <v>129.69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129.69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37.8" customHeight="1">
      <c r="A115" s="41"/>
      <c r="B115" s="42"/>
      <c r="C115" s="219" t="s">
        <v>98</v>
      </c>
      <c r="D115" s="219" t="s">
        <v>259</v>
      </c>
      <c r="E115" s="220" t="s">
        <v>277</v>
      </c>
      <c r="F115" s="221" t="s">
        <v>278</v>
      </c>
      <c r="G115" s="222" t="s">
        <v>262</v>
      </c>
      <c r="H115" s="223">
        <v>129.69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0.22</v>
      </c>
      <c r="T115" s="229">
        <f>S115*H115</f>
        <v>28.5318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279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280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269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3" customFormat="1">
      <c r="A118" s="13"/>
      <c r="B118" s="237"/>
      <c r="C118" s="238"/>
      <c r="D118" s="239" t="s">
        <v>268</v>
      </c>
      <c r="E118" s="240" t="s">
        <v>35</v>
      </c>
      <c r="F118" s="241" t="s">
        <v>270</v>
      </c>
      <c r="G118" s="238"/>
      <c r="H118" s="240" t="s">
        <v>35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268</v>
      </c>
      <c r="AU118" s="247" t="s">
        <v>89</v>
      </c>
      <c r="AV118" s="13" t="s">
        <v>87</v>
      </c>
      <c r="AW118" s="13" t="s">
        <v>41</v>
      </c>
      <c r="AX118" s="13" t="s">
        <v>80</v>
      </c>
      <c r="AY118" s="247" t="s">
        <v>257</v>
      </c>
    </row>
    <row r="119" s="14" customFormat="1">
      <c r="A119" s="14"/>
      <c r="B119" s="248"/>
      <c r="C119" s="249"/>
      <c r="D119" s="239" t="s">
        <v>268</v>
      </c>
      <c r="E119" s="250" t="s">
        <v>35</v>
      </c>
      <c r="F119" s="251" t="s">
        <v>271</v>
      </c>
      <c r="G119" s="249"/>
      <c r="H119" s="252">
        <v>129.69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268</v>
      </c>
      <c r="AU119" s="258" t="s">
        <v>89</v>
      </c>
      <c r="AV119" s="14" t="s">
        <v>89</v>
      </c>
      <c r="AW119" s="14" t="s">
        <v>41</v>
      </c>
      <c r="AX119" s="14" t="s">
        <v>80</v>
      </c>
      <c r="AY119" s="258" t="s">
        <v>257</v>
      </c>
    </row>
    <row r="120" s="15" customFormat="1">
      <c r="A120" s="15"/>
      <c r="B120" s="259"/>
      <c r="C120" s="260"/>
      <c r="D120" s="239" t="s">
        <v>268</v>
      </c>
      <c r="E120" s="261" t="s">
        <v>35</v>
      </c>
      <c r="F120" s="262" t="s">
        <v>272</v>
      </c>
      <c r="G120" s="260"/>
      <c r="H120" s="263">
        <v>129.69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268</v>
      </c>
      <c r="AU120" s="269" t="s">
        <v>89</v>
      </c>
      <c r="AV120" s="15" t="s">
        <v>264</v>
      </c>
      <c r="AW120" s="15" t="s">
        <v>41</v>
      </c>
      <c r="AX120" s="15" t="s">
        <v>87</v>
      </c>
      <c r="AY120" s="269" t="s">
        <v>257</v>
      </c>
    </row>
    <row r="121" s="2" customFormat="1" ht="16.5" customHeight="1">
      <c r="A121" s="41"/>
      <c r="B121" s="42"/>
      <c r="C121" s="219" t="s">
        <v>264</v>
      </c>
      <c r="D121" s="219" t="s">
        <v>259</v>
      </c>
      <c r="E121" s="220" t="s">
        <v>281</v>
      </c>
      <c r="F121" s="221" t="s">
        <v>282</v>
      </c>
      <c r="G121" s="222" t="s">
        <v>283</v>
      </c>
      <c r="H121" s="223">
        <v>104</v>
      </c>
      <c r="I121" s="224"/>
      <c r="J121" s="225">
        <f>ROUND(I121*H121,2)</f>
        <v>0</v>
      </c>
      <c r="K121" s="221" t="s">
        <v>263</v>
      </c>
      <c r="L121" s="47"/>
      <c r="M121" s="226" t="s">
        <v>35</v>
      </c>
      <c r="N121" s="227" t="s">
        <v>51</v>
      </c>
      <c r="O121" s="87"/>
      <c r="P121" s="228">
        <f>O121*H121</f>
        <v>0</v>
      </c>
      <c r="Q121" s="228">
        <v>3.0000000000000001E-05</v>
      </c>
      <c r="R121" s="228">
        <f>Q121*H121</f>
        <v>0.0031199999999999999</v>
      </c>
      <c r="S121" s="228">
        <v>0</v>
      </c>
      <c r="T121" s="22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0" t="s">
        <v>264</v>
      </c>
      <c r="AT121" s="230" t="s">
        <v>259</v>
      </c>
      <c r="AU121" s="230" t="s">
        <v>89</v>
      </c>
      <c r="AY121" s="19" t="s">
        <v>257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87</v>
      </c>
      <c r="BK121" s="231">
        <f>ROUND(I121*H121,2)</f>
        <v>0</v>
      </c>
      <c r="BL121" s="19" t="s">
        <v>264</v>
      </c>
      <c r="BM121" s="230" t="s">
        <v>284</v>
      </c>
    </row>
    <row r="122" s="2" customFormat="1">
      <c r="A122" s="41"/>
      <c r="B122" s="42"/>
      <c r="C122" s="43"/>
      <c r="D122" s="232" t="s">
        <v>266</v>
      </c>
      <c r="E122" s="43"/>
      <c r="F122" s="233" t="s">
        <v>285</v>
      </c>
      <c r="G122" s="43"/>
      <c r="H122" s="43"/>
      <c r="I122" s="234"/>
      <c r="J122" s="43"/>
      <c r="K122" s="43"/>
      <c r="L122" s="47"/>
      <c r="M122" s="235"/>
      <c r="N122" s="23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266</v>
      </c>
      <c r="AU122" s="19" t="s">
        <v>89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269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286</v>
      </c>
      <c r="G124" s="249"/>
      <c r="H124" s="252">
        <v>104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104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4.15" customHeight="1">
      <c r="A126" s="41"/>
      <c r="B126" s="42"/>
      <c r="C126" s="219" t="s">
        <v>287</v>
      </c>
      <c r="D126" s="219" t="s">
        <v>259</v>
      </c>
      <c r="E126" s="220" t="s">
        <v>288</v>
      </c>
      <c r="F126" s="221" t="s">
        <v>289</v>
      </c>
      <c r="G126" s="222" t="s">
        <v>290</v>
      </c>
      <c r="H126" s="223">
        <v>13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291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292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269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293</v>
      </c>
      <c r="G129" s="249"/>
      <c r="H129" s="252">
        <v>13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13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49.05" customHeight="1">
      <c r="A131" s="41"/>
      <c r="B131" s="42"/>
      <c r="C131" s="219" t="s">
        <v>294</v>
      </c>
      <c r="D131" s="219" t="s">
        <v>259</v>
      </c>
      <c r="E131" s="220" t="s">
        <v>295</v>
      </c>
      <c r="F131" s="221" t="s">
        <v>296</v>
      </c>
      <c r="G131" s="222" t="s">
        <v>297</v>
      </c>
      <c r="H131" s="223">
        <v>2.3999999999999999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0.036900000000000002</v>
      </c>
      <c r="R131" s="228">
        <f>Q131*H131</f>
        <v>0.08856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298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299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269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300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301</v>
      </c>
      <c r="G135" s="249"/>
      <c r="H135" s="252">
        <v>2.3999999999999999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2.3999999999999999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49.05" customHeight="1">
      <c r="A137" s="41"/>
      <c r="B137" s="42"/>
      <c r="C137" s="219" t="s">
        <v>302</v>
      </c>
      <c r="D137" s="219" t="s">
        <v>259</v>
      </c>
      <c r="E137" s="220" t="s">
        <v>303</v>
      </c>
      <c r="F137" s="221" t="s">
        <v>304</v>
      </c>
      <c r="G137" s="222" t="s">
        <v>297</v>
      </c>
      <c r="H137" s="223">
        <v>2.3999999999999999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0.0086800000000000002</v>
      </c>
      <c r="R137" s="228">
        <f>Q137*H137</f>
        <v>0.020832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305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306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269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307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301</v>
      </c>
      <c r="G141" s="249"/>
      <c r="H141" s="252">
        <v>2.3999999999999999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5" customFormat="1">
      <c r="A142" s="15"/>
      <c r="B142" s="259"/>
      <c r="C142" s="260"/>
      <c r="D142" s="239" t="s">
        <v>268</v>
      </c>
      <c r="E142" s="261" t="s">
        <v>35</v>
      </c>
      <c r="F142" s="262" t="s">
        <v>272</v>
      </c>
      <c r="G142" s="260"/>
      <c r="H142" s="263">
        <v>2.3999999999999999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268</v>
      </c>
      <c r="AU142" s="269" t="s">
        <v>89</v>
      </c>
      <c r="AV142" s="15" t="s">
        <v>264</v>
      </c>
      <c r="AW142" s="15" t="s">
        <v>41</v>
      </c>
      <c r="AX142" s="15" t="s">
        <v>87</v>
      </c>
      <c r="AY142" s="269" t="s">
        <v>257</v>
      </c>
    </row>
    <row r="143" s="2" customFormat="1" ht="49.05" customHeight="1">
      <c r="A143" s="41"/>
      <c r="B143" s="42"/>
      <c r="C143" s="219" t="s">
        <v>308</v>
      </c>
      <c r="D143" s="219" t="s">
        <v>259</v>
      </c>
      <c r="E143" s="220" t="s">
        <v>309</v>
      </c>
      <c r="F143" s="221" t="s">
        <v>310</v>
      </c>
      <c r="G143" s="222" t="s">
        <v>297</v>
      </c>
      <c r="H143" s="223">
        <v>4.7999999999999998</v>
      </c>
      <c r="I143" s="224"/>
      <c r="J143" s="225">
        <f>ROUND(I143*H143,2)</f>
        <v>0</v>
      </c>
      <c r="K143" s="221" t="s">
        <v>263</v>
      </c>
      <c r="L143" s="47"/>
      <c r="M143" s="226" t="s">
        <v>35</v>
      </c>
      <c r="N143" s="227" t="s">
        <v>51</v>
      </c>
      <c r="O143" s="87"/>
      <c r="P143" s="228">
        <f>O143*H143</f>
        <v>0</v>
      </c>
      <c r="Q143" s="228">
        <v>0.036900000000000002</v>
      </c>
      <c r="R143" s="228">
        <f>Q143*H143</f>
        <v>0.17712</v>
      </c>
      <c r="S143" s="228">
        <v>0</v>
      </c>
      <c r="T143" s="22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0" t="s">
        <v>264</v>
      </c>
      <c r="AT143" s="230" t="s">
        <v>259</v>
      </c>
      <c r="AU143" s="230" t="s">
        <v>89</v>
      </c>
      <c r="AY143" s="19" t="s">
        <v>257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87</v>
      </c>
      <c r="BK143" s="231">
        <f>ROUND(I143*H143,2)</f>
        <v>0</v>
      </c>
      <c r="BL143" s="19" t="s">
        <v>264</v>
      </c>
      <c r="BM143" s="230" t="s">
        <v>311</v>
      </c>
    </row>
    <row r="144" s="2" customFormat="1">
      <c r="A144" s="41"/>
      <c r="B144" s="42"/>
      <c r="C144" s="43"/>
      <c r="D144" s="232" t="s">
        <v>266</v>
      </c>
      <c r="E144" s="43"/>
      <c r="F144" s="233" t="s">
        <v>312</v>
      </c>
      <c r="G144" s="43"/>
      <c r="H144" s="43"/>
      <c r="I144" s="234"/>
      <c r="J144" s="43"/>
      <c r="K144" s="43"/>
      <c r="L144" s="47"/>
      <c r="M144" s="235"/>
      <c r="N144" s="23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266</v>
      </c>
      <c r="AU144" s="19" t="s">
        <v>89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269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313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4" customFormat="1">
      <c r="A147" s="14"/>
      <c r="B147" s="248"/>
      <c r="C147" s="249"/>
      <c r="D147" s="239" t="s">
        <v>268</v>
      </c>
      <c r="E147" s="250" t="s">
        <v>35</v>
      </c>
      <c r="F147" s="251" t="s">
        <v>314</v>
      </c>
      <c r="G147" s="249"/>
      <c r="H147" s="252">
        <v>4.7999999999999998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268</v>
      </c>
      <c r="AU147" s="258" t="s">
        <v>89</v>
      </c>
      <c r="AV147" s="14" t="s">
        <v>89</v>
      </c>
      <c r="AW147" s="14" t="s">
        <v>41</v>
      </c>
      <c r="AX147" s="14" t="s">
        <v>80</v>
      </c>
      <c r="AY147" s="258" t="s">
        <v>257</v>
      </c>
    </row>
    <row r="148" s="15" customFormat="1">
      <c r="A148" s="15"/>
      <c r="B148" s="259"/>
      <c r="C148" s="260"/>
      <c r="D148" s="239" t="s">
        <v>268</v>
      </c>
      <c r="E148" s="261" t="s">
        <v>35</v>
      </c>
      <c r="F148" s="262" t="s">
        <v>272</v>
      </c>
      <c r="G148" s="260"/>
      <c r="H148" s="263">
        <v>4.7999999999999998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268</v>
      </c>
      <c r="AU148" s="269" t="s">
        <v>89</v>
      </c>
      <c r="AV148" s="15" t="s">
        <v>264</v>
      </c>
      <c r="AW148" s="15" t="s">
        <v>41</v>
      </c>
      <c r="AX148" s="15" t="s">
        <v>87</v>
      </c>
      <c r="AY148" s="269" t="s">
        <v>257</v>
      </c>
    </row>
    <row r="149" s="2" customFormat="1" ht="24.15" customHeight="1">
      <c r="A149" s="41"/>
      <c r="B149" s="42"/>
      <c r="C149" s="219" t="s">
        <v>315</v>
      </c>
      <c r="D149" s="219" t="s">
        <v>259</v>
      </c>
      <c r="E149" s="220" t="s">
        <v>316</v>
      </c>
      <c r="F149" s="221" t="s">
        <v>317</v>
      </c>
      <c r="G149" s="222" t="s">
        <v>318</v>
      </c>
      <c r="H149" s="223">
        <v>129.69</v>
      </c>
      <c r="I149" s="224"/>
      <c r="J149" s="225">
        <f>ROUND(I149*H149,2)</f>
        <v>0</v>
      </c>
      <c r="K149" s="221" t="s">
        <v>263</v>
      </c>
      <c r="L149" s="47"/>
      <c r="M149" s="226" t="s">
        <v>35</v>
      </c>
      <c r="N149" s="227" t="s">
        <v>51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0" t="s">
        <v>264</v>
      </c>
      <c r="AT149" s="230" t="s">
        <v>259</v>
      </c>
      <c r="AU149" s="230" t="s">
        <v>89</v>
      </c>
      <c r="AY149" s="19" t="s">
        <v>257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87</v>
      </c>
      <c r="BK149" s="231">
        <f>ROUND(I149*H149,2)</f>
        <v>0</v>
      </c>
      <c r="BL149" s="19" t="s">
        <v>264</v>
      </c>
      <c r="BM149" s="230" t="s">
        <v>319</v>
      </c>
    </row>
    <row r="150" s="2" customFormat="1">
      <c r="A150" s="41"/>
      <c r="B150" s="42"/>
      <c r="C150" s="43"/>
      <c r="D150" s="232" t="s">
        <v>266</v>
      </c>
      <c r="E150" s="43"/>
      <c r="F150" s="233" t="s">
        <v>320</v>
      </c>
      <c r="G150" s="43"/>
      <c r="H150" s="43"/>
      <c r="I150" s="234"/>
      <c r="J150" s="43"/>
      <c r="K150" s="43"/>
      <c r="L150" s="47"/>
      <c r="M150" s="235"/>
      <c r="N150" s="23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266</v>
      </c>
      <c r="AU150" s="19" t="s">
        <v>89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269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321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4" customFormat="1">
      <c r="A153" s="14"/>
      <c r="B153" s="248"/>
      <c r="C153" s="249"/>
      <c r="D153" s="239" t="s">
        <v>268</v>
      </c>
      <c r="E153" s="250" t="s">
        <v>35</v>
      </c>
      <c r="F153" s="251" t="s">
        <v>322</v>
      </c>
      <c r="G153" s="249"/>
      <c r="H153" s="252">
        <v>129.69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268</v>
      </c>
      <c r="AU153" s="258" t="s">
        <v>89</v>
      </c>
      <c r="AV153" s="14" t="s">
        <v>89</v>
      </c>
      <c r="AW153" s="14" t="s">
        <v>41</v>
      </c>
      <c r="AX153" s="14" t="s">
        <v>80</v>
      </c>
      <c r="AY153" s="258" t="s">
        <v>257</v>
      </c>
    </row>
    <row r="154" s="15" customFormat="1">
      <c r="A154" s="15"/>
      <c r="B154" s="259"/>
      <c r="C154" s="260"/>
      <c r="D154" s="239" t="s">
        <v>268</v>
      </c>
      <c r="E154" s="261" t="s">
        <v>35</v>
      </c>
      <c r="F154" s="262" t="s">
        <v>272</v>
      </c>
      <c r="G154" s="260"/>
      <c r="H154" s="263">
        <v>129.69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268</v>
      </c>
      <c r="AU154" s="269" t="s">
        <v>89</v>
      </c>
      <c r="AV154" s="15" t="s">
        <v>264</v>
      </c>
      <c r="AW154" s="15" t="s">
        <v>41</v>
      </c>
      <c r="AX154" s="15" t="s">
        <v>87</v>
      </c>
      <c r="AY154" s="269" t="s">
        <v>257</v>
      </c>
    </row>
    <row r="155" s="2" customFormat="1" ht="24.15" customHeight="1">
      <c r="A155" s="41"/>
      <c r="B155" s="42"/>
      <c r="C155" s="219" t="s">
        <v>323</v>
      </c>
      <c r="D155" s="219" t="s">
        <v>259</v>
      </c>
      <c r="E155" s="220" t="s">
        <v>324</v>
      </c>
      <c r="F155" s="221" t="s">
        <v>325</v>
      </c>
      <c r="G155" s="222" t="s">
        <v>318</v>
      </c>
      <c r="H155" s="223">
        <v>17.712</v>
      </c>
      <c r="I155" s="224"/>
      <c r="J155" s="225">
        <f>ROUND(I155*H155,2)</f>
        <v>0</v>
      </c>
      <c r="K155" s="221" t="s">
        <v>263</v>
      </c>
      <c r="L155" s="47"/>
      <c r="M155" s="226" t="s">
        <v>35</v>
      </c>
      <c r="N155" s="227" t="s">
        <v>51</v>
      </c>
      <c r="O155" s="87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0" t="s">
        <v>264</v>
      </c>
      <c r="AT155" s="230" t="s">
        <v>259</v>
      </c>
      <c r="AU155" s="230" t="s">
        <v>89</v>
      </c>
      <c r="AY155" s="19" t="s">
        <v>257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87</v>
      </c>
      <c r="BK155" s="231">
        <f>ROUND(I155*H155,2)</f>
        <v>0</v>
      </c>
      <c r="BL155" s="19" t="s">
        <v>264</v>
      </c>
      <c r="BM155" s="230" t="s">
        <v>326</v>
      </c>
    </row>
    <row r="156" s="2" customFormat="1">
      <c r="A156" s="41"/>
      <c r="B156" s="42"/>
      <c r="C156" s="43"/>
      <c r="D156" s="232" t="s">
        <v>266</v>
      </c>
      <c r="E156" s="43"/>
      <c r="F156" s="233" t="s">
        <v>327</v>
      </c>
      <c r="G156" s="43"/>
      <c r="H156" s="43"/>
      <c r="I156" s="234"/>
      <c r="J156" s="43"/>
      <c r="K156" s="43"/>
      <c r="L156" s="47"/>
      <c r="M156" s="235"/>
      <c r="N156" s="23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266</v>
      </c>
      <c r="AU156" s="19" t="s">
        <v>89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269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3" customFormat="1">
      <c r="A158" s="13"/>
      <c r="B158" s="237"/>
      <c r="C158" s="238"/>
      <c r="D158" s="239" t="s">
        <v>268</v>
      </c>
      <c r="E158" s="240" t="s">
        <v>35</v>
      </c>
      <c r="F158" s="241" t="s">
        <v>300</v>
      </c>
      <c r="G158" s="238"/>
      <c r="H158" s="240" t="s">
        <v>35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268</v>
      </c>
      <c r="AU158" s="247" t="s">
        <v>89</v>
      </c>
      <c r="AV158" s="13" t="s">
        <v>87</v>
      </c>
      <c r="AW158" s="13" t="s">
        <v>41</v>
      </c>
      <c r="AX158" s="13" t="s">
        <v>80</v>
      </c>
      <c r="AY158" s="247" t="s">
        <v>257</v>
      </c>
    </row>
    <row r="159" s="14" customFormat="1">
      <c r="A159" s="14"/>
      <c r="B159" s="248"/>
      <c r="C159" s="249"/>
      <c r="D159" s="239" t="s">
        <v>268</v>
      </c>
      <c r="E159" s="250" t="s">
        <v>35</v>
      </c>
      <c r="F159" s="251" t="s">
        <v>328</v>
      </c>
      <c r="G159" s="249"/>
      <c r="H159" s="252">
        <v>4.8959999999999999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268</v>
      </c>
      <c r="AU159" s="258" t="s">
        <v>89</v>
      </c>
      <c r="AV159" s="14" t="s">
        <v>89</v>
      </c>
      <c r="AW159" s="14" t="s">
        <v>41</v>
      </c>
      <c r="AX159" s="14" t="s">
        <v>80</v>
      </c>
      <c r="AY159" s="258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307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329</v>
      </c>
      <c r="G161" s="249"/>
      <c r="H161" s="252">
        <v>5.6159999999999997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313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4" customFormat="1">
      <c r="A163" s="14"/>
      <c r="B163" s="248"/>
      <c r="C163" s="249"/>
      <c r="D163" s="239" t="s">
        <v>268</v>
      </c>
      <c r="E163" s="250" t="s">
        <v>35</v>
      </c>
      <c r="F163" s="251" t="s">
        <v>330</v>
      </c>
      <c r="G163" s="249"/>
      <c r="H163" s="252">
        <v>7.2000000000000002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268</v>
      </c>
      <c r="AU163" s="258" t="s">
        <v>89</v>
      </c>
      <c r="AV163" s="14" t="s">
        <v>89</v>
      </c>
      <c r="AW163" s="14" t="s">
        <v>41</v>
      </c>
      <c r="AX163" s="14" t="s">
        <v>80</v>
      </c>
      <c r="AY163" s="258" t="s">
        <v>257</v>
      </c>
    </row>
    <row r="164" s="15" customFormat="1">
      <c r="A164" s="15"/>
      <c r="B164" s="259"/>
      <c r="C164" s="260"/>
      <c r="D164" s="239" t="s">
        <v>268</v>
      </c>
      <c r="E164" s="261" t="s">
        <v>35</v>
      </c>
      <c r="F164" s="262" t="s">
        <v>272</v>
      </c>
      <c r="G164" s="260"/>
      <c r="H164" s="263">
        <v>17.712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268</v>
      </c>
      <c r="AU164" s="269" t="s">
        <v>89</v>
      </c>
      <c r="AV164" s="15" t="s">
        <v>264</v>
      </c>
      <c r="AW164" s="15" t="s">
        <v>41</v>
      </c>
      <c r="AX164" s="15" t="s">
        <v>87</v>
      </c>
      <c r="AY164" s="269" t="s">
        <v>257</v>
      </c>
    </row>
    <row r="165" s="2" customFormat="1" ht="21.75" customHeight="1">
      <c r="A165" s="41"/>
      <c r="B165" s="42"/>
      <c r="C165" s="219" t="s">
        <v>331</v>
      </c>
      <c r="D165" s="219" t="s">
        <v>259</v>
      </c>
      <c r="E165" s="220" t="s">
        <v>332</v>
      </c>
      <c r="F165" s="221" t="s">
        <v>333</v>
      </c>
      <c r="G165" s="222" t="s">
        <v>262</v>
      </c>
      <c r="H165" s="223">
        <v>415.00799999999998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0.00084000000000000003</v>
      </c>
      <c r="R165" s="228">
        <f>Q165*H165</f>
        <v>0.34860671999999998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334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335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269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321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336</v>
      </c>
      <c r="G169" s="249"/>
      <c r="H169" s="252">
        <v>415.00799999999998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415.00799999999998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24.15" customHeight="1">
      <c r="A171" s="41"/>
      <c r="B171" s="42"/>
      <c r="C171" s="219" t="s">
        <v>337</v>
      </c>
      <c r="D171" s="219" t="s">
        <v>259</v>
      </c>
      <c r="E171" s="220" t="s">
        <v>338</v>
      </c>
      <c r="F171" s="221" t="s">
        <v>339</v>
      </c>
      <c r="G171" s="222" t="s">
        <v>262</v>
      </c>
      <c r="H171" s="223">
        <v>415.00799999999998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340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341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2" customFormat="1" ht="37.8" customHeight="1">
      <c r="A173" s="41"/>
      <c r="B173" s="42"/>
      <c r="C173" s="219" t="s">
        <v>293</v>
      </c>
      <c r="D173" s="219" t="s">
        <v>259</v>
      </c>
      <c r="E173" s="220" t="s">
        <v>342</v>
      </c>
      <c r="F173" s="221" t="s">
        <v>343</v>
      </c>
      <c r="G173" s="222" t="s">
        <v>318</v>
      </c>
      <c r="H173" s="223">
        <v>129.69</v>
      </c>
      <c r="I173" s="224"/>
      <c r="J173" s="225">
        <f>ROUND(I173*H173,2)</f>
        <v>0</v>
      </c>
      <c r="K173" s="221" t="s">
        <v>263</v>
      </c>
      <c r="L173" s="47"/>
      <c r="M173" s="226" t="s">
        <v>35</v>
      </c>
      <c r="N173" s="227" t="s">
        <v>51</v>
      </c>
      <c r="O173" s="87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30" t="s">
        <v>264</v>
      </c>
      <c r="AT173" s="230" t="s">
        <v>259</v>
      </c>
      <c r="AU173" s="230" t="s">
        <v>89</v>
      </c>
      <c r="AY173" s="19" t="s">
        <v>257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9" t="s">
        <v>87</v>
      </c>
      <c r="BK173" s="231">
        <f>ROUND(I173*H173,2)</f>
        <v>0</v>
      </c>
      <c r="BL173" s="19" t="s">
        <v>264</v>
      </c>
      <c r="BM173" s="230" t="s">
        <v>344</v>
      </c>
    </row>
    <row r="174" s="2" customFormat="1">
      <c r="A174" s="41"/>
      <c r="B174" s="42"/>
      <c r="C174" s="43"/>
      <c r="D174" s="232" t="s">
        <v>266</v>
      </c>
      <c r="E174" s="43"/>
      <c r="F174" s="233" t="s">
        <v>345</v>
      </c>
      <c r="G174" s="43"/>
      <c r="H174" s="43"/>
      <c r="I174" s="234"/>
      <c r="J174" s="43"/>
      <c r="K174" s="43"/>
      <c r="L174" s="47"/>
      <c r="M174" s="235"/>
      <c r="N174" s="23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266</v>
      </c>
      <c r="AU174" s="19" t="s">
        <v>89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269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346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4" customFormat="1">
      <c r="A177" s="14"/>
      <c r="B177" s="248"/>
      <c r="C177" s="249"/>
      <c r="D177" s="239" t="s">
        <v>268</v>
      </c>
      <c r="E177" s="250" t="s">
        <v>35</v>
      </c>
      <c r="F177" s="251" t="s">
        <v>347</v>
      </c>
      <c r="G177" s="249"/>
      <c r="H177" s="252">
        <v>129.69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268</v>
      </c>
      <c r="AU177" s="258" t="s">
        <v>89</v>
      </c>
      <c r="AV177" s="14" t="s">
        <v>89</v>
      </c>
      <c r="AW177" s="14" t="s">
        <v>41</v>
      </c>
      <c r="AX177" s="14" t="s">
        <v>80</v>
      </c>
      <c r="AY177" s="258" t="s">
        <v>257</v>
      </c>
    </row>
    <row r="178" s="15" customFormat="1">
      <c r="A178" s="15"/>
      <c r="B178" s="259"/>
      <c r="C178" s="260"/>
      <c r="D178" s="239" t="s">
        <v>268</v>
      </c>
      <c r="E178" s="261" t="s">
        <v>35</v>
      </c>
      <c r="F178" s="262" t="s">
        <v>272</v>
      </c>
      <c r="G178" s="260"/>
      <c r="H178" s="263">
        <v>129.69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9" t="s">
        <v>268</v>
      </c>
      <c r="AU178" s="269" t="s">
        <v>89</v>
      </c>
      <c r="AV178" s="15" t="s">
        <v>264</v>
      </c>
      <c r="AW178" s="15" t="s">
        <v>41</v>
      </c>
      <c r="AX178" s="15" t="s">
        <v>87</v>
      </c>
      <c r="AY178" s="269" t="s">
        <v>257</v>
      </c>
    </row>
    <row r="179" s="2" customFormat="1" ht="37.8" customHeight="1">
      <c r="A179" s="41"/>
      <c r="B179" s="42"/>
      <c r="C179" s="219" t="s">
        <v>348</v>
      </c>
      <c r="D179" s="219" t="s">
        <v>259</v>
      </c>
      <c r="E179" s="220" t="s">
        <v>349</v>
      </c>
      <c r="F179" s="221" t="s">
        <v>350</v>
      </c>
      <c r="G179" s="222" t="s">
        <v>318</v>
      </c>
      <c r="H179" s="223">
        <v>259.38</v>
      </c>
      <c r="I179" s="224"/>
      <c r="J179" s="225">
        <f>ROUND(I179*H179,2)</f>
        <v>0</v>
      </c>
      <c r="K179" s="221" t="s">
        <v>263</v>
      </c>
      <c r="L179" s="47"/>
      <c r="M179" s="226" t="s">
        <v>35</v>
      </c>
      <c r="N179" s="227" t="s">
        <v>51</v>
      </c>
      <c r="O179" s="87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0" t="s">
        <v>264</v>
      </c>
      <c r="AT179" s="230" t="s">
        <v>259</v>
      </c>
      <c r="AU179" s="230" t="s">
        <v>89</v>
      </c>
      <c r="AY179" s="19" t="s">
        <v>257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87</v>
      </c>
      <c r="BK179" s="231">
        <f>ROUND(I179*H179,2)</f>
        <v>0</v>
      </c>
      <c r="BL179" s="19" t="s">
        <v>264</v>
      </c>
      <c r="BM179" s="230" t="s">
        <v>351</v>
      </c>
    </row>
    <row r="180" s="2" customFormat="1">
      <c r="A180" s="41"/>
      <c r="B180" s="42"/>
      <c r="C180" s="43"/>
      <c r="D180" s="232" t="s">
        <v>266</v>
      </c>
      <c r="E180" s="43"/>
      <c r="F180" s="233" t="s">
        <v>352</v>
      </c>
      <c r="G180" s="43"/>
      <c r="H180" s="43"/>
      <c r="I180" s="234"/>
      <c r="J180" s="43"/>
      <c r="K180" s="43"/>
      <c r="L180" s="47"/>
      <c r="M180" s="235"/>
      <c r="N180" s="23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266</v>
      </c>
      <c r="AU180" s="19" t="s">
        <v>89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269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3" customFormat="1">
      <c r="A182" s="13"/>
      <c r="B182" s="237"/>
      <c r="C182" s="238"/>
      <c r="D182" s="239" t="s">
        <v>268</v>
      </c>
      <c r="E182" s="240" t="s">
        <v>35</v>
      </c>
      <c r="F182" s="241" t="s">
        <v>346</v>
      </c>
      <c r="G182" s="238"/>
      <c r="H182" s="240" t="s">
        <v>35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268</v>
      </c>
      <c r="AU182" s="247" t="s">
        <v>89</v>
      </c>
      <c r="AV182" s="13" t="s">
        <v>87</v>
      </c>
      <c r="AW182" s="13" t="s">
        <v>41</v>
      </c>
      <c r="AX182" s="13" t="s">
        <v>80</v>
      </c>
      <c r="AY182" s="247" t="s">
        <v>257</v>
      </c>
    </row>
    <row r="183" s="14" customFormat="1">
      <c r="A183" s="14"/>
      <c r="B183" s="248"/>
      <c r="C183" s="249"/>
      <c r="D183" s="239" t="s">
        <v>268</v>
      </c>
      <c r="E183" s="250" t="s">
        <v>35</v>
      </c>
      <c r="F183" s="251" t="s">
        <v>353</v>
      </c>
      <c r="G183" s="249"/>
      <c r="H183" s="252">
        <v>259.38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268</v>
      </c>
      <c r="AU183" s="258" t="s">
        <v>89</v>
      </c>
      <c r="AV183" s="14" t="s">
        <v>89</v>
      </c>
      <c r="AW183" s="14" t="s">
        <v>41</v>
      </c>
      <c r="AX183" s="14" t="s">
        <v>80</v>
      </c>
      <c r="AY183" s="258" t="s">
        <v>257</v>
      </c>
    </row>
    <row r="184" s="15" customFormat="1">
      <c r="A184" s="15"/>
      <c r="B184" s="259"/>
      <c r="C184" s="260"/>
      <c r="D184" s="239" t="s">
        <v>268</v>
      </c>
      <c r="E184" s="261" t="s">
        <v>35</v>
      </c>
      <c r="F184" s="262" t="s">
        <v>272</v>
      </c>
      <c r="G184" s="260"/>
      <c r="H184" s="263">
        <v>259.38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268</v>
      </c>
      <c r="AU184" s="269" t="s">
        <v>89</v>
      </c>
      <c r="AV184" s="15" t="s">
        <v>264</v>
      </c>
      <c r="AW184" s="15" t="s">
        <v>41</v>
      </c>
      <c r="AX184" s="15" t="s">
        <v>87</v>
      </c>
      <c r="AY184" s="269" t="s">
        <v>257</v>
      </c>
    </row>
    <row r="185" s="2" customFormat="1" ht="24.15" customHeight="1">
      <c r="A185" s="41"/>
      <c r="B185" s="42"/>
      <c r="C185" s="219" t="s">
        <v>8</v>
      </c>
      <c r="D185" s="219" t="s">
        <v>259</v>
      </c>
      <c r="E185" s="220" t="s">
        <v>354</v>
      </c>
      <c r="F185" s="221" t="s">
        <v>355</v>
      </c>
      <c r="G185" s="222" t="s">
        <v>356</v>
      </c>
      <c r="H185" s="223">
        <v>220.47300000000001</v>
      </c>
      <c r="I185" s="224"/>
      <c r="J185" s="225">
        <f>ROUND(I185*H185,2)</f>
        <v>0</v>
      </c>
      <c r="K185" s="221" t="s">
        <v>263</v>
      </c>
      <c r="L185" s="47"/>
      <c r="M185" s="226" t="s">
        <v>35</v>
      </c>
      <c r="N185" s="227" t="s">
        <v>51</v>
      </c>
      <c r="O185" s="87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0" t="s">
        <v>264</v>
      </c>
      <c r="AT185" s="230" t="s">
        <v>259</v>
      </c>
      <c r="AU185" s="230" t="s">
        <v>89</v>
      </c>
      <c r="AY185" s="19" t="s">
        <v>257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9" t="s">
        <v>87</v>
      </c>
      <c r="BK185" s="231">
        <f>ROUND(I185*H185,2)</f>
        <v>0</v>
      </c>
      <c r="BL185" s="19" t="s">
        <v>264</v>
      </c>
      <c r="BM185" s="230" t="s">
        <v>357</v>
      </c>
    </row>
    <row r="186" s="2" customFormat="1">
      <c r="A186" s="41"/>
      <c r="B186" s="42"/>
      <c r="C186" s="43"/>
      <c r="D186" s="232" t="s">
        <v>266</v>
      </c>
      <c r="E186" s="43"/>
      <c r="F186" s="233" t="s">
        <v>358</v>
      </c>
      <c r="G186" s="43"/>
      <c r="H186" s="43"/>
      <c r="I186" s="234"/>
      <c r="J186" s="43"/>
      <c r="K186" s="43"/>
      <c r="L186" s="47"/>
      <c r="M186" s="235"/>
      <c r="N186" s="23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266</v>
      </c>
      <c r="AU186" s="19" t="s">
        <v>89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269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359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4" customFormat="1">
      <c r="A189" s="14"/>
      <c r="B189" s="248"/>
      <c r="C189" s="249"/>
      <c r="D189" s="239" t="s">
        <v>268</v>
      </c>
      <c r="E189" s="250" t="s">
        <v>35</v>
      </c>
      <c r="F189" s="251" t="s">
        <v>360</v>
      </c>
      <c r="G189" s="249"/>
      <c r="H189" s="252">
        <v>220.47300000000001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268</v>
      </c>
      <c r="AU189" s="258" t="s">
        <v>89</v>
      </c>
      <c r="AV189" s="14" t="s">
        <v>89</v>
      </c>
      <c r="AW189" s="14" t="s">
        <v>41</v>
      </c>
      <c r="AX189" s="14" t="s">
        <v>80</v>
      </c>
      <c r="AY189" s="258" t="s">
        <v>257</v>
      </c>
    </row>
    <row r="190" s="15" customFormat="1">
      <c r="A190" s="15"/>
      <c r="B190" s="259"/>
      <c r="C190" s="260"/>
      <c r="D190" s="239" t="s">
        <v>268</v>
      </c>
      <c r="E190" s="261" t="s">
        <v>35</v>
      </c>
      <c r="F190" s="262" t="s">
        <v>272</v>
      </c>
      <c r="G190" s="260"/>
      <c r="H190" s="263">
        <v>220.47300000000001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268</v>
      </c>
      <c r="AU190" s="269" t="s">
        <v>89</v>
      </c>
      <c r="AV190" s="15" t="s">
        <v>264</v>
      </c>
      <c r="AW190" s="15" t="s">
        <v>41</v>
      </c>
      <c r="AX190" s="15" t="s">
        <v>87</v>
      </c>
      <c r="AY190" s="269" t="s">
        <v>257</v>
      </c>
    </row>
    <row r="191" s="2" customFormat="1" ht="24.15" customHeight="1">
      <c r="A191" s="41"/>
      <c r="B191" s="42"/>
      <c r="C191" s="219" t="s">
        <v>361</v>
      </c>
      <c r="D191" s="219" t="s">
        <v>259</v>
      </c>
      <c r="E191" s="220" t="s">
        <v>362</v>
      </c>
      <c r="F191" s="221" t="s">
        <v>363</v>
      </c>
      <c r="G191" s="222" t="s">
        <v>318</v>
      </c>
      <c r="H191" s="223">
        <v>63.548000000000002</v>
      </c>
      <c r="I191" s="224"/>
      <c r="J191" s="225">
        <f>ROUND(I191*H191,2)</f>
        <v>0</v>
      </c>
      <c r="K191" s="221" t="s">
        <v>263</v>
      </c>
      <c r="L191" s="47"/>
      <c r="M191" s="226" t="s">
        <v>35</v>
      </c>
      <c r="N191" s="227" t="s">
        <v>51</v>
      </c>
      <c r="O191" s="87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0" t="s">
        <v>264</v>
      </c>
      <c r="AT191" s="230" t="s">
        <v>259</v>
      </c>
      <c r="AU191" s="230" t="s">
        <v>89</v>
      </c>
      <c r="AY191" s="19" t="s">
        <v>257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87</v>
      </c>
      <c r="BK191" s="231">
        <f>ROUND(I191*H191,2)</f>
        <v>0</v>
      </c>
      <c r="BL191" s="19" t="s">
        <v>264</v>
      </c>
      <c r="BM191" s="230" t="s">
        <v>364</v>
      </c>
    </row>
    <row r="192" s="2" customFormat="1">
      <c r="A192" s="41"/>
      <c r="B192" s="42"/>
      <c r="C192" s="43"/>
      <c r="D192" s="232" t="s">
        <v>266</v>
      </c>
      <c r="E192" s="43"/>
      <c r="F192" s="233" t="s">
        <v>365</v>
      </c>
      <c r="G192" s="43"/>
      <c r="H192" s="43"/>
      <c r="I192" s="234"/>
      <c r="J192" s="43"/>
      <c r="K192" s="43"/>
      <c r="L192" s="47"/>
      <c r="M192" s="235"/>
      <c r="N192" s="23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266</v>
      </c>
      <c r="AU192" s="19" t="s">
        <v>89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269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366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367</v>
      </c>
      <c r="G195" s="249"/>
      <c r="H195" s="252">
        <v>63.548000000000002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63.548000000000002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2" customFormat="1" ht="16.5" customHeight="1">
      <c r="A197" s="41"/>
      <c r="B197" s="42"/>
      <c r="C197" s="270" t="s">
        <v>368</v>
      </c>
      <c r="D197" s="270" t="s">
        <v>369</v>
      </c>
      <c r="E197" s="271" t="s">
        <v>370</v>
      </c>
      <c r="F197" s="272" t="s">
        <v>371</v>
      </c>
      <c r="G197" s="273" t="s">
        <v>356</v>
      </c>
      <c r="H197" s="274">
        <v>127.096</v>
      </c>
      <c r="I197" s="275"/>
      <c r="J197" s="276">
        <f>ROUND(I197*H197,2)</f>
        <v>0</v>
      </c>
      <c r="K197" s="272" t="s">
        <v>263</v>
      </c>
      <c r="L197" s="277"/>
      <c r="M197" s="278" t="s">
        <v>35</v>
      </c>
      <c r="N197" s="279" t="s">
        <v>51</v>
      </c>
      <c r="O197" s="87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0" t="s">
        <v>308</v>
      </c>
      <c r="AT197" s="230" t="s">
        <v>369</v>
      </c>
      <c r="AU197" s="230" t="s">
        <v>89</v>
      </c>
      <c r="AY197" s="19" t="s">
        <v>257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87</v>
      </c>
      <c r="BK197" s="231">
        <f>ROUND(I197*H197,2)</f>
        <v>0</v>
      </c>
      <c r="BL197" s="19" t="s">
        <v>264</v>
      </c>
      <c r="BM197" s="230" t="s">
        <v>372</v>
      </c>
    </row>
    <row r="198" s="14" customFormat="1">
      <c r="A198" s="14"/>
      <c r="B198" s="248"/>
      <c r="C198" s="249"/>
      <c r="D198" s="239" t="s">
        <v>268</v>
      </c>
      <c r="E198" s="249"/>
      <c r="F198" s="251" t="s">
        <v>373</v>
      </c>
      <c r="G198" s="249"/>
      <c r="H198" s="252">
        <v>127.096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268</v>
      </c>
      <c r="AU198" s="258" t="s">
        <v>89</v>
      </c>
      <c r="AV198" s="14" t="s">
        <v>89</v>
      </c>
      <c r="AW198" s="14" t="s">
        <v>4</v>
      </c>
      <c r="AX198" s="14" t="s">
        <v>87</v>
      </c>
      <c r="AY198" s="258" t="s">
        <v>257</v>
      </c>
    </row>
    <row r="199" s="2" customFormat="1" ht="37.8" customHeight="1">
      <c r="A199" s="41"/>
      <c r="B199" s="42"/>
      <c r="C199" s="219" t="s">
        <v>374</v>
      </c>
      <c r="D199" s="219" t="s">
        <v>259</v>
      </c>
      <c r="E199" s="220" t="s">
        <v>375</v>
      </c>
      <c r="F199" s="221" t="s">
        <v>376</v>
      </c>
      <c r="G199" s="222" t="s">
        <v>318</v>
      </c>
      <c r="H199" s="223">
        <v>51.941000000000002</v>
      </c>
      <c r="I199" s="224"/>
      <c r="J199" s="225">
        <f>ROUND(I199*H199,2)</f>
        <v>0</v>
      </c>
      <c r="K199" s="221" t="s">
        <v>263</v>
      </c>
      <c r="L199" s="47"/>
      <c r="M199" s="226" t="s">
        <v>35</v>
      </c>
      <c r="N199" s="227" t="s">
        <v>51</v>
      </c>
      <c r="O199" s="87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0" t="s">
        <v>264</v>
      </c>
      <c r="AT199" s="230" t="s">
        <v>259</v>
      </c>
      <c r="AU199" s="230" t="s">
        <v>89</v>
      </c>
      <c r="AY199" s="19" t="s">
        <v>257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87</v>
      </c>
      <c r="BK199" s="231">
        <f>ROUND(I199*H199,2)</f>
        <v>0</v>
      </c>
      <c r="BL199" s="19" t="s">
        <v>264</v>
      </c>
      <c r="BM199" s="230" t="s">
        <v>377</v>
      </c>
    </row>
    <row r="200" s="2" customFormat="1">
      <c r="A200" s="41"/>
      <c r="B200" s="42"/>
      <c r="C200" s="43"/>
      <c r="D200" s="232" t="s">
        <v>266</v>
      </c>
      <c r="E200" s="43"/>
      <c r="F200" s="233" t="s">
        <v>378</v>
      </c>
      <c r="G200" s="43"/>
      <c r="H200" s="43"/>
      <c r="I200" s="234"/>
      <c r="J200" s="43"/>
      <c r="K200" s="43"/>
      <c r="L200" s="47"/>
      <c r="M200" s="235"/>
      <c r="N200" s="23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266</v>
      </c>
      <c r="AU200" s="19" t="s">
        <v>89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269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3" customFormat="1">
      <c r="A202" s="13"/>
      <c r="B202" s="237"/>
      <c r="C202" s="238"/>
      <c r="D202" s="239" t="s">
        <v>268</v>
      </c>
      <c r="E202" s="240" t="s">
        <v>35</v>
      </c>
      <c r="F202" s="241" t="s">
        <v>379</v>
      </c>
      <c r="G202" s="238"/>
      <c r="H202" s="240" t="s">
        <v>35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268</v>
      </c>
      <c r="AU202" s="247" t="s">
        <v>89</v>
      </c>
      <c r="AV202" s="13" t="s">
        <v>87</v>
      </c>
      <c r="AW202" s="13" t="s">
        <v>41</v>
      </c>
      <c r="AX202" s="13" t="s">
        <v>80</v>
      </c>
      <c r="AY202" s="247" t="s">
        <v>257</v>
      </c>
    </row>
    <row r="203" s="14" customFormat="1">
      <c r="A203" s="14"/>
      <c r="B203" s="248"/>
      <c r="C203" s="249"/>
      <c r="D203" s="239" t="s">
        <v>268</v>
      </c>
      <c r="E203" s="250" t="s">
        <v>35</v>
      </c>
      <c r="F203" s="251" t="s">
        <v>380</v>
      </c>
      <c r="G203" s="249"/>
      <c r="H203" s="252">
        <v>53.173000000000002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268</v>
      </c>
      <c r="AU203" s="258" t="s">
        <v>89</v>
      </c>
      <c r="AV203" s="14" t="s">
        <v>89</v>
      </c>
      <c r="AW203" s="14" t="s">
        <v>41</v>
      </c>
      <c r="AX203" s="14" t="s">
        <v>80</v>
      </c>
      <c r="AY203" s="258" t="s">
        <v>257</v>
      </c>
    </row>
    <row r="204" s="14" customFormat="1">
      <c r="A204" s="14"/>
      <c r="B204" s="248"/>
      <c r="C204" s="249"/>
      <c r="D204" s="239" t="s">
        <v>268</v>
      </c>
      <c r="E204" s="250" t="s">
        <v>35</v>
      </c>
      <c r="F204" s="251" t="s">
        <v>381</v>
      </c>
      <c r="G204" s="249"/>
      <c r="H204" s="252">
        <v>-1.232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268</v>
      </c>
      <c r="AU204" s="258" t="s">
        <v>89</v>
      </c>
      <c r="AV204" s="14" t="s">
        <v>89</v>
      </c>
      <c r="AW204" s="14" t="s">
        <v>41</v>
      </c>
      <c r="AX204" s="14" t="s">
        <v>80</v>
      </c>
      <c r="AY204" s="258" t="s">
        <v>257</v>
      </c>
    </row>
    <row r="205" s="15" customFormat="1">
      <c r="A205" s="15"/>
      <c r="B205" s="259"/>
      <c r="C205" s="260"/>
      <c r="D205" s="239" t="s">
        <v>268</v>
      </c>
      <c r="E205" s="261" t="s">
        <v>35</v>
      </c>
      <c r="F205" s="262" t="s">
        <v>272</v>
      </c>
      <c r="G205" s="260"/>
      <c r="H205" s="263">
        <v>51.941000000000002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268</v>
      </c>
      <c r="AU205" s="269" t="s">
        <v>89</v>
      </c>
      <c r="AV205" s="15" t="s">
        <v>264</v>
      </c>
      <c r="AW205" s="15" t="s">
        <v>41</v>
      </c>
      <c r="AX205" s="15" t="s">
        <v>87</v>
      </c>
      <c r="AY205" s="269" t="s">
        <v>257</v>
      </c>
    </row>
    <row r="206" s="2" customFormat="1" ht="16.5" customHeight="1">
      <c r="A206" s="41"/>
      <c r="B206" s="42"/>
      <c r="C206" s="270" t="s">
        <v>382</v>
      </c>
      <c r="D206" s="270" t="s">
        <v>369</v>
      </c>
      <c r="E206" s="271" t="s">
        <v>383</v>
      </c>
      <c r="F206" s="272" t="s">
        <v>384</v>
      </c>
      <c r="G206" s="273" t="s">
        <v>356</v>
      </c>
      <c r="H206" s="274">
        <v>103.88200000000001</v>
      </c>
      <c r="I206" s="275"/>
      <c r="J206" s="276">
        <f>ROUND(I206*H206,2)</f>
        <v>0</v>
      </c>
      <c r="K206" s="272" t="s">
        <v>263</v>
      </c>
      <c r="L206" s="277"/>
      <c r="M206" s="278" t="s">
        <v>35</v>
      </c>
      <c r="N206" s="279" t="s">
        <v>51</v>
      </c>
      <c r="O206" s="87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0" t="s">
        <v>308</v>
      </c>
      <c r="AT206" s="230" t="s">
        <v>369</v>
      </c>
      <c r="AU206" s="230" t="s">
        <v>89</v>
      </c>
      <c r="AY206" s="19" t="s">
        <v>257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9" t="s">
        <v>87</v>
      </c>
      <c r="BK206" s="231">
        <f>ROUND(I206*H206,2)</f>
        <v>0</v>
      </c>
      <c r="BL206" s="19" t="s">
        <v>264</v>
      </c>
      <c r="BM206" s="230" t="s">
        <v>385</v>
      </c>
    </row>
    <row r="207" s="14" customFormat="1">
      <c r="A207" s="14"/>
      <c r="B207" s="248"/>
      <c r="C207" s="249"/>
      <c r="D207" s="239" t="s">
        <v>268</v>
      </c>
      <c r="E207" s="249"/>
      <c r="F207" s="251" t="s">
        <v>386</v>
      </c>
      <c r="G207" s="249"/>
      <c r="H207" s="252">
        <v>103.88200000000001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268</v>
      </c>
      <c r="AU207" s="258" t="s">
        <v>89</v>
      </c>
      <c r="AV207" s="14" t="s">
        <v>89</v>
      </c>
      <c r="AW207" s="14" t="s">
        <v>4</v>
      </c>
      <c r="AX207" s="14" t="s">
        <v>87</v>
      </c>
      <c r="AY207" s="258" t="s">
        <v>257</v>
      </c>
    </row>
    <row r="208" s="12" customFormat="1" ht="22.8" customHeight="1">
      <c r="A208" s="12"/>
      <c r="B208" s="203"/>
      <c r="C208" s="204"/>
      <c r="D208" s="205" t="s">
        <v>79</v>
      </c>
      <c r="E208" s="217" t="s">
        <v>89</v>
      </c>
      <c r="F208" s="217" t="s">
        <v>387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SUM(P209:P213)</f>
        <v>0</v>
      </c>
      <c r="Q208" s="211"/>
      <c r="R208" s="212">
        <f>SUM(R209:R213)</f>
        <v>26.546246100000001</v>
      </c>
      <c r="S208" s="211"/>
      <c r="T208" s="21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87</v>
      </c>
      <c r="AT208" s="215" t="s">
        <v>79</v>
      </c>
      <c r="AU208" s="215" t="s">
        <v>87</v>
      </c>
      <c r="AY208" s="214" t="s">
        <v>257</v>
      </c>
      <c r="BK208" s="216">
        <f>SUM(BK209:BK213)</f>
        <v>0</v>
      </c>
    </row>
    <row r="209" s="2" customFormat="1" ht="33" customHeight="1">
      <c r="A209" s="41"/>
      <c r="B209" s="42"/>
      <c r="C209" s="219" t="s">
        <v>388</v>
      </c>
      <c r="D209" s="219" t="s">
        <v>259</v>
      </c>
      <c r="E209" s="220" t="s">
        <v>389</v>
      </c>
      <c r="F209" s="221" t="s">
        <v>390</v>
      </c>
      <c r="G209" s="222" t="s">
        <v>297</v>
      </c>
      <c r="H209" s="223">
        <v>129.69</v>
      </c>
      <c r="I209" s="224"/>
      <c r="J209" s="225">
        <f>ROUND(I209*H209,2)</f>
        <v>0</v>
      </c>
      <c r="K209" s="221" t="s">
        <v>263</v>
      </c>
      <c r="L209" s="47"/>
      <c r="M209" s="226" t="s">
        <v>35</v>
      </c>
      <c r="N209" s="227" t="s">
        <v>51</v>
      </c>
      <c r="O209" s="87"/>
      <c r="P209" s="228">
        <f>O209*H209</f>
        <v>0</v>
      </c>
      <c r="Q209" s="228">
        <v>0.20469000000000001</v>
      </c>
      <c r="R209" s="228">
        <f>Q209*H209</f>
        <v>26.546246100000001</v>
      </c>
      <c r="S209" s="228">
        <v>0</v>
      </c>
      <c r="T209" s="22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30" t="s">
        <v>264</v>
      </c>
      <c r="AT209" s="230" t="s">
        <v>259</v>
      </c>
      <c r="AU209" s="230" t="s">
        <v>89</v>
      </c>
      <c r="AY209" s="19" t="s">
        <v>257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9" t="s">
        <v>87</v>
      </c>
      <c r="BK209" s="231">
        <f>ROUND(I209*H209,2)</f>
        <v>0</v>
      </c>
      <c r="BL209" s="19" t="s">
        <v>264</v>
      </c>
      <c r="BM209" s="230" t="s">
        <v>391</v>
      </c>
    </row>
    <row r="210" s="2" customFormat="1">
      <c r="A210" s="41"/>
      <c r="B210" s="42"/>
      <c r="C210" s="43"/>
      <c r="D210" s="232" t="s">
        <v>266</v>
      </c>
      <c r="E210" s="43"/>
      <c r="F210" s="233" t="s">
        <v>392</v>
      </c>
      <c r="G210" s="43"/>
      <c r="H210" s="43"/>
      <c r="I210" s="234"/>
      <c r="J210" s="43"/>
      <c r="K210" s="43"/>
      <c r="L210" s="47"/>
      <c r="M210" s="235"/>
      <c r="N210" s="23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266</v>
      </c>
      <c r="AU210" s="19" t="s">
        <v>89</v>
      </c>
    </row>
    <row r="211" s="13" customFormat="1">
      <c r="A211" s="13"/>
      <c r="B211" s="237"/>
      <c r="C211" s="238"/>
      <c r="D211" s="239" t="s">
        <v>268</v>
      </c>
      <c r="E211" s="240" t="s">
        <v>35</v>
      </c>
      <c r="F211" s="241" t="s">
        <v>269</v>
      </c>
      <c r="G211" s="238"/>
      <c r="H211" s="240" t="s">
        <v>35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268</v>
      </c>
      <c r="AU211" s="247" t="s">
        <v>89</v>
      </c>
      <c r="AV211" s="13" t="s">
        <v>87</v>
      </c>
      <c r="AW211" s="13" t="s">
        <v>41</v>
      </c>
      <c r="AX211" s="13" t="s">
        <v>80</v>
      </c>
      <c r="AY211" s="247" t="s">
        <v>257</v>
      </c>
    </row>
    <row r="212" s="14" customFormat="1">
      <c r="A212" s="14"/>
      <c r="B212" s="248"/>
      <c r="C212" s="249"/>
      <c r="D212" s="239" t="s">
        <v>268</v>
      </c>
      <c r="E212" s="250" t="s">
        <v>35</v>
      </c>
      <c r="F212" s="251" t="s">
        <v>347</v>
      </c>
      <c r="G212" s="249"/>
      <c r="H212" s="252">
        <v>129.69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268</v>
      </c>
      <c r="AU212" s="258" t="s">
        <v>89</v>
      </c>
      <c r="AV212" s="14" t="s">
        <v>89</v>
      </c>
      <c r="AW212" s="14" t="s">
        <v>41</v>
      </c>
      <c r="AX212" s="14" t="s">
        <v>80</v>
      </c>
      <c r="AY212" s="258" t="s">
        <v>257</v>
      </c>
    </row>
    <row r="213" s="15" customFormat="1">
      <c r="A213" s="15"/>
      <c r="B213" s="259"/>
      <c r="C213" s="260"/>
      <c r="D213" s="239" t="s">
        <v>268</v>
      </c>
      <c r="E213" s="261" t="s">
        <v>35</v>
      </c>
      <c r="F213" s="262" t="s">
        <v>272</v>
      </c>
      <c r="G213" s="260"/>
      <c r="H213" s="263">
        <v>129.69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9" t="s">
        <v>268</v>
      </c>
      <c r="AU213" s="269" t="s">
        <v>89</v>
      </c>
      <c r="AV213" s="15" t="s">
        <v>264</v>
      </c>
      <c r="AW213" s="15" t="s">
        <v>41</v>
      </c>
      <c r="AX213" s="15" t="s">
        <v>87</v>
      </c>
      <c r="AY213" s="269" t="s">
        <v>257</v>
      </c>
    </row>
    <row r="214" s="12" customFormat="1" ht="22.8" customHeight="1">
      <c r="A214" s="12"/>
      <c r="B214" s="203"/>
      <c r="C214" s="204"/>
      <c r="D214" s="205" t="s">
        <v>79</v>
      </c>
      <c r="E214" s="217" t="s">
        <v>98</v>
      </c>
      <c r="F214" s="217" t="s">
        <v>393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SUM(P215:P221)</f>
        <v>0</v>
      </c>
      <c r="Q214" s="211"/>
      <c r="R214" s="212">
        <f>SUM(R215:R221)</f>
        <v>0.53066999999999998</v>
      </c>
      <c r="S214" s="211"/>
      <c r="T214" s="21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87</v>
      </c>
      <c r="AT214" s="215" t="s">
        <v>79</v>
      </c>
      <c r="AU214" s="215" t="s">
        <v>87</v>
      </c>
      <c r="AY214" s="214" t="s">
        <v>257</v>
      </c>
      <c r="BK214" s="216">
        <f>SUM(BK215:BK221)</f>
        <v>0</v>
      </c>
    </row>
    <row r="215" s="2" customFormat="1" ht="24.15" customHeight="1">
      <c r="A215" s="41"/>
      <c r="B215" s="42"/>
      <c r="C215" s="219" t="s">
        <v>7</v>
      </c>
      <c r="D215" s="219" t="s">
        <v>259</v>
      </c>
      <c r="E215" s="220" t="s">
        <v>394</v>
      </c>
      <c r="F215" s="221" t="s">
        <v>395</v>
      </c>
      <c r="G215" s="222" t="s">
        <v>396</v>
      </c>
      <c r="H215" s="223">
        <v>3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0.17488999999999999</v>
      </c>
      <c r="R215" s="228">
        <f>Q215*H215</f>
        <v>0.52466999999999997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397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398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269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399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98</v>
      </c>
      <c r="G219" s="249"/>
      <c r="H219" s="252">
        <v>3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3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2" customFormat="1" ht="16.5" customHeight="1">
      <c r="A221" s="41"/>
      <c r="B221" s="42"/>
      <c r="C221" s="270" t="s">
        <v>400</v>
      </c>
      <c r="D221" s="270" t="s">
        <v>369</v>
      </c>
      <c r="E221" s="271" t="s">
        <v>401</v>
      </c>
      <c r="F221" s="272" t="s">
        <v>402</v>
      </c>
      <c r="G221" s="273" t="s">
        <v>396</v>
      </c>
      <c r="H221" s="274">
        <v>3</v>
      </c>
      <c r="I221" s="275"/>
      <c r="J221" s="276">
        <f>ROUND(I221*H221,2)</f>
        <v>0</v>
      </c>
      <c r="K221" s="272" t="s">
        <v>263</v>
      </c>
      <c r="L221" s="277"/>
      <c r="M221" s="278" t="s">
        <v>35</v>
      </c>
      <c r="N221" s="279" t="s">
        <v>51</v>
      </c>
      <c r="O221" s="87"/>
      <c r="P221" s="228">
        <f>O221*H221</f>
        <v>0</v>
      </c>
      <c r="Q221" s="228">
        <v>0.002</v>
      </c>
      <c r="R221" s="228">
        <f>Q221*H221</f>
        <v>0.0060000000000000001</v>
      </c>
      <c r="S221" s="228">
        <v>0</v>
      </c>
      <c r="T221" s="22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0" t="s">
        <v>308</v>
      </c>
      <c r="AT221" s="230" t="s">
        <v>369</v>
      </c>
      <c r="AU221" s="230" t="s">
        <v>89</v>
      </c>
      <c r="AY221" s="19" t="s">
        <v>257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87</v>
      </c>
      <c r="BK221" s="231">
        <f>ROUND(I221*H221,2)</f>
        <v>0</v>
      </c>
      <c r="BL221" s="19" t="s">
        <v>264</v>
      </c>
      <c r="BM221" s="230" t="s">
        <v>403</v>
      </c>
    </row>
    <row r="222" s="12" customFormat="1" ht="22.8" customHeight="1">
      <c r="A222" s="12"/>
      <c r="B222" s="203"/>
      <c r="C222" s="204"/>
      <c r="D222" s="205" t="s">
        <v>79</v>
      </c>
      <c r="E222" s="217" t="s">
        <v>264</v>
      </c>
      <c r="F222" s="217" t="s">
        <v>404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SUM(P223:P228)</f>
        <v>0</v>
      </c>
      <c r="Q222" s="211"/>
      <c r="R222" s="212">
        <f>SUM(R223:R228)</f>
        <v>0</v>
      </c>
      <c r="S222" s="211"/>
      <c r="T222" s="213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87</v>
      </c>
      <c r="AT222" s="215" t="s">
        <v>79</v>
      </c>
      <c r="AU222" s="215" t="s">
        <v>87</v>
      </c>
      <c r="AY222" s="214" t="s">
        <v>257</v>
      </c>
      <c r="BK222" s="216">
        <f>SUM(BK223:BK228)</f>
        <v>0</v>
      </c>
    </row>
    <row r="223" s="2" customFormat="1" ht="16.5" customHeight="1">
      <c r="A223" s="41"/>
      <c r="B223" s="42"/>
      <c r="C223" s="219" t="s">
        <v>405</v>
      </c>
      <c r="D223" s="219" t="s">
        <v>259</v>
      </c>
      <c r="E223" s="220" t="s">
        <v>406</v>
      </c>
      <c r="F223" s="221" t="s">
        <v>407</v>
      </c>
      <c r="G223" s="222" t="s">
        <v>318</v>
      </c>
      <c r="H223" s="223">
        <v>12.968999999999999</v>
      </c>
      <c r="I223" s="224"/>
      <c r="J223" s="225">
        <f>ROUND(I223*H223,2)</f>
        <v>0</v>
      </c>
      <c r="K223" s="221" t="s">
        <v>263</v>
      </c>
      <c r="L223" s="47"/>
      <c r="M223" s="226" t="s">
        <v>35</v>
      </c>
      <c r="N223" s="227" t="s">
        <v>51</v>
      </c>
      <c r="O223" s="87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0" t="s">
        <v>264</v>
      </c>
      <c r="AT223" s="230" t="s">
        <v>259</v>
      </c>
      <c r="AU223" s="230" t="s">
        <v>89</v>
      </c>
      <c r="AY223" s="19" t="s">
        <v>257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87</v>
      </c>
      <c r="BK223" s="231">
        <f>ROUND(I223*H223,2)</f>
        <v>0</v>
      </c>
      <c r="BL223" s="19" t="s">
        <v>264</v>
      </c>
      <c r="BM223" s="230" t="s">
        <v>408</v>
      </c>
    </row>
    <row r="224" s="2" customFormat="1">
      <c r="A224" s="41"/>
      <c r="B224" s="42"/>
      <c r="C224" s="43"/>
      <c r="D224" s="232" t="s">
        <v>266</v>
      </c>
      <c r="E224" s="43"/>
      <c r="F224" s="233" t="s">
        <v>409</v>
      </c>
      <c r="G224" s="43"/>
      <c r="H224" s="43"/>
      <c r="I224" s="234"/>
      <c r="J224" s="43"/>
      <c r="K224" s="43"/>
      <c r="L224" s="47"/>
      <c r="M224" s="235"/>
      <c r="N224" s="23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266</v>
      </c>
      <c r="AU224" s="19" t="s">
        <v>89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269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3" customFormat="1">
      <c r="A226" s="13"/>
      <c r="B226" s="237"/>
      <c r="C226" s="238"/>
      <c r="D226" s="239" t="s">
        <v>268</v>
      </c>
      <c r="E226" s="240" t="s">
        <v>35</v>
      </c>
      <c r="F226" s="241" t="s">
        <v>410</v>
      </c>
      <c r="G226" s="238"/>
      <c r="H226" s="240" t="s">
        <v>35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268</v>
      </c>
      <c r="AU226" s="247" t="s">
        <v>89</v>
      </c>
      <c r="AV226" s="13" t="s">
        <v>87</v>
      </c>
      <c r="AW226" s="13" t="s">
        <v>41</v>
      </c>
      <c r="AX226" s="13" t="s">
        <v>80</v>
      </c>
      <c r="AY226" s="247" t="s">
        <v>257</v>
      </c>
    </row>
    <row r="227" s="14" customFormat="1">
      <c r="A227" s="14"/>
      <c r="B227" s="248"/>
      <c r="C227" s="249"/>
      <c r="D227" s="239" t="s">
        <v>268</v>
      </c>
      <c r="E227" s="250" t="s">
        <v>35</v>
      </c>
      <c r="F227" s="251" t="s">
        <v>411</v>
      </c>
      <c r="G227" s="249"/>
      <c r="H227" s="252">
        <v>12.968999999999999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268</v>
      </c>
      <c r="AU227" s="258" t="s">
        <v>89</v>
      </c>
      <c r="AV227" s="14" t="s">
        <v>89</v>
      </c>
      <c r="AW227" s="14" t="s">
        <v>41</v>
      </c>
      <c r="AX227" s="14" t="s">
        <v>80</v>
      </c>
      <c r="AY227" s="258" t="s">
        <v>257</v>
      </c>
    </row>
    <row r="228" s="15" customFormat="1">
      <c r="A228" s="15"/>
      <c r="B228" s="259"/>
      <c r="C228" s="260"/>
      <c r="D228" s="239" t="s">
        <v>268</v>
      </c>
      <c r="E228" s="261" t="s">
        <v>35</v>
      </c>
      <c r="F228" s="262" t="s">
        <v>272</v>
      </c>
      <c r="G228" s="260"/>
      <c r="H228" s="263">
        <v>12.968999999999999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268</v>
      </c>
      <c r="AU228" s="269" t="s">
        <v>89</v>
      </c>
      <c r="AV228" s="15" t="s">
        <v>264</v>
      </c>
      <c r="AW228" s="15" t="s">
        <v>41</v>
      </c>
      <c r="AX228" s="15" t="s">
        <v>87</v>
      </c>
      <c r="AY228" s="269" t="s">
        <v>257</v>
      </c>
    </row>
    <row r="229" s="12" customFormat="1" ht="22.8" customHeight="1">
      <c r="A229" s="12"/>
      <c r="B229" s="203"/>
      <c r="C229" s="204"/>
      <c r="D229" s="205" t="s">
        <v>79</v>
      </c>
      <c r="E229" s="217" t="s">
        <v>308</v>
      </c>
      <c r="F229" s="217" t="s">
        <v>412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SUM(P230:P316)</f>
        <v>0</v>
      </c>
      <c r="Q229" s="211"/>
      <c r="R229" s="212">
        <f>SUM(R230:R316)</f>
        <v>1.9713849000000001</v>
      </c>
      <c r="S229" s="211"/>
      <c r="T229" s="213">
        <f>SUM(T230:T316)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87</v>
      </c>
      <c r="AT229" s="215" t="s">
        <v>79</v>
      </c>
      <c r="AU229" s="215" t="s">
        <v>87</v>
      </c>
      <c r="AY229" s="214" t="s">
        <v>257</v>
      </c>
      <c r="BK229" s="216">
        <f>SUM(BK230:BK316)</f>
        <v>0</v>
      </c>
    </row>
    <row r="230" s="2" customFormat="1" ht="24.15" customHeight="1">
      <c r="A230" s="41"/>
      <c r="B230" s="42"/>
      <c r="C230" s="219" t="s">
        <v>413</v>
      </c>
      <c r="D230" s="219" t="s">
        <v>259</v>
      </c>
      <c r="E230" s="220" t="s">
        <v>414</v>
      </c>
      <c r="F230" s="221" t="s">
        <v>415</v>
      </c>
      <c r="G230" s="222" t="s">
        <v>396</v>
      </c>
      <c r="H230" s="223">
        <v>4</v>
      </c>
      <c r="I230" s="224"/>
      <c r="J230" s="225">
        <f>ROUND(I230*H230,2)</f>
        <v>0</v>
      </c>
      <c r="K230" s="221" t="s">
        <v>263</v>
      </c>
      <c r="L230" s="47"/>
      <c r="M230" s="226" t="s">
        <v>35</v>
      </c>
      <c r="N230" s="227" t="s">
        <v>51</v>
      </c>
      <c r="O230" s="87"/>
      <c r="P230" s="228">
        <f>O230*H230</f>
        <v>0</v>
      </c>
      <c r="Q230" s="228">
        <v>0.00167</v>
      </c>
      <c r="R230" s="228">
        <f>Q230*H230</f>
        <v>0.0066800000000000002</v>
      </c>
      <c r="S230" s="228">
        <v>0</v>
      </c>
      <c r="T230" s="22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0" t="s">
        <v>264</v>
      </c>
      <c r="AT230" s="230" t="s">
        <v>259</v>
      </c>
      <c r="AU230" s="230" t="s">
        <v>89</v>
      </c>
      <c r="AY230" s="19" t="s">
        <v>257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87</v>
      </c>
      <c r="BK230" s="231">
        <f>ROUND(I230*H230,2)</f>
        <v>0</v>
      </c>
      <c r="BL230" s="19" t="s">
        <v>264</v>
      </c>
      <c r="BM230" s="230" t="s">
        <v>416</v>
      </c>
    </row>
    <row r="231" s="2" customFormat="1">
      <c r="A231" s="41"/>
      <c r="B231" s="42"/>
      <c r="C231" s="43"/>
      <c r="D231" s="232" t="s">
        <v>266</v>
      </c>
      <c r="E231" s="43"/>
      <c r="F231" s="233" t="s">
        <v>417</v>
      </c>
      <c r="G231" s="43"/>
      <c r="H231" s="43"/>
      <c r="I231" s="234"/>
      <c r="J231" s="43"/>
      <c r="K231" s="43"/>
      <c r="L231" s="47"/>
      <c r="M231" s="235"/>
      <c r="N231" s="23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266</v>
      </c>
      <c r="AU231" s="19" t="s">
        <v>89</v>
      </c>
    </row>
    <row r="232" s="13" customFormat="1">
      <c r="A232" s="13"/>
      <c r="B232" s="237"/>
      <c r="C232" s="238"/>
      <c r="D232" s="239" t="s">
        <v>268</v>
      </c>
      <c r="E232" s="240" t="s">
        <v>35</v>
      </c>
      <c r="F232" s="241" t="s">
        <v>269</v>
      </c>
      <c r="G232" s="238"/>
      <c r="H232" s="240" t="s">
        <v>35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268</v>
      </c>
      <c r="AU232" s="247" t="s">
        <v>89</v>
      </c>
      <c r="AV232" s="13" t="s">
        <v>87</v>
      </c>
      <c r="AW232" s="13" t="s">
        <v>41</v>
      </c>
      <c r="AX232" s="13" t="s">
        <v>80</v>
      </c>
      <c r="AY232" s="247" t="s">
        <v>257</v>
      </c>
    </row>
    <row r="233" s="14" customFormat="1">
      <c r="A233" s="14"/>
      <c r="B233" s="248"/>
      <c r="C233" s="249"/>
      <c r="D233" s="239" t="s">
        <v>268</v>
      </c>
      <c r="E233" s="250" t="s">
        <v>35</v>
      </c>
      <c r="F233" s="251" t="s">
        <v>264</v>
      </c>
      <c r="G233" s="249"/>
      <c r="H233" s="252">
        <v>4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268</v>
      </c>
      <c r="AU233" s="258" t="s">
        <v>89</v>
      </c>
      <c r="AV233" s="14" t="s">
        <v>89</v>
      </c>
      <c r="AW233" s="14" t="s">
        <v>41</v>
      </c>
      <c r="AX233" s="14" t="s">
        <v>80</v>
      </c>
      <c r="AY233" s="258" t="s">
        <v>257</v>
      </c>
    </row>
    <row r="234" s="15" customFormat="1">
      <c r="A234" s="15"/>
      <c r="B234" s="259"/>
      <c r="C234" s="260"/>
      <c r="D234" s="239" t="s">
        <v>268</v>
      </c>
      <c r="E234" s="261" t="s">
        <v>35</v>
      </c>
      <c r="F234" s="262" t="s">
        <v>272</v>
      </c>
      <c r="G234" s="260"/>
      <c r="H234" s="263">
        <v>4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268</v>
      </c>
      <c r="AU234" s="269" t="s">
        <v>89</v>
      </c>
      <c r="AV234" s="15" t="s">
        <v>264</v>
      </c>
      <c r="AW234" s="15" t="s">
        <v>41</v>
      </c>
      <c r="AX234" s="15" t="s">
        <v>87</v>
      </c>
      <c r="AY234" s="269" t="s">
        <v>257</v>
      </c>
    </row>
    <row r="235" s="2" customFormat="1" ht="16.5" customHeight="1">
      <c r="A235" s="41"/>
      <c r="B235" s="42"/>
      <c r="C235" s="270" t="s">
        <v>418</v>
      </c>
      <c r="D235" s="270" t="s">
        <v>369</v>
      </c>
      <c r="E235" s="271" t="s">
        <v>419</v>
      </c>
      <c r="F235" s="272" t="s">
        <v>420</v>
      </c>
      <c r="G235" s="273" t="s">
        <v>396</v>
      </c>
      <c r="H235" s="274">
        <v>4</v>
      </c>
      <c r="I235" s="275"/>
      <c r="J235" s="276">
        <f>ROUND(I235*H235,2)</f>
        <v>0</v>
      </c>
      <c r="K235" s="272" t="s">
        <v>263</v>
      </c>
      <c r="L235" s="277"/>
      <c r="M235" s="278" t="s">
        <v>35</v>
      </c>
      <c r="N235" s="279" t="s">
        <v>51</v>
      </c>
      <c r="O235" s="87"/>
      <c r="P235" s="228">
        <f>O235*H235</f>
        <v>0</v>
      </c>
      <c r="Q235" s="228">
        <v>0.0060000000000000001</v>
      </c>
      <c r="R235" s="228">
        <f>Q235*H235</f>
        <v>0.024</v>
      </c>
      <c r="S235" s="228">
        <v>0</v>
      </c>
      <c r="T235" s="22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0" t="s">
        <v>308</v>
      </c>
      <c r="AT235" s="230" t="s">
        <v>369</v>
      </c>
      <c r="AU235" s="230" t="s">
        <v>89</v>
      </c>
      <c r="AY235" s="19" t="s">
        <v>257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9" t="s">
        <v>87</v>
      </c>
      <c r="BK235" s="231">
        <f>ROUND(I235*H235,2)</f>
        <v>0</v>
      </c>
      <c r="BL235" s="19" t="s">
        <v>264</v>
      </c>
      <c r="BM235" s="230" t="s">
        <v>421</v>
      </c>
    </row>
    <row r="236" s="2" customFormat="1" ht="24.15" customHeight="1">
      <c r="A236" s="41"/>
      <c r="B236" s="42"/>
      <c r="C236" s="219" t="s">
        <v>422</v>
      </c>
      <c r="D236" s="219" t="s">
        <v>259</v>
      </c>
      <c r="E236" s="220" t="s">
        <v>423</v>
      </c>
      <c r="F236" s="221" t="s">
        <v>424</v>
      </c>
      <c r="G236" s="222" t="s">
        <v>396</v>
      </c>
      <c r="H236" s="223">
        <v>1</v>
      </c>
      <c r="I236" s="224"/>
      <c r="J236" s="225">
        <f>ROUND(I236*H236,2)</f>
        <v>0</v>
      </c>
      <c r="K236" s="221" t="s">
        <v>263</v>
      </c>
      <c r="L236" s="47"/>
      <c r="M236" s="226" t="s">
        <v>35</v>
      </c>
      <c r="N236" s="227" t="s">
        <v>51</v>
      </c>
      <c r="O236" s="87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0" t="s">
        <v>264</v>
      </c>
      <c r="AT236" s="230" t="s">
        <v>259</v>
      </c>
      <c r="AU236" s="230" t="s">
        <v>89</v>
      </c>
      <c r="AY236" s="19" t="s">
        <v>257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87</v>
      </c>
      <c r="BK236" s="231">
        <f>ROUND(I236*H236,2)</f>
        <v>0</v>
      </c>
      <c r="BL236" s="19" t="s">
        <v>264</v>
      </c>
      <c r="BM236" s="230" t="s">
        <v>425</v>
      </c>
    </row>
    <row r="237" s="2" customFormat="1">
      <c r="A237" s="41"/>
      <c r="B237" s="42"/>
      <c r="C237" s="43"/>
      <c r="D237" s="232" t="s">
        <v>266</v>
      </c>
      <c r="E237" s="43"/>
      <c r="F237" s="233" t="s">
        <v>426</v>
      </c>
      <c r="G237" s="43"/>
      <c r="H237" s="43"/>
      <c r="I237" s="234"/>
      <c r="J237" s="43"/>
      <c r="K237" s="43"/>
      <c r="L237" s="47"/>
      <c r="M237" s="235"/>
      <c r="N237" s="23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266</v>
      </c>
      <c r="AU237" s="19" t="s">
        <v>89</v>
      </c>
    </row>
    <row r="238" s="13" customFormat="1">
      <c r="A238" s="13"/>
      <c r="B238" s="237"/>
      <c r="C238" s="238"/>
      <c r="D238" s="239" t="s">
        <v>268</v>
      </c>
      <c r="E238" s="240" t="s">
        <v>35</v>
      </c>
      <c r="F238" s="241" t="s">
        <v>269</v>
      </c>
      <c r="G238" s="238"/>
      <c r="H238" s="240" t="s">
        <v>35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268</v>
      </c>
      <c r="AU238" s="247" t="s">
        <v>89</v>
      </c>
      <c r="AV238" s="13" t="s">
        <v>87</v>
      </c>
      <c r="AW238" s="13" t="s">
        <v>41</v>
      </c>
      <c r="AX238" s="13" t="s">
        <v>80</v>
      </c>
      <c r="AY238" s="247" t="s">
        <v>257</v>
      </c>
    </row>
    <row r="239" s="14" customFormat="1">
      <c r="A239" s="14"/>
      <c r="B239" s="248"/>
      <c r="C239" s="249"/>
      <c r="D239" s="239" t="s">
        <v>268</v>
      </c>
      <c r="E239" s="250" t="s">
        <v>35</v>
      </c>
      <c r="F239" s="251" t="s">
        <v>87</v>
      </c>
      <c r="G239" s="249"/>
      <c r="H239" s="252">
        <v>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268</v>
      </c>
      <c r="AU239" s="258" t="s">
        <v>89</v>
      </c>
      <c r="AV239" s="14" t="s">
        <v>89</v>
      </c>
      <c r="AW239" s="14" t="s">
        <v>41</v>
      </c>
      <c r="AX239" s="14" t="s">
        <v>80</v>
      </c>
      <c r="AY239" s="258" t="s">
        <v>257</v>
      </c>
    </row>
    <row r="240" s="15" customFormat="1">
      <c r="A240" s="15"/>
      <c r="B240" s="259"/>
      <c r="C240" s="260"/>
      <c r="D240" s="239" t="s">
        <v>268</v>
      </c>
      <c r="E240" s="261" t="s">
        <v>35</v>
      </c>
      <c r="F240" s="262" t="s">
        <v>272</v>
      </c>
      <c r="G240" s="260"/>
      <c r="H240" s="263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9" t="s">
        <v>268</v>
      </c>
      <c r="AU240" s="269" t="s">
        <v>89</v>
      </c>
      <c r="AV240" s="15" t="s">
        <v>264</v>
      </c>
      <c r="AW240" s="15" t="s">
        <v>41</v>
      </c>
      <c r="AX240" s="15" t="s">
        <v>87</v>
      </c>
      <c r="AY240" s="269" t="s">
        <v>257</v>
      </c>
    </row>
    <row r="241" s="2" customFormat="1" ht="16.5" customHeight="1">
      <c r="A241" s="41"/>
      <c r="B241" s="42"/>
      <c r="C241" s="270" t="s">
        <v>427</v>
      </c>
      <c r="D241" s="270" t="s">
        <v>369</v>
      </c>
      <c r="E241" s="271" t="s">
        <v>428</v>
      </c>
      <c r="F241" s="272" t="s">
        <v>429</v>
      </c>
      <c r="G241" s="273" t="s">
        <v>396</v>
      </c>
      <c r="H241" s="274">
        <v>1</v>
      </c>
      <c r="I241" s="275"/>
      <c r="J241" s="276">
        <f>ROUND(I241*H241,2)</f>
        <v>0</v>
      </c>
      <c r="K241" s="272" t="s">
        <v>263</v>
      </c>
      <c r="L241" s="277"/>
      <c r="M241" s="278" t="s">
        <v>35</v>
      </c>
      <c r="N241" s="279" t="s">
        <v>51</v>
      </c>
      <c r="O241" s="87"/>
      <c r="P241" s="228">
        <f>O241*H241</f>
        <v>0</v>
      </c>
      <c r="Q241" s="228">
        <v>0.019699999999999999</v>
      </c>
      <c r="R241" s="228">
        <f>Q241*H241</f>
        <v>0.019699999999999999</v>
      </c>
      <c r="S241" s="228">
        <v>0</v>
      </c>
      <c r="T241" s="22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0" t="s">
        <v>308</v>
      </c>
      <c r="AT241" s="230" t="s">
        <v>369</v>
      </c>
      <c r="AU241" s="230" t="s">
        <v>89</v>
      </c>
      <c r="AY241" s="19" t="s">
        <v>257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87</v>
      </c>
      <c r="BK241" s="231">
        <f>ROUND(I241*H241,2)</f>
        <v>0</v>
      </c>
      <c r="BL241" s="19" t="s">
        <v>264</v>
      </c>
      <c r="BM241" s="230" t="s">
        <v>430</v>
      </c>
    </row>
    <row r="242" s="2" customFormat="1" ht="24.15" customHeight="1">
      <c r="A242" s="41"/>
      <c r="B242" s="42"/>
      <c r="C242" s="219" t="s">
        <v>431</v>
      </c>
      <c r="D242" s="219" t="s">
        <v>259</v>
      </c>
      <c r="E242" s="220" t="s">
        <v>432</v>
      </c>
      <c r="F242" s="221" t="s">
        <v>433</v>
      </c>
      <c r="G242" s="222" t="s">
        <v>396</v>
      </c>
      <c r="H242" s="223">
        <v>1</v>
      </c>
      <c r="I242" s="224"/>
      <c r="J242" s="225">
        <f>ROUND(I242*H242,2)</f>
        <v>0</v>
      </c>
      <c r="K242" s="221" t="s">
        <v>263</v>
      </c>
      <c r="L242" s="47"/>
      <c r="M242" s="226" t="s">
        <v>35</v>
      </c>
      <c r="N242" s="227" t="s">
        <v>51</v>
      </c>
      <c r="O242" s="87"/>
      <c r="P242" s="228">
        <f>O242*H242</f>
        <v>0</v>
      </c>
      <c r="Q242" s="228">
        <v>0.00296</v>
      </c>
      <c r="R242" s="228">
        <f>Q242*H242</f>
        <v>0.00296</v>
      </c>
      <c r="S242" s="228">
        <v>0</v>
      </c>
      <c r="T242" s="22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0" t="s">
        <v>264</v>
      </c>
      <c r="AT242" s="230" t="s">
        <v>259</v>
      </c>
      <c r="AU242" s="230" t="s">
        <v>89</v>
      </c>
      <c r="AY242" s="19" t="s">
        <v>257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9" t="s">
        <v>87</v>
      </c>
      <c r="BK242" s="231">
        <f>ROUND(I242*H242,2)</f>
        <v>0</v>
      </c>
      <c r="BL242" s="19" t="s">
        <v>264</v>
      </c>
      <c r="BM242" s="230" t="s">
        <v>434</v>
      </c>
    </row>
    <row r="243" s="2" customFormat="1">
      <c r="A243" s="41"/>
      <c r="B243" s="42"/>
      <c r="C243" s="43"/>
      <c r="D243" s="232" t="s">
        <v>266</v>
      </c>
      <c r="E243" s="43"/>
      <c r="F243" s="233" t="s">
        <v>435</v>
      </c>
      <c r="G243" s="43"/>
      <c r="H243" s="43"/>
      <c r="I243" s="234"/>
      <c r="J243" s="43"/>
      <c r="K243" s="43"/>
      <c r="L243" s="47"/>
      <c r="M243" s="235"/>
      <c r="N243" s="23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266</v>
      </c>
      <c r="AU243" s="19" t="s">
        <v>89</v>
      </c>
    </row>
    <row r="244" s="13" customFormat="1">
      <c r="A244" s="13"/>
      <c r="B244" s="237"/>
      <c r="C244" s="238"/>
      <c r="D244" s="239" t="s">
        <v>268</v>
      </c>
      <c r="E244" s="240" t="s">
        <v>35</v>
      </c>
      <c r="F244" s="241" t="s">
        <v>269</v>
      </c>
      <c r="G244" s="238"/>
      <c r="H244" s="240" t="s">
        <v>35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268</v>
      </c>
      <c r="AU244" s="247" t="s">
        <v>89</v>
      </c>
      <c r="AV244" s="13" t="s">
        <v>87</v>
      </c>
      <c r="AW244" s="13" t="s">
        <v>41</v>
      </c>
      <c r="AX244" s="13" t="s">
        <v>80</v>
      </c>
      <c r="AY244" s="247" t="s">
        <v>257</v>
      </c>
    </row>
    <row r="245" s="14" customFormat="1">
      <c r="A245" s="14"/>
      <c r="B245" s="248"/>
      <c r="C245" s="249"/>
      <c r="D245" s="239" t="s">
        <v>268</v>
      </c>
      <c r="E245" s="250" t="s">
        <v>35</v>
      </c>
      <c r="F245" s="251" t="s">
        <v>87</v>
      </c>
      <c r="G245" s="249"/>
      <c r="H245" s="252">
        <v>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268</v>
      </c>
      <c r="AU245" s="258" t="s">
        <v>89</v>
      </c>
      <c r="AV245" s="14" t="s">
        <v>89</v>
      </c>
      <c r="AW245" s="14" t="s">
        <v>41</v>
      </c>
      <c r="AX245" s="14" t="s">
        <v>80</v>
      </c>
      <c r="AY245" s="258" t="s">
        <v>257</v>
      </c>
    </row>
    <row r="246" s="15" customFormat="1">
      <c r="A246" s="15"/>
      <c r="B246" s="259"/>
      <c r="C246" s="260"/>
      <c r="D246" s="239" t="s">
        <v>268</v>
      </c>
      <c r="E246" s="261" t="s">
        <v>35</v>
      </c>
      <c r="F246" s="262" t="s">
        <v>272</v>
      </c>
      <c r="G246" s="260"/>
      <c r="H246" s="263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9" t="s">
        <v>268</v>
      </c>
      <c r="AU246" s="269" t="s">
        <v>89</v>
      </c>
      <c r="AV246" s="15" t="s">
        <v>264</v>
      </c>
      <c r="AW246" s="15" t="s">
        <v>41</v>
      </c>
      <c r="AX246" s="15" t="s">
        <v>87</v>
      </c>
      <c r="AY246" s="269" t="s">
        <v>257</v>
      </c>
    </row>
    <row r="247" s="2" customFormat="1" ht="16.5" customHeight="1">
      <c r="A247" s="41"/>
      <c r="B247" s="42"/>
      <c r="C247" s="270" t="s">
        <v>436</v>
      </c>
      <c r="D247" s="270" t="s">
        <v>369</v>
      </c>
      <c r="E247" s="271" t="s">
        <v>437</v>
      </c>
      <c r="F247" s="272" t="s">
        <v>438</v>
      </c>
      <c r="G247" s="273" t="s">
        <v>396</v>
      </c>
      <c r="H247" s="274">
        <v>1</v>
      </c>
      <c r="I247" s="275"/>
      <c r="J247" s="276">
        <f>ROUND(I247*H247,2)</f>
        <v>0</v>
      </c>
      <c r="K247" s="272" t="s">
        <v>263</v>
      </c>
      <c r="L247" s="277"/>
      <c r="M247" s="278" t="s">
        <v>35</v>
      </c>
      <c r="N247" s="279" t="s">
        <v>51</v>
      </c>
      <c r="O247" s="87"/>
      <c r="P247" s="228">
        <f>O247*H247</f>
        <v>0</v>
      </c>
      <c r="Q247" s="228">
        <v>0.013899999999999999</v>
      </c>
      <c r="R247" s="228">
        <f>Q247*H247</f>
        <v>0.013899999999999999</v>
      </c>
      <c r="S247" s="228">
        <v>0</v>
      </c>
      <c r="T247" s="22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0" t="s">
        <v>308</v>
      </c>
      <c r="AT247" s="230" t="s">
        <v>369</v>
      </c>
      <c r="AU247" s="230" t="s">
        <v>89</v>
      </c>
      <c r="AY247" s="19" t="s">
        <v>257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9" t="s">
        <v>87</v>
      </c>
      <c r="BK247" s="231">
        <f>ROUND(I247*H247,2)</f>
        <v>0</v>
      </c>
      <c r="BL247" s="19" t="s">
        <v>264</v>
      </c>
      <c r="BM247" s="230" t="s">
        <v>439</v>
      </c>
    </row>
    <row r="248" s="2" customFormat="1" ht="24.15" customHeight="1">
      <c r="A248" s="41"/>
      <c r="B248" s="42"/>
      <c r="C248" s="219" t="s">
        <v>440</v>
      </c>
      <c r="D248" s="219" t="s">
        <v>259</v>
      </c>
      <c r="E248" s="220" t="s">
        <v>441</v>
      </c>
      <c r="F248" s="221" t="s">
        <v>442</v>
      </c>
      <c r="G248" s="222" t="s">
        <v>297</v>
      </c>
      <c r="H248" s="223">
        <v>137</v>
      </c>
      <c r="I248" s="224"/>
      <c r="J248" s="225">
        <f>ROUND(I248*H248,2)</f>
        <v>0</v>
      </c>
      <c r="K248" s="221" t="s">
        <v>263</v>
      </c>
      <c r="L248" s="47"/>
      <c r="M248" s="226" t="s">
        <v>35</v>
      </c>
      <c r="N248" s="227" t="s">
        <v>51</v>
      </c>
      <c r="O248" s="87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0" t="s">
        <v>264</v>
      </c>
      <c r="AT248" s="230" t="s">
        <v>259</v>
      </c>
      <c r="AU248" s="230" t="s">
        <v>89</v>
      </c>
      <c r="AY248" s="19" t="s">
        <v>257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9" t="s">
        <v>87</v>
      </c>
      <c r="BK248" s="231">
        <f>ROUND(I248*H248,2)</f>
        <v>0</v>
      </c>
      <c r="BL248" s="19" t="s">
        <v>264</v>
      </c>
      <c r="BM248" s="230" t="s">
        <v>443</v>
      </c>
    </row>
    <row r="249" s="2" customFormat="1">
      <c r="A249" s="41"/>
      <c r="B249" s="42"/>
      <c r="C249" s="43"/>
      <c r="D249" s="232" t="s">
        <v>266</v>
      </c>
      <c r="E249" s="43"/>
      <c r="F249" s="233" t="s">
        <v>444</v>
      </c>
      <c r="G249" s="43"/>
      <c r="H249" s="43"/>
      <c r="I249" s="234"/>
      <c r="J249" s="43"/>
      <c r="K249" s="43"/>
      <c r="L249" s="47"/>
      <c r="M249" s="235"/>
      <c r="N249" s="23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266</v>
      </c>
      <c r="AU249" s="19" t="s">
        <v>89</v>
      </c>
    </row>
    <row r="250" s="13" customFormat="1">
      <c r="A250" s="13"/>
      <c r="B250" s="237"/>
      <c r="C250" s="238"/>
      <c r="D250" s="239" t="s">
        <v>268</v>
      </c>
      <c r="E250" s="240" t="s">
        <v>35</v>
      </c>
      <c r="F250" s="241" t="s">
        <v>269</v>
      </c>
      <c r="G250" s="238"/>
      <c r="H250" s="240" t="s">
        <v>35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268</v>
      </c>
      <c r="AU250" s="247" t="s">
        <v>89</v>
      </c>
      <c r="AV250" s="13" t="s">
        <v>87</v>
      </c>
      <c r="AW250" s="13" t="s">
        <v>41</v>
      </c>
      <c r="AX250" s="13" t="s">
        <v>80</v>
      </c>
      <c r="AY250" s="247" t="s">
        <v>257</v>
      </c>
    </row>
    <row r="251" s="14" customFormat="1">
      <c r="A251" s="14"/>
      <c r="B251" s="248"/>
      <c r="C251" s="249"/>
      <c r="D251" s="239" t="s">
        <v>268</v>
      </c>
      <c r="E251" s="250" t="s">
        <v>35</v>
      </c>
      <c r="F251" s="251" t="s">
        <v>445</v>
      </c>
      <c r="G251" s="249"/>
      <c r="H251" s="252">
        <v>137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268</v>
      </c>
      <c r="AU251" s="258" t="s">
        <v>89</v>
      </c>
      <c r="AV251" s="14" t="s">
        <v>89</v>
      </c>
      <c r="AW251" s="14" t="s">
        <v>41</v>
      </c>
      <c r="AX251" s="14" t="s">
        <v>80</v>
      </c>
      <c r="AY251" s="258" t="s">
        <v>257</v>
      </c>
    </row>
    <row r="252" s="15" customFormat="1">
      <c r="A252" s="15"/>
      <c r="B252" s="259"/>
      <c r="C252" s="260"/>
      <c r="D252" s="239" t="s">
        <v>268</v>
      </c>
      <c r="E252" s="261" t="s">
        <v>35</v>
      </c>
      <c r="F252" s="262" t="s">
        <v>272</v>
      </c>
      <c r="G252" s="260"/>
      <c r="H252" s="263">
        <v>137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9" t="s">
        <v>268</v>
      </c>
      <c r="AU252" s="269" t="s">
        <v>89</v>
      </c>
      <c r="AV252" s="15" t="s">
        <v>264</v>
      </c>
      <c r="AW252" s="15" t="s">
        <v>41</v>
      </c>
      <c r="AX252" s="15" t="s">
        <v>87</v>
      </c>
      <c r="AY252" s="269" t="s">
        <v>257</v>
      </c>
    </row>
    <row r="253" s="2" customFormat="1" ht="16.5" customHeight="1">
      <c r="A253" s="41"/>
      <c r="B253" s="42"/>
      <c r="C253" s="270" t="s">
        <v>446</v>
      </c>
      <c r="D253" s="270" t="s">
        <v>369</v>
      </c>
      <c r="E253" s="271" t="s">
        <v>447</v>
      </c>
      <c r="F253" s="272" t="s">
        <v>448</v>
      </c>
      <c r="G253" s="273" t="s">
        <v>297</v>
      </c>
      <c r="H253" s="274">
        <v>139.05500000000001</v>
      </c>
      <c r="I253" s="275"/>
      <c r="J253" s="276">
        <f>ROUND(I253*H253,2)</f>
        <v>0</v>
      </c>
      <c r="K253" s="272" t="s">
        <v>263</v>
      </c>
      <c r="L253" s="277"/>
      <c r="M253" s="278" t="s">
        <v>35</v>
      </c>
      <c r="N253" s="279" t="s">
        <v>51</v>
      </c>
      <c r="O253" s="87"/>
      <c r="P253" s="228">
        <f>O253*H253</f>
        <v>0</v>
      </c>
      <c r="Q253" s="228">
        <v>0.0031800000000000001</v>
      </c>
      <c r="R253" s="228">
        <f>Q253*H253</f>
        <v>0.44219490000000006</v>
      </c>
      <c r="S253" s="228">
        <v>0</v>
      </c>
      <c r="T253" s="22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30" t="s">
        <v>308</v>
      </c>
      <c r="AT253" s="230" t="s">
        <v>369</v>
      </c>
      <c r="AU253" s="230" t="s">
        <v>89</v>
      </c>
      <c r="AY253" s="19" t="s">
        <v>257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9" t="s">
        <v>87</v>
      </c>
      <c r="BK253" s="231">
        <f>ROUND(I253*H253,2)</f>
        <v>0</v>
      </c>
      <c r="BL253" s="19" t="s">
        <v>264</v>
      </c>
      <c r="BM253" s="230" t="s">
        <v>449</v>
      </c>
    </row>
    <row r="254" s="14" customFormat="1">
      <c r="A254" s="14"/>
      <c r="B254" s="248"/>
      <c r="C254" s="249"/>
      <c r="D254" s="239" t="s">
        <v>268</v>
      </c>
      <c r="E254" s="249"/>
      <c r="F254" s="251" t="s">
        <v>450</v>
      </c>
      <c r="G254" s="249"/>
      <c r="H254" s="252">
        <v>139.05500000000001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268</v>
      </c>
      <c r="AU254" s="258" t="s">
        <v>89</v>
      </c>
      <c r="AV254" s="14" t="s">
        <v>89</v>
      </c>
      <c r="AW254" s="14" t="s">
        <v>4</v>
      </c>
      <c r="AX254" s="14" t="s">
        <v>87</v>
      </c>
      <c r="AY254" s="258" t="s">
        <v>257</v>
      </c>
    </row>
    <row r="255" s="2" customFormat="1" ht="24.15" customHeight="1">
      <c r="A255" s="41"/>
      <c r="B255" s="42"/>
      <c r="C255" s="219" t="s">
        <v>451</v>
      </c>
      <c r="D255" s="219" t="s">
        <v>259</v>
      </c>
      <c r="E255" s="220" t="s">
        <v>452</v>
      </c>
      <c r="F255" s="221" t="s">
        <v>453</v>
      </c>
      <c r="G255" s="222" t="s">
        <v>396</v>
      </c>
      <c r="H255" s="223">
        <v>8</v>
      </c>
      <c r="I255" s="224"/>
      <c r="J255" s="225">
        <f>ROUND(I255*H255,2)</f>
        <v>0</v>
      </c>
      <c r="K255" s="221" t="s">
        <v>263</v>
      </c>
      <c r="L255" s="47"/>
      <c r="M255" s="226" t="s">
        <v>35</v>
      </c>
      <c r="N255" s="227" t="s">
        <v>51</v>
      </c>
      <c r="O255" s="87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264</v>
      </c>
      <c r="AT255" s="230" t="s">
        <v>259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454</v>
      </c>
    </row>
    <row r="256" s="2" customFormat="1">
      <c r="A256" s="41"/>
      <c r="B256" s="42"/>
      <c r="C256" s="43"/>
      <c r="D256" s="232" t="s">
        <v>266</v>
      </c>
      <c r="E256" s="43"/>
      <c r="F256" s="233" t="s">
        <v>455</v>
      </c>
      <c r="G256" s="43"/>
      <c r="H256" s="43"/>
      <c r="I256" s="234"/>
      <c r="J256" s="43"/>
      <c r="K256" s="43"/>
      <c r="L256" s="47"/>
      <c r="M256" s="235"/>
      <c r="N256" s="23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266</v>
      </c>
      <c r="AU256" s="19" t="s">
        <v>89</v>
      </c>
    </row>
    <row r="257" s="13" customFormat="1">
      <c r="A257" s="13"/>
      <c r="B257" s="237"/>
      <c r="C257" s="238"/>
      <c r="D257" s="239" t="s">
        <v>268</v>
      </c>
      <c r="E257" s="240" t="s">
        <v>35</v>
      </c>
      <c r="F257" s="241" t="s">
        <v>269</v>
      </c>
      <c r="G257" s="238"/>
      <c r="H257" s="240" t="s">
        <v>35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268</v>
      </c>
      <c r="AU257" s="247" t="s">
        <v>89</v>
      </c>
      <c r="AV257" s="13" t="s">
        <v>87</v>
      </c>
      <c r="AW257" s="13" t="s">
        <v>41</v>
      </c>
      <c r="AX257" s="13" t="s">
        <v>80</v>
      </c>
      <c r="AY257" s="247" t="s">
        <v>257</v>
      </c>
    </row>
    <row r="258" s="14" customFormat="1">
      <c r="A258" s="14"/>
      <c r="B258" s="248"/>
      <c r="C258" s="249"/>
      <c r="D258" s="239" t="s">
        <v>268</v>
      </c>
      <c r="E258" s="250" t="s">
        <v>35</v>
      </c>
      <c r="F258" s="251" t="s">
        <v>456</v>
      </c>
      <c r="G258" s="249"/>
      <c r="H258" s="252">
        <v>4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268</v>
      </c>
      <c r="AU258" s="258" t="s">
        <v>89</v>
      </c>
      <c r="AV258" s="14" t="s">
        <v>89</v>
      </c>
      <c r="AW258" s="14" t="s">
        <v>41</v>
      </c>
      <c r="AX258" s="14" t="s">
        <v>80</v>
      </c>
      <c r="AY258" s="258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457</v>
      </c>
      <c r="G259" s="249"/>
      <c r="H259" s="252">
        <v>4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5" customFormat="1">
      <c r="A260" s="15"/>
      <c r="B260" s="259"/>
      <c r="C260" s="260"/>
      <c r="D260" s="239" t="s">
        <v>268</v>
      </c>
      <c r="E260" s="261" t="s">
        <v>35</v>
      </c>
      <c r="F260" s="262" t="s">
        <v>272</v>
      </c>
      <c r="G260" s="260"/>
      <c r="H260" s="263">
        <v>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268</v>
      </c>
      <c r="AU260" s="269" t="s">
        <v>89</v>
      </c>
      <c r="AV260" s="15" t="s">
        <v>264</v>
      </c>
      <c r="AW260" s="15" t="s">
        <v>41</v>
      </c>
      <c r="AX260" s="15" t="s">
        <v>87</v>
      </c>
      <c r="AY260" s="269" t="s">
        <v>257</v>
      </c>
    </row>
    <row r="261" s="2" customFormat="1" ht="16.5" customHeight="1">
      <c r="A261" s="41"/>
      <c r="B261" s="42"/>
      <c r="C261" s="270" t="s">
        <v>458</v>
      </c>
      <c r="D261" s="270" t="s">
        <v>369</v>
      </c>
      <c r="E261" s="271" t="s">
        <v>459</v>
      </c>
      <c r="F261" s="272" t="s">
        <v>460</v>
      </c>
      <c r="G261" s="273" t="s">
        <v>396</v>
      </c>
      <c r="H261" s="274">
        <v>4</v>
      </c>
      <c r="I261" s="275"/>
      <c r="J261" s="276">
        <f>ROUND(I261*H261,2)</f>
        <v>0</v>
      </c>
      <c r="K261" s="272" t="s">
        <v>263</v>
      </c>
      <c r="L261" s="277"/>
      <c r="M261" s="278" t="s">
        <v>35</v>
      </c>
      <c r="N261" s="279" t="s">
        <v>51</v>
      </c>
      <c r="O261" s="87"/>
      <c r="P261" s="228">
        <f>O261*H261</f>
        <v>0</v>
      </c>
      <c r="Q261" s="228">
        <v>0.00072000000000000005</v>
      </c>
      <c r="R261" s="228">
        <f>Q261*H261</f>
        <v>0.0028800000000000002</v>
      </c>
      <c r="S261" s="228">
        <v>0</v>
      </c>
      <c r="T261" s="22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0" t="s">
        <v>308</v>
      </c>
      <c r="AT261" s="230" t="s">
        <v>369</v>
      </c>
      <c r="AU261" s="230" t="s">
        <v>89</v>
      </c>
      <c r="AY261" s="19" t="s">
        <v>257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87</v>
      </c>
      <c r="BK261" s="231">
        <f>ROUND(I261*H261,2)</f>
        <v>0</v>
      </c>
      <c r="BL261" s="19" t="s">
        <v>264</v>
      </c>
      <c r="BM261" s="230" t="s">
        <v>461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269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4" customFormat="1">
      <c r="A263" s="14"/>
      <c r="B263" s="248"/>
      <c r="C263" s="249"/>
      <c r="D263" s="239" t="s">
        <v>268</v>
      </c>
      <c r="E263" s="250" t="s">
        <v>35</v>
      </c>
      <c r="F263" s="251" t="s">
        <v>456</v>
      </c>
      <c r="G263" s="249"/>
      <c r="H263" s="252">
        <v>4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268</v>
      </c>
      <c r="AU263" s="258" t="s">
        <v>89</v>
      </c>
      <c r="AV263" s="14" t="s">
        <v>89</v>
      </c>
      <c r="AW263" s="14" t="s">
        <v>41</v>
      </c>
      <c r="AX263" s="14" t="s">
        <v>80</v>
      </c>
      <c r="AY263" s="258" t="s">
        <v>257</v>
      </c>
    </row>
    <row r="264" s="15" customFormat="1">
      <c r="A264" s="15"/>
      <c r="B264" s="259"/>
      <c r="C264" s="260"/>
      <c r="D264" s="239" t="s">
        <v>268</v>
      </c>
      <c r="E264" s="261" t="s">
        <v>35</v>
      </c>
      <c r="F264" s="262" t="s">
        <v>272</v>
      </c>
      <c r="G264" s="260"/>
      <c r="H264" s="263">
        <v>4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268</v>
      </c>
      <c r="AU264" s="269" t="s">
        <v>89</v>
      </c>
      <c r="AV264" s="15" t="s">
        <v>264</v>
      </c>
      <c r="AW264" s="15" t="s">
        <v>41</v>
      </c>
      <c r="AX264" s="15" t="s">
        <v>87</v>
      </c>
      <c r="AY264" s="269" t="s">
        <v>257</v>
      </c>
    </row>
    <row r="265" s="2" customFormat="1" ht="16.5" customHeight="1">
      <c r="A265" s="41"/>
      <c r="B265" s="42"/>
      <c r="C265" s="270" t="s">
        <v>462</v>
      </c>
      <c r="D265" s="270" t="s">
        <v>369</v>
      </c>
      <c r="E265" s="271" t="s">
        <v>463</v>
      </c>
      <c r="F265" s="272" t="s">
        <v>464</v>
      </c>
      <c r="G265" s="273" t="s">
        <v>396</v>
      </c>
      <c r="H265" s="274">
        <v>4</v>
      </c>
      <c r="I265" s="275"/>
      <c r="J265" s="276">
        <f>ROUND(I265*H265,2)</f>
        <v>0</v>
      </c>
      <c r="K265" s="272" t="s">
        <v>263</v>
      </c>
      <c r="L265" s="277"/>
      <c r="M265" s="278" t="s">
        <v>35</v>
      </c>
      <c r="N265" s="279" t="s">
        <v>51</v>
      </c>
      <c r="O265" s="87"/>
      <c r="P265" s="228">
        <f>O265*H265</f>
        <v>0</v>
      </c>
      <c r="Q265" s="228">
        <v>0.00072000000000000005</v>
      </c>
      <c r="R265" s="228">
        <f>Q265*H265</f>
        <v>0.0028800000000000002</v>
      </c>
      <c r="S265" s="228">
        <v>0</v>
      </c>
      <c r="T265" s="22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0" t="s">
        <v>308</v>
      </c>
      <c r="AT265" s="230" t="s">
        <v>369</v>
      </c>
      <c r="AU265" s="230" t="s">
        <v>89</v>
      </c>
      <c r="AY265" s="19" t="s">
        <v>257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9" t="s">
        <v>87</v>
      </c>
      <c r="BK265" s="231">
        <f>ROUND(I265*H265,2)</f>
        <v>0</v>
      </c>
      <c r="BL265" s="19" t="s">
        <v>264</v>
      </c>
      <c r="BM265" s="230" t="s">
        <v>465</v>
      </c>
    </row>
    <row r="266" s="13" customFormat="1">
      <c r="A266" s="13"/>
      <c r="B266" s="237"/>
      <c r="C266" s="238"/>
      <c r="D266" s="239" t="s">
        <v>268</v>
      </c>
      <c r="E266" s="240" t="s">
        <v>35</v>
      </c>
      <c r="F266" s="241" t="s">
        <v>269</v>
      </c>
      <c r="G266" s="238"/>
      <c r="H266" s="240" t="s">
        <v>35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268</v>
      </c>
      <c r="AU266" s="247" t="s">
        <v>89</v>
      </c>
      <c r="AV266" s="13" t="s">
        <v>87</v>
      </c>
      <c r="AW266" s="13" t="s">
        <v>41</v>
      </c>
      <c r="AX266" s="13" t="s">
        <v>80</v>
      </c>
      <c r="AY266" s="247" t="s">
        <v>257</v>
      </c>
    </row>
    <row r="267" s="14" customFormat="1">
      <c r="A267" s="14"/>
      <c r="B267" s="248"/>
      <c r="C267" s="249"/>
      <c r="D267" s="239" t="s">
        <v>268</v>
      </c>
      <c r="E267" s="250" t="s">
        <v>35</v>
      </c>
      <c r="F267" s="251" t="s">
        <v>457</v>
      </c>
      <c r="G267" s="249"/>
      <c r="H267" s="252">
        <v>4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268</v>
      </c>
      <c r="AU267" s="258" t="s">
        <v>89</v>
      </c>
      <c r="AV267" s="14" t="s">
        <v>89</v>
      </c>
      <c r="AW267" s="14" t="s">
        <v>41</v>
      </c>
      <c r="AX267" s="14" t="s">
        <v>80</v>
      </c>
      <c r="AY267" s="258" t="s">
        <v>257</v>
      </c>
    </row>
    <row r="268" s="15" customFormat="1">
      <c r="A268" s="15"/>
      <c r="B268" s="259"/>
      <c r="C268" s="260"/>
      <c r="D268" s="239" t="s">
        <v>268</v>
      </c>
      <c r="E268" s="261" t="s">
        <v>35</v>
      </c>
      <c r="F268" s="262" t="s">
        <v>272</v>
      </c>
      <c r="G268" s="260"/>
      <c r="H268" s="263">
        <v>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9" t="s">
        <v>268</v>
      </c>
      <c r="AU268" s="269" t="s">
        <v>89</v>
      </c>
      <c r="AV268" s="15" t="s">
        <v>264</v>
      </c>
      <c r="AW268" s="15" t="s">
        <v>41</v>
      </c>
      <c r="AX268" s="15" t="s">
        <v>87</v>
      </c>
      <c r="AY268" s="269" t="s">
        <v>257</v>
      </c>
    </row>
    <row r="269" s="2" customFormat="1" ht="24.15" customHeight="1">
      <c r="A269" s="41"/>
      <c r="B269" s="42"/>
      <c r="C269" s="219" t="s">
        <v>466</v>
      </c>
      <c r="D269" s="219" t="s">
        <v>259</v>
      </c>
      <c r="E269" s="220" t="s">
        <v>467</v>
      </c>
      <c r="F269" s="221" t="s">
        <v>468</v>
      </c>
      <c r="G269" s="222" t="s">
        <v>396</v>
      </c>
      <c r="H269" s="223">
        <v>2</v>
      </c>
      <c r="I269" s="224"/>
      <c r="J269" s="225">
        <f>ROUND(I269*H269,2)</f>
        <v>0</v>
      </c>
      <c r="K269" s="221" t="s">
        <v>263</v>
      </c>
      <c r="L269" s="47"/>
      <c r="M269" s="226" t="s">
        <v>35</v>
      </c>
      <c r="N269" s="227" t="s">
        <v>51</v>
      </c>
      <c r="O269" s="87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30" t="s">
        <v>264</v>
      </c>
      <c r="AT269" s="230" t="s">
        <v>259</v>
      </c>
      <c r="AU269" s="230" t="s">
        <v>89</v>
      </c>
      <c r="AY269" s="19" t="s">
        <v>257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9" t="s">
        <v>87</v>
      </c>
      <c r="BK269" s="231">
        <f>ROUND(I269*H269,2)</f>
        <v>0</v>
      </c>
      <c r="BL269" s="19" t="s">
        <v>264</v>
      </c>
      <c r="BM269" s="230" t="s">
        <v>469</v>
      </c>
    </row>
    <row r="270" s="2" customFormat="1">
      <c r="A270" s="41"/>
      <c r="B270" s="42"/>
      <c r="C270" s="43"/>
      <c r="D270" s="232" t="s">
        <v>266</v>
      </c>
      <c r="E270" s="43"/>
      <c r="F270" s="233" t="s">
        <v>470</v>
      </c>
      <c r="G270" s="43"/>
      <c r="H270" s="43"/>
      <c r="I270" s="234"/>
      <c r="J270" s="43"/>
      <c r="K270" s="43"/>
      <c r="L270" s="47"/>
      <c r="M270" s="235"/>
      <c r="N270" s="23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266</v>
      </c>
      <c r="AU270" s="19" t="s">
        <v>89</v>
      </c>
    </row>
    <row r="271" s="13" customFormat="1">
      <c r="A271" s="13"/>
      <c r="B271" s="237"/>
      <c r="C271" s="238"/>
      <c r="D271" s="239" t="s">
        <v>268</v>
      </c>
      <c r="E271" s="240" t="s">
        <v>35</v>
      </c>
      <c r="F271" s="241" t="s">
        <v>269</v>
      </c>
      <c r="G271" s="238"/>
      <c r="H271" s="240" t="s">
        <v>35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268</v>
      </c>
      <c r="AU271" s="247" t="s">
        <v>89</v>
      </c>
      <c r="AV271" s="13" t="s">
        <v>87</v>
      </c>
      <c r="AW271" s="13" t="s">
        <v>41</v>
      </c>
      <c r="AX271" s="13" t="s">
        <v>80</v>
      </c>
      <c r="AY271" s="247" t="s">
        <v>257</v>
      </c>
    </row>
    <row r="272" s="14" customFormat="1">
      <c r="A272" s="14"/>
      <c r="B272" s="248"/>
      <c r="C272" s="249"/>
      <c r="D272" s="239" t="s">
        <v>268</v>
      </c>
      <c r="E272" s="250" t="s">
        <v>35</v>
      </c>
      <c r="F272" s="251" t="s">
        <v>89</v>
      </c>
      <c r="G272" s="249"/>
      <c r="H272" s="252">
        <v>2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268</v>
      </c>
      <c r="AU272" s="258" t="s">
        <v>89</v>
      </c>
      <c r="AV272" s="14" t="s">
        <v>89</v>
      </c>
      <c r="AW272" s="14" t="s">
        <v>41</v>
      </c>
      <c r="AX272" s="14" t="s">
        <v>80</v>
      </c>
      <c r="AY272" s="258" t="s">
        <v>257</v>
      </c>
    </row>
    <row r="273" s="15" customFormat="1">
      <c r="A273" s="15"/>
      <c r="B273" s="259"/>
      <c r="C273" s="260"/>
      <c r="D273" s="239" t="s">
        <v>268</v>
      </c>
      <c r="E273" s="261" t="s">
        <v>35</v>
      </c>
      <c r="F273" s="262" t="s">
        <v>272</v>
      </c>
      <c r="G273" s="260"/>
      <c r="H273" s="263">
        <v>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9" t="s">
        <v>268</v>
      </c>
      <c r="AU273" s="269" t="s">
        <v>89</v>
      </c>
      <c r="AV273" s="15" t="s">
        <v>264</v>
      </c>
      <c r="AW273" s="15" t="s">
        <v>41</v>
      </c>
      <c r="AX273" s="15" t="s">
        <v>87</v>
      </c>
      <c r="AY273" s="269" t="s">
        <v>257</v>
      </c>
    </row>
    <row r="274" s="2" customFormat="1" ht="16.5" customHeight="1">
      <c r="A274" s="41"/>
      <c r="B274" s="42"/>
      <c r="C274" s="270" t="s">
        <v>471</v>
      </c>
      <c r="D274" s="270" t="s">
        <v>369</v>
      </c>
      <c r="E274" s="271" t="s">
        <v>472</v>
      </c>
      <c r="F274" s="272" t="s">
        <v>473</v>
      </c>
      <c r="G274" s="273" t="s">
        <v>396</v>
      </c>
      <c r="H274" s="274">
        <v>2</v>
      </c>
      <c r="I274" s="275"/>
      <c r="J274" s="276">
        <f>ROUND(I274*H274,2)</f>
        <v>0</v>
      </c>
      <c r="K274" s="272" t="s">
        <v>263</v>
      </c>
      <c r="L274" s="277"/>
      <c r="M274" s="278" t="s">
        <v>35</v>
      </c>
      <c r="N274" s="279" t="s">
        <v>51</v>
      </c>
      <c r="O274" s="87"/>
      <c r="P274" s="228">
        <f>O274*H274</f>
        <v>0</v>
      </c>
      <c r="Q274" s="228">
        <v>0.0012099999999999999</v>
      </c>
      <c r="R274" s="228">
        <f>Q274*H274</f>
        <v>0.0024199999999999998</v>
      </c>
      <c r="S274" s="228">
        <v>0</v>
      </c>
      <c r="T274" s="22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0" t="s">
        <v>308</v>
      </c>
      <c r="AT274" s="230" t="s">
        <v>369</v>
      </c>
      <c r="AU274" s="230" t="s">
        <v>89</v>
      </c>
      <c r="AY274" s="19" t="s">
        <v>257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9" t="s">
        <v>87</v>
      </c>
      <c r="BK274" s="231">
        <f>ROUND(I274*H274,2)</f>
        <v>0</v>
      </c>
      <c r="BL274" s="19" t="s">
        <v>264</v>
      </c>
      <c r="BM274" s="230" t="s">
        <v>474</v>
      </c>
    </row>
    <row r="275" s="2" customFormat="1" ht="24.15" customHeight="1">
      <c r="A275" s="41"/>
      <c r="B275" s="42"/>
      <c r="C275" s="219" t="s">
        <v>475</v>
      </c>
      <c r="D275" s="219" t="s">
        <v>259</v>
      </c>
      <c r="E275" s="220" t="s">
        <v>476</v>
      </c>
      <c r="F275" s="221" t="s">
        <v>477</v>
      </c>
      <c r="G275" s="222" t="s">
        <v>396</v>
      </c>
      <c r="H275" s="223">
        <v>3</v>
      </c>
      <c r="I275" s="224"/>
      <c r="J275" s="225">
        <f>ROUND(I275*H275,2)</f>
        <v>0</v>
      </c>
      <c r="K275" s="221" t="s">
        <v>263</v>
      </c>
      <c r="L275" s="47"/>
      <c r="M275" s="226" t="s">
        <v>35</v>
      </c>
      <c r="N275" s="227" t="s">
        <v>51</v>
      </c>
      <c r="O275" s="87"/>
      <c r="P275" s="228">
        <f>O275*H275</f>
        <v>0</v>
      </c>
      <c r="Q275" s="228">
        <v>0.00165</v>
      </c>
      <c r="R275" s="228">
        <f>Q275*H275</f>
        <v>0.0049499999999999995</v>
      </c>
      <c r="S275" s="228">
        <v>0</v>
      </c>
      <c r="T275" s="22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0" t="s">
        <v>264</v>
      </c>
      <c r="AT275" s="230" t="s">
        <v>259</v>
      </c>
      <c r="AU275" s="230" t="s">
        <v>89</v>
      </c>
      <c r="AY275" s="19" t="s">
        <v>257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9" t="s">
        <v>87</v>
      </c>
      <c r="BK275" s="231">
        <f>ROUND(I275*H275,2)</f>
        <v>0</v>
      </c>
      <c r="BL275" s="19" t="s">
        <v>264</v>
      </c>
      <c r="BM275" s="230" t="s">
        <v>478</v>
      </c>
    </row>
    <row r="276" s="2" customFormat="1">
      <c r="A276" s="41"/>
      <c r="B276" s="42"/>
      <c r="C276" s="43"/>
      <c r="D276" s="232" t="s">
        <v>266</v>
      </c>
      <c r="E276" s="43"/>
      <c r="F276" s="233" t="s">
        <v>479</v>
      </c>
      <c r="G276" s="43"/>
      <c r="H276" s="43"/>
      <c r="I276" s="234"/>
      <c r="J276" s="43"/>
      <c r="K276" s="43"/>
      <c r="L276" s="47"/>
      <c r="M276" s="235"/>
      <c r="N276" s="23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266</v>
      </c>
      <c r="AU276" s="19" t="s">
        <v>89</v>
      </c>
    </row>
    <row r="277" s="13" customFormat="1">
      <c r="A277" s="13"/>
      <c r="B277" s="237"/>
      <c r="C277" s="238"/>
      <c r="D277" s="239" t="s">
        <v>268</v>
      </c>
      <c r="E277" s="240" t="s">
        <v>35</v>
      </c>
      <c r="F277" s="241" t="s">
        <v>269</v>
      </c>
      <c r="G277" s="238"/>
      <c r="H277" s="240" t="s">
        <v>35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268</v>
      </c>
      <c r="AU277" s="247" t="s">
        <v>89</v>
      </c>
      <c r="AV277" s="13" t="s">
        <v>87</v>
      </c>
      <c r="AW277" s="13" t="s">
        <v>41</v>
      </c>
      <c r="AX277" s="13" t="s">
        <v>80</v>
      </c>
      <c r="AY277" s="247" t="s">
        <v>257</v>
      </c>
    </row>
    <row r="278" s="13" customFormat="1">
      <c r="A278" s="13"/>
      <c r="B278" s="237"/>
      <c r="C278" s="238"/>
      <c r="D278" s="239" t="s">
        <v>268</v>
      </c>
      <c r="E278" s="240" t="s">
        <v>35</v>
      </c>
      <c r="F278" s="241" t="s">
        <v>480</v>
      </c>
      <c r="G278" s="238"/>
      <c r="H278" s="240" t="s">
        <v>35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268</v>
      </c>
      <c r="AU278" s="247" t="s">
        <v>89</v>
      </c>
      <c r="AV278" s="13" t="s">
        <v>87</v>
      </c>
      <c r="AW278" s="13" t="s">
        <v>41</v>
      </c>
      <c r="AX278" s="13" t="s">
        <v>80</v>
      </c>
      <c r="AY278" s="247" t="s">
        <v>257</v>
      </c>
    </row>
    <row r="279" s="14" customFormat="1">
      <c r="A279" s="14"/>
      <c r="B279" s="248"/>
      <c r="C279" s="249"/>
      <c r="D279" s="239" t="s">
        <v>268</v>
      </c>
      <c r="E279" s="250" t="s">
        <v>35</v>
      </c>
      <c r="F279" s="251" t="s">
        <v>98</v>
      </c>
      <c r="G279" s="249"/>
      <c r="H279" s="252">
        <v>3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268</v>
      </c>
      <c r="AU279" s="258" t="s">
        <v>89</v>
      </c>
      <c r="AV279" s="14" t="s">
        <v>89</v>
      </c>
      <c r="AW279" s="14" t="s">
        <v>41</v>
      </c>
      <c r="AX279" s="14" t="s">
        <v>80</v>
      </c>
      <c r="AY279" s="258" t="s">
        <v>257</v>
      </c>
    </row>
    <row r="280" s="15" customFormat="1">
      <c r="A280" s="15"/>
      <c r="B280" s="259"/>
      <c r="C280" s="260"/>
      <c r="D280" s="239" t="s">
        <v>268</v>
      </c>
      <c r="E280" s="261" t="s">
        <v>35</v>
      </c>
      <c r="F280" s="262" t="s">
        <v>272</v>
      </c>
      <c r="G280" s="260"/>
      <c r="H280" s="263">
        <v>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9" t="s">
        <v>268</v>
      </c>
      <c r="AU280" s="269" t="s">
        <v>89</v>
      </c>
      <c r="AV280" s="15" t="s">
        <v>264</v>
      </c>
      <c r="AW280" s="15" t="s">
        <v>41</v>
      </c>
      <c r="AX280" s="15" t="s">
        <v>87</v>
      </c>
      <c r="AY280" s="269" t="s">
        <v>257</v>
      </c>
    </row>
    <row r="281" s="2" customFormat="1" ht="16.5" customHeight="1">
      <c r="A281" s="41"/>
      <c r="B281" s="42"/>
      <c r="C281" s="270" t="s">
        <v>481</v>
      </c>
      <c r="D281" s="270" t="s">
        <v>369</v>
      </c>
      <c r="E281" s="271" t="s">
        <v>482</v>
      </c>
      <c r="F281" s="272" t="s">
        <v>483</v>
      </c>
      <c r="G281" s="273" t="s">
        <v>396</v>
      </c>
      <c r="H281" s="274">
        <v>3</v>
      </c>
      <c r="I281" s="275"/>
      <c r="J281" s="276">
        <f>ROUND(I281*H281,2)</f>
        <v>0</v>
      </c>
      <c r="K281" s="272" t="s">
        <v>263</v>
      </c>
      <c r="L281" s="277"/>
      <c r="M281" s="278" t="s">
        <v>35</v>
      </c>
      <c r="N281" s="279" t="s">
        <v>51</v>
      </c>
      <c r="O281" s="87"/>
      <c r="P281" s="228">
        <f>O281*H281</f>
        <v>0</v>
      </c>
      <c r="Q281" s="228">
        <v>0.023</v>
      </c>
      <c r="R281" s="228">
        <f>Q281*H281</f>
        <v>0.069000000000000006</v>
      </c>
      <c r="S281" s="228">
        <v>0</v>
      </c>
      <c r="T281" s="22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0" t="s">
        <v>308</v>
      </c>
      <c r="AT281" s="230" t="s">
        <v>369</v>
      </c>
      <c r="AU281" s="230" t="s">
        <v>89</v>
      </c>
      <c r="AY281" s="19" t="s">
        <v>257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87</v>
      </c>
      <c r="BK281" s="231">
        <f>ROUND(I281*H281,2)</f>
        <v>0</v>
      </c>
      <c r="BL281" s="19" t="s">
        <v>264</v>
      </c>
      <c r="BM281" s="230" t="s">
        <v>484</v>
      </c>
    </row>
    <row r="282" s="2" customFormat="1" ht="16.5" customHeight="1">
      <c r="A282" s="41"/>
      <c r="B282" s="42"/>
      <c r="C282" s="270" t="s">
        <v>485</v>
      </c>
      <c r="D282" s="270" t="s">
        <v>369</v>
      </c>
      <c r="E282" s="271" t="s">
        <v>486</v>
      </c>
      <c r="F282" s="272" t="s">
        <v>487</v>
      </c>
      <c r="G282" s="273" t="s">
        <v>396</v>
      </c>
      <c r="H282" s="274">
        <v>3</v>
      </c>
      <c r="I282" s="275"/>
      <c r="J282" s="276">
        <f>ROUND(I282*H282,2)</f>
        <v>0</v>
      </c>
      <c r="K282" s="272" t="s">
        <v>263</v>
      </c>
      <c r="L282" s="277"/>
      <c r="M282" s="278" t="s">
        <v>35</v>
      </c>
      <c r="N282" s="279" t="s">
        <v>51</v>
      </c>
      <c r="O282" s="87"/>
      <c r="P282" s="228">
        <f>O282*H282</f>
        <v>0</v>
      </c>
      <c r="Q282" s="228">
        <v>0.0040000000000000001</v>
      </c>
      <c r="R282" s="228">
        <f>Q282*H282</f>
        <v>0.012</v>
      </c>
      <c r="S282" s="228">
        <v>0</v>
      </c>
      <c r="T282" s="22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0" t="s">
        <v>308</v>
      </c>
      <c r="AT282" s="230" t="s">
        <v>369</v>
      </c>
      <c r="AU282" s="230" t="s">
        <v>89</v>
      </c>
      <c r="AY282" s="19" t="s">
        <v>257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9" t="s">
        <v>87</v>
      </c>
      <c r="BK282" s="231">
        <f>ROUND(I282*H282,2)</f>
        <v>0</v>
      </c>
      <c r="BL282" s="19" t="s">
        <v>264</v>
      </c>
      <c r="BM282" s="230" t="s">
        <v>488</v>
      </c>
    </row>
    <row r="283" s="2" customFormat="1" ht="16.5" customHeight="1">
      <c r="A283" s="41"/>
      <c r="B283" s="42"/>
      <c r="C283" s="219" t="s">
        <v>489</v>
      </c>
      <c r="D283" s="219" t="s">
        <v>259</v>
      </c>
      <c r="E283" s="220" t="s">
        <v>490</v>
      </c>
      <c r="F283" s="221" t="s">
        <v>491</v>
      </c>
      <c r="G283" s="222" t="s">
        <v>297</v>
      </c>
      <c r="H283" s="223">
        <v>137</v>
      </c>
      <c r="I283" s="224"/>
      <c r="J283" s="225">
        <f>ROUND(I283*H283,2)</f>
        <v>0</v>
      </c>
      <c r="K283" s="221" t="s">
        <v>263</v>
      </c>
      <c r="L283" s="47"/>
      <c r="M283" s="226" t="s">
        <v>35</v>
      </c>
      <c r="N283" s="227" t="s">
        <v>51</v>
      </c>
      <c r="O283" s="87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0" t="s">
        <v>264</v>
      </c>
      <c r="AT283" s="230" t="s">
        <v>259</v>
      </c>
      <c r="AU283" s="230" t="s">
        <v>89</v>
      </c>
      <c r="AY283" s="19" t="s">
        <v>257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87</v>
      </c>
      <c r="BK283" s="231">
        <f>ROUND(I283*H283,2)</f>
        <v>0</v>
      </c>
      <c r="BL283" s="19" t="s">
        <v>264</v>
      </c>
      <c r="BM283" s="230" t="s">
        <v>492</v>
      </c>
    </row>
    <row r="284" s="2" customFormat="1">
      <c r="A284" s="41"/>
      <c r="B284" s="42"/>
      <c r="C284" s="43"/>
      <c r="D284" s="232" t="s">
        <v>266</v>
      </c>
      <c r="E284" s="43"/>
      <c r="F284" s="233" t="s">
        <v>493</v>
      </c>
      <c r="G284" s="43"/>
      <c r="H284" s="43"/>
      <c r="I284" s="234"/>
      <c r="J284" s="43"/>
      <c r="K284" s="43"/>
      <c r="L284" s="47"/>
      <c r="M284" s="235"/>
      <c r="N284" s="23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266</v>
      </c>
      <c r="AU284" s="19" t="s">
        <v>89</v>
      </c>
    </row>
    <row r="285" s="13" customFormat="1">
      <c r="A285" s="13"/>
      <c r="B285" s="237"/>
      <c r="C285" s="238"/>
      <c r="D285" s="239" t="s">
        <v>268</v>
      </c>
      <c r="E285" s="240" t="s">
        <v>35</v>
      </c>
      <c r="F285" s="241" t="s">
        <v>269</v>
      </c>
      <c r="G285" s="238"/>
      <c r="H285" s="240" t="s">
        <v>35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268</v>
      </c>
      <c r="AU285" s="247" t="s">
        <v>89</v>
      </c>
      <c r="AV285" s="13" t="s">
        <v>87</v>
      </c>
      <c r="AW285" s="13" t="s">
        <v>41</v>
      </c>
      <c r="AX285" s="13" t="s">
        <v>80</v>
      </c>
      <c r="AY285" s="247" t="s">
        <v>257</v>
      </c>
    </row>
    <row r="286" s="14" customFormat="1">
      <c r="A286" s="14"/>
      <c r="B286" s="248"/>
      <c r="C286" s="249"/>
      <c r="D286" s="239" t="s">
        <v>268</v>
      </c>
      <c r="E286" s="250" t="s">
        <v>35</v>
      </c>
      <c r="F286" s="251" t="s">
        <v>445</v>
      </c>
      <c r="G286" s="249"/>
      <c r="H286" s="252">
        <v>137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268</v>
      </c>
      <c r="AU286" s="258" t="s">
        <v>89</v>
      </c>
      <c r="AV286" s="14" t="s">
        <v>89</v>
      </c>
      <c r="AW286" s="14" t="s">
        <v>41</v>
      </c>
      <c r="AX286" s="14" t="s">
        <v>80</v>
      </c>
      <c r="AY286" s="258" t="s">
        <v>257</v>
      </c>
    </row>
    <row r="287" s="15" customFormat="1">
      <c r="A287" s="15"/>
      <c r="B287" s="259"/>
      <c r="C287" s="260"/>
      <c r="D287" s="239" t="s">
        <v>268</v>
      </c>
      <c r="E287" s="261" t="s">
        <v>35</v>
      </c>
      <c r="F287" s="262" t="s">
        <v>272</v>
      </c>
      <c r="G287" s="260"/>
      <c r="H287" s="263">
        <v>137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268</v>
      </c>
      <c r="AU287" s="269" t="s">
        <v>89</v>
      </c>
      <c r="AV287" s="15" t="s">
        <v>264</v>
      </c>
      <c r="AW287" s="15" t="s">
        <v>41</v>
      </c>
      <c r="AX287" s="15" t="s">
        <v>87</v>
      </c>
      <c r="AY287" s="269" t="s">
        <v>257</v>
      </c>
    </row>
    <row r="288" s="2" customFormat="1" ht="16.5" customHeight="1">
      <c r="A288" s="41"/>
      <c r="B288" s="42"/>
      <c r="C288" s="219" t="s">
        <v>494</v>
      </c>
      <c r="D288" s="219" t="s">
        <v>259</v>
      </c>
      <c r="E288" s="220" t="s">
        <v>495</v>
      </c>
      <c r="F288" s="221" t="s">
        <v>496</v>
      </c>
      <c r="G288" s="222" t="s">
        <v>297</v>
      </c>
      <c r="H288" s="223">
        <v>137</v>
      </c>
      <c r="I288" s="224"/>
      <c r="J288" s="225">
        <f>ROUND(I288*H288,2)</f>
        <v>0</v>
      </c>
      <c r="K288" s="221" t="s">
        <v>263</v>
      </c>
      <c r="L288" s="47"/>
      <c r="M288" s="226" t="s">
        <v>35</v>
      </c>
      <c r="N288" s="227" t="s">
        <v>51</v>
      </c>
      <c r="O288" s="87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0" t="s">
        <v>264</v>
      </c>
      <c r="AT288" s="230" t="s">
        <v>259</v>
      </c>
      <c r="AU288" s="230" t="s">
        <v>89</v>
      </c>
      <c r="AY288" s="19" t="s">
        <v>257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87</v>
      </c>
      <c r="BK288" s="231">
        <f>ROUND(I288*H288,2)</f>
        <v>0</v>
      </c>
      <c r="BL288" s="19" t="s">
        <v>264</v>
      </c>
      <c r="BM288" s="230" t="s">
        <v>497</v>
      </c>
    </row>
    <row r="289" s="2" customFormat="1">
      <c r="A289" s="41"/>
      <c r="B289" s="42"/>
      <c r="C289" s="43"/>
      <c r="D289" s="232" t="s">
        <v>266</v>
      </c>
      <c r="E289" s="43"/>
      <c r="F289" s="233" t="s">
        <v>498</v>
      </c>
      <c r="G289" s="43"/>
      <c r="H289" s="43"/>
      <c r="I289" s="234"/>
      <c r="J289" s="43"/>
      <c r="K289" s="43"/>
      <c r="L289" s="47"/>
      <c r="M289" s="235"/>
      <c r="N289" s="23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266</v>
      </c>
      <c r="AU289" s="19" t="s">
        <v>89</v>
      </c>
    </row>
    <row r="290" s="13" customFormat="1">
      <c r="A290" s="13"/>
      <c r="B290" s="237"/>
      <c r="C290" s="238"/>
      <c r="D290" s="239" t="s">
        <v>268</v>
      </c>
      <c r="E290" s="240" t="s">
        <v>35</v>
      </c>
      <c r="F290" s="241" t="s">
        <v>269</v>
      </c>
      <c r="G290" s="238"/>
      <c r="H290" s="240" t="s">
        <v>35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268</v>
      </c>
      <c r="AU290" s="247" t="s">
        <v>89</v>
      </c>
      <c r="AV290" s="13" t="s">
        <v>87</v>
      </c>
      <c r="AW290" s="13" t="s">
        <v>41</v>
      </c>
      <c r="AX290" s="13" t="s">
        <v>80</v>
      </c>
      <c r="AY290" s="247" t="s">
        <v>257</v>
      </c>
    </row>
    <row r="291" s="14" customFormat="1">
      <c r="A291" s="14"/>
      <c r="B291" s="248"/>
      <c r="C291" s="249"/>
      <c r="D291" s="239" t="s">
        <v>268</v>
      </c>
      <c r="E291" s="250" t="s">
        <v>35</v>
      </c>
      <c r="F291" s="251" t="s">
        <v>445</v>
      </c>
      <c r="G291" s="249"/>
      <c r="H291" s="252">
        <v>137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268</v>
      </c>
      <c r="AU291" s="258" t="s">
        <v>89</v>
      </c>
      <c r="AV291" s="14" t="s">
        <v>89</v>
      </c>
      <c r="AW291" s="14" t="s">
        <v>41</v>
      </c>
      <c r="AX291" s="14" t="s">
        <v>80</v>
      </c>
      <c r="AY291" s="258" t="s">
        <v>257</v>
      </c>
    </row>
    <row r="292" s="15" customFormat="1">
      <c r="A292" s="15"/>
      <c r="B292" s="259"/>
      <c r="C292" s="260"/>
      <c r="D292" s="239" t="s">
        <v>268</v>
      </c>
      <c r="E292" s="261" t="s">
        <v>35</v>
      </c>
      <c r="F292" s="262" t="s">
        <v>272</v>
      </c>
      <c r="G292" s="260"/>
      <c r="H292" s="263">
        <v>137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268</v>
      </c>
      <c r="AU292" s="269" t="s">
        <v>89</v>
      </c>
      <c r="AV292" s="15" t="s">
        <v>264</v>
      </c>
      <c r="AW292" s="15" t="s">
        <v>41</v>
      </c>
      <c r="AX292" s="15" t="s">
        <v>87</v>
      </c>
      <c r="AY292" s="269" t="s">
        <v>257</v>
      </c>
    </row>
    <row r="293" s="2" customFormat="1" ht="16.5" customHeight="1">
      <c r="A293" s="41"/>
      <c r="B293" s="42"/>
      <c r="C293" s="219" t="s">
        <v>499</v>
      </c>
      <c r="D293" s="219" t="s">
        <v>259</v>
      </c>
      <c r="E293" s="220" t="s">
        <v>500</v>
      </c>
      <c r="F293" s="221" t="s">
        <v>501</v>
      </c>
      <c r="G293" s="222" t="s">
        <v>396</v>
      </c>
      <c r="H293" s="223">
        <v>2</v>
      </c>
      <c r="I293" s="224"/>
      <c r="J293" s="225">
        <f>ROUND(I293*H293,2)</f>
        <v>0</v>
      </c>
      <c r="K293" s="221" t="s">
        <v>263</v>
      </c>
      <c r="L293" s="47"/>
      <c r="M293" s="226" t="s">
        <v>35</v>
      </c>
      <c r="N293" s="227" t="s">
        <v>51</v>
      </c>
      <c r="O293" s="87"/>
      <c r="P293" s="228">
        <f>O293*H293</f>
        <v>0</v>
      </c>
      <c r="Q293" s="228">
        <v>0.45937</v>
      </c>
      <c r="R293" s="228">
        <f>Q293*H293</f>
        <v>0.91874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264</v>
      </c>
      <c r="AT293" s="230" t="s">
        <v>259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502</v>
      </c>
    </row>
    <row r="294" s="2" customFormat="1">
      <c r="A294" s="41"/>
      <c r="B294" s="42"/>
      <c r="C294" s="43"/>
      <c r="D294" s="232" t="s">
        <v>266</v>
      </c>
      <c r="E294" s="43"/>
      <c r="F294" s="233" t="s">
        <v>503</v>
      </c>
      <c r="G294" s="43"/>
      <c r="H294" s="43"/>
      <c r="I294" s="234"/>
      <c r="J294" s="43"/>
      <c r="K294" s="43"/>
      <c r="L294" s="47"/>
      <c r="M294" s="235"/>
      <c r="N294" s="23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266</v>
      </c>
      <c r="AU294" s="19" t="s">
        <v>89</v>
      </c>
    </row>
    <row r="295" s="2" customFormat="1" ht="16.5" customHeight="1">
      <c r="A295" s="41"/>
      <c r="B295" s="42"/>
      <c r="C295" s="219" t="s">
        <v>504</v>
      </c>
      <c r="D295" s="219" t="s">
        <v>259</v>
      </c>
      <c r="E295" s="220" t="s">
        <v>505</v>
      </c>
      <c r="F295" s="221" t="s">
        <v>506</v>
      </c>
      <c r="G295" s="222" t="s">
        <v>396</v>
      </c>
      <c r="H295" s="223">
        <v>3</v>
      </c>
      <c r="I295" s="224"/>
      <c r="J295" s="225">
        <f>ROUND(I295*H295,2)</f>
        <v>0</v>
      </c>
      <c r="K295" s="221" t="s">
        <v>263</v>
      </c>
      <c r="L295" s="47"/>
      <c r="M295" s="226" t="s">
        <v>35</v>
      </c>
      <c r="N295" s="227" t="s">
        <v>51</v>
      </c>
      <c r="O295" s="87"/>
      <c r="P295" s="228">
        <f>O295*H295</f>
        <v>0</v>
      </c>
      <c r="Q295" s="228">
        <v>0.12303</v>
      </c>
      <c r="R295" s="228">
        <f>Q295*H295</f>
        <v>0.36909000000000003</v>
      </c>
      <c r="S295" s="228">
        <v>0</v>
      </c>
      <c r="T295" s="22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0" t="s">
        <v>264</v>
      </c>
      <c r="AT295" s="230" t="s">
        <v>259</v>
      </c>
      <c r="AU295" s="230" t="s">
        <v>89</v>
      </c>
      <c r="AY295" s="19" t="s">
        <v>257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9" t="s">
        <v>87</v>
      </c>
      <c r="BK295" s="231">
        <f>ROUND(I295*H295,2)</f>
        <v>0</v>
      </c>
      <c r="BL295" s="19" t="s">
        <v>264</v>
      </c>
      <c r="BM295" s="230" t="s">
        <v>507</v>
      </c>
    </row>
    <row r="296" s="2" customFormat="1">
      <c r="A296" s="41"/>
      <c r="B296" s="42"/>
      <c r="C296" s="43"/>
      <c r="D296" s="232" t="s">
        <v>266</v>
      </c>
      <c r="E296" s="43"/>
      <c r="F296" s="233" t="s">
        <v>508</v>
      </c>
      <c r="G296" s="43"/>
      <c r="H296" s="43"/>
      <c r="I296" s="234"/>
      <c r="J296" s="43"/>
      <c r="K296" s="43"/>
      <c r="L296" s="47"/>
      <c r="M296" s="235"/>
      <c r="N296" s="23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266</v>
      </c>
      <c r="AU296" s="19" t="s">
        <v>89</v>
      </c>
    </row>
    <row r="297" s="13" customFormat="1">
      <c r="A297" s="13"/>
      <c r="B297" s="237"/>
      <c r="C297" s="238"/>
      <c r="D297" s="239" t="s">
        <v>268</v>
      </c>
      <c r="E297" s="240" t="s">
        <v>35</v>
      </c>
      <c r="F297" s="241" t="s">
        <v>269</v>
      </c>
      <c r="G297" s="238"/>
      <c r="H297" s="240" t="s">
        <v>35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268</v>
      </c>
      <c r="AU297" s="247" t="s">
        <v>89</v>
      </c>
      <c r="AV297" s="13" t="s">
        <v>87</v>
      </c>
      <c r="AW297" s="13" t="s">
        <v>41</v>
      </c>
      <c r="AX297" s="13" t="s">
        <v>80</v>
      </c>
      <c r="AY297" s="247" t="s">
        <v>257</v>
      </c>
    </row>
    <row r="298" s="14" customFormat="1">
      <c r="A298" s="14"/>
      <c r="B298" s="248"/>
      <c r="C298" s="249"/>
      <c r="D298" s="239" t="s">
        <v>268</v>
      </c>
      <c r="E298" s="250" t="s">
        <v>35</v>
      </c>
      <c r="F298" s="251" t="s">
        <v>98</v>
      </c>
      <c r="G298" s="249"/>
      <c r="H298" s="252">
        <v>3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268</v>
      </c>
      <c r="AU298" s="258" t="s">
        <v>89</v>
      </c>
      <c r="AV298" s="14" t="s">
        <v>89</v>
      </c>
      <c r="AW298" s="14" t="s">
        <v>41</v>
      </c>
      <c r="AX298" s="14" t="s">
        <v>80</v>
      </c>
      <c r="AY298" s="258" t="s">
        <v>257</v>
      </c>
    </row>
    <row r="299" s="15" customFormat="1">
      <c r="A299" s="15"/>
      <c r="B299" s="259"/>
      <c r="C299" s="260"/>
      <c r="D299" s="239" t="s">
        <v>268</v>
      </c>
      <c r="E299" s="261" t="s">
        <v>35</v>
      </c>
      <c r="F299" s="262" t="s">
        <v>272</v>
      </c>
      <c r="G299" s="260"/>
      <c r="H299" s="263">
        <v>3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268</v>
      </c>
      <c r="AU299" s="269" t="s">
        <v>89</v>
      </c>
      <c r="AV299" s="15" t="s">
        <v>264</v>
      </c>
      <c r="AW299" s="15" t="s">
        <v>41</v>
      </c>
      <c r="AX299" s="15" t="s">
        <v>87</v>
      </c>
      <c r="AY299" s="269" t="s">
        <v>257</v>
      </c>
    </row>
    <row r="300" s="2" customFormat="1" ht="16.5" customHeight="1">
      <c r="A300" s="41"/>
      <c r="B300" s="42"/>
      <c r="C300" s="270" t="s">
        <v>509</v>
      </c>
      <c r="D300" s="270" t="s">
        <v>369</v>
      </c>
      <c r="E300" s="271" t="s">
        <v>510</v>
      </c>
      <c r="F300" s="272" t="s">
        <v>511</v>
      </c>
      <c r="G300" s="273" t="s">
        <v>396</v>
      </c>
      <c r="H300" s="274">
        <v>3</v>
      </c>
      <c r="I300" s="275"/>
      <c r="J300" s="276">
        <f>ROUND(I300*H300,2)</f>
        <v>0</v>
      </c>
      <c r="K300" s="272" t="s">
        <v>263</v>
      </c>
      <c r="L300" s="277"/>
      <c r="M300" s="278" t="s">
        <v>35</v>
      </c>
      <c r="N300" s="279" t="s">
        <v>51</v>
      </c>
      <c r="O300" s="87"/>
      <c r="P300" s="228">
        <f>O300*H300</f>
        <v>0</v>
      </c>
      <c r="Q300" s="228">
        <v>0.013299999999999999</v>
      </c>
      <c r="R300" s="228">
        <f>Q300*H300</f>
        <v>0.039899999999999998</v>
      </c>
      <c r="S300" s="228">
        <v>0</v>
      </c>
      <c r="T300" s="229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30" t="s">
        <v>308</v>
      </c>
      <c r="AT300" s="230" t="s">
        <v>369</v>
      </c>
      <c r="AU300" s="230" t="s">
        <v>89</v>
      </c>
      <c r="AY300" s="19" t="s">
        <v>257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9" t="s">
        <v>87</v>
      </c>
      <c r="BK300" s="231">
        <f>ROUND(I300*H300,2)</f>
        <v>0</v>
      </c>
      <c r="BL300" s="19" t="s">
        <v>264</v>
      </c>
      <c r="BM300" s="230" t="s">
        <v>512</v>
      </c>
    </row>
    <row r="301" s="2" customFormat="1" ht="16.5" customHeight="1">
      <c r="A301" s="41"/>
      <c r="B301" s="42"/>
      <c r="C301" s="270" t="s">
        <v>513</v>
      </c>
      <c r="D301" s="270" t="s">
        <v>369</v>
      </c>
      <c r="E301" s="271" t="s">
        <v>514</v>
      </c>
      <c r="F301" s="272" t="s">
        <v>515</v>
      </c>
      <c r="G301" s="273" t="s">
        <v>396</v>
      </c>
      <c r="H301" s="274">
        <v>3</v>
      </c>
      <c r="I301" s="275"/>
      <c r="J301" s="276">
        <f>ROUND(I301*H301,2)</f>
        <v>0</v>
      </c>
      <c r="K301" s="272" t="s">
        <v>263</v>
      </c>
      <c r="L301" s="277"/>
      <c r="M301" s="278" t="s">
        <v>35</v>
      </c>
      <c r="N301" s="279" t="s">
        <v>51</v>
      </c>
      <c r="O301" s="87"/>
      <c r="P301" s="228">
        <f>O301*H301</f>
        <v>0</v>
      </c>
      <c r="Q301" s="228">
        <v>0.00089999999999999998</v>
      </c>
      <c r="R301" s="228">
        <f>Q301*H301</f>
        <v>0.0027000000000000001</v>
      </c>
      <c r="S301" s="228">
        <v>0</v>
      </c>
      <c r="T301" s="22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0" t="s">
        <v>308</v>
      </c>
      <c r="AT301" s="230" t="s">
        <v>369</v>
      </c>
      <c r="AU301" s="230" t="s">
        <v>89</v>
      </c>
      <c r="AY301" s="19" t="s">
        <v>257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9" t="s">
        <v>87</v>
      </c>
      <c r="BK301" s="231">
        <f>ROUND(I301*H301,2)</f>
        <v>0</v>
      </c>
      <c r="BL301" s="19" t="s">
        <v>264</v>
      </c>
      <c r="BM301" s="230" t="s">
        <v>516</v>
      </c>
    </row>
    <row r="302" s="2" customFormat="1" ht="16.5" customHeight="1">
      <c r="A302" s="41"/>
      <c r="B302" s="42"/>
      <c r="C302" s="219" t="s">
        <v>517</v>
      </c>
      <c r="D302" s="219" t="s">
        <v>259</v>
      </c>
      <c r="E302" s="220" t="s">
        <v>518</v>
      </c>
      <c r="F302" s="221" t="s">
        <v>519</v>
      </c>
      <c r="G302" s="222" t="s">
        <v>396</v>
      </c>
      <c r="H302" s="223">
        <v>3</v>
      </c>
      <c r="I302" s="224"/>
      <c r="J302" s="225">
        <f>ROUND(I302*H302,2)</f>
        <v>0</v>
      </c>
      <c r="K302" s="221" t="s">
        <v>263</v>
      </c>
      <c r="L302" s="47"/>
      <c r="M302" s="226" t="s">
        <v>35</v>
      </c>
      <c r="N302" s="227" t="s">
        <v>51</v>
      </c>
      <c r="O302" s="87"/>
      <c r="P302" s="228">
        <f>O302*H302</f>
        <v>0</v>
      </c>
      <c r="Q302" s="228">
        <v>0.00016000000000000001</v>
      </c>
      <c r="R302" s="228">
        <f>Q302*H302</f>
        <v>0.00048000000000000007</v>
      </c>
      <c r="S302" s="228">
        <v>0</v>
      </c>
      <c r="T302" s="22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0" t="s">
        <v>264</v>
      </c>
      <c r="AT302" s="230" t="s">
        <v>259</v>
      </c>
      <c r="AU302" s="230" t="s">
        <v>89</v>
      </c>
      <c r="AY302" s="19" t="s">
        <v>257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9" t="s">
        <v>87</v>
      </c>
      <c r="BK302" s="231">
        <f>ROUND(I302*H302,2)</f>
        <v>0</v>
      </c>
      <c r="BL302" s="19" t="s">
        <v>264</v>
      </c>
      <c r="BM302" s="230" t="s">
        <v>520</v>
      </c>
    </row>
    <row r="303" s="2" customFormat="1">
      <c r="A303" s="41"/>
      <c r="B303" s="42"/>
      <c r="C303" s="43"/>
      <c r="D303" s="232" t="s">
        <v>266</v>
      </c>
      <c r="E303" s="43"/>
      <c r="F303" s="233" t="s">
        <v>521</v>
      </c>
      <c r="G303" s="43"/>
      <c r="H303" s="43"/>
      <c r="I303" s="234"/>
      <c r="J303" s="43"/>
      <c r="K303" s="43"/>
      <c r="L303" s="47"/>
      <c r="M303" s="235"/>
      <c r="N303" s="23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266</v>
      </c>
      <c r="AU303" s="19" t="s">
        <v>89</v>
      </c>
    </row>
    <row r="304" s="13" customFormat="1">
      <c r="A304" s="13"/>
      <c r="B304" s="237"/>
      <c r="C304" s="238"/>
      <c r="D304" s="239" t="s">
        <v>268</v>
      </c>
      <c r="E304" s="240" t="s">
        <v>35</v>
      </c>
      <c r="F304" s="241" t="s">
        <v>269</v>
      </c>
      <c r="G304" s="238"/>
      <c r="H304" s="240" t="s">
        <v>35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268</v>
      </c>
      <c r="AU304" s="247" t="s">
        <v>89</v>
      </c>
      <c r="AV304" s="13" t="s">
        <v>87</v>
      </c>
      <c r="AW304" s="13" t="s">
        <v>41</v>
      </c>
      <c r="AX304" s="13" t="s">
        <v>80</v>
      </c>
      <c r="AY304" s="247" t="s">
        <v>257</v>
      </c>
    </row>
    <row r="305" s="14" customFormat="1">
      <c r="A305" s="14"/>
      <c r="B305" s="248"/>
      <c r="C305" s="249"/>
      <c r="D305" s="239" t="s">
        <v>268</v>
      </c>
      <c r="E305" s="250" t="s">
        <v>35</v>
      </c>
      <c r="F305" s="251" t="s">
        <v>98</v>
      </c>
      <c r="G305" s="249"/>
      <c r="H305" s="252">
        <v>3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268</v>
      </c>
      <c r="AU305" s="258" t="s">
        <v>89</v>
      </c>
      <c r="AV305" s="14" t="s">
        <v>89</v>
      </c>
      <c r="AW305" s="14" t="s">
        <v>41</v>
      </c>
      <c r="AX305" s="14" t="s">
        <v>80</v>
      </c>
      <c r="AY305" s="258" t="s">
        <v>257</v>
      </c>
    </row>
    <row r="306" s="15" customFormat="1">
      <c r="A306" s="15"/>
      <c r="B306" s="259"/>
      <c r="C306" s="260"/>
      <c r="D306" s="239" t="s">
        <v>268</v>
      </c>
      <c r="E306" s="261" t="s">
        <v>35</v>
      </c>
      <c r="F306" s="262" t="s">
        <v>272</v>
      </c>
      <c r="G306" s="260"/>
      <c r="H306" s="263">
        <v>3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9" t="s">
        <v>268</v>
      </c>
      <c r="AU306" s="269" t="s">
        <v>89</v>
      </c>
      <c r="AV306" s="15" t="s">
        <v>264</v>
      </c>
      <c r="AW306" s="15" t="s">
        <v>41</v>
      </c>
      <c r="AX306" s="15" t="s">
        <v>87</v>
      </c>
      <c r="AY306" s="269" t="s">
        <v>257</v>
      </c>
    </row>
    <row r="307" s="2" customFormat="1" ht="16.5" customHeight="1">
      <c r="A307" s="41"/>
      <c r="B307" s="42"/>
      <c r="C307" s="219" t="s">
        <v>522</v>
      </c>
      <c r="D307" s="219" t="s">
        <v>259</v>
      </c>
      <c r="E307" s="220" t="s">
        <v>523</v>
      </c>
      <c r="F307" s="221" t="s">
        <v>524</v>
      </c>
      <c r="G307" s="222" t="s">
        <v>297</v>
      </c>
      <c r="H307" s="223">
        <v>151</v>
      </c>
      <c r="I307" s="224"/>
      <c r="J307" s="225">
        <f>ROUND(I307*H307,2)</f>
        <v>0</v>
      </c>
      <c r="K307" s="221" t="s">
        <v>263</v>
      </c>
      <c r="L307" s="47"/>
      <c r="M307" s="226" t="s">
        <v>35</v>
      </c>
      <c r="N307" s="227" t="s">
        <v>51</v>
      </c>
      <c r="O307" s="87"/>
      <c r="P307" s="228">
        <f>O307*H307</f>
        <v>0</v>
      </c>
      <c r="Q307" s="228">
        <v>0.00019000000000000001</v>
      </c>
      <c r="R307" s="228">
        <f>Q307*H307</f>
        <v>0.02869</v>
      </c>
      <c r="S307" s="228">
        <v>0</v>
      </c>
      <c r="T307" s="22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0" t="s">
        <v>264</v>
      </c>
      <c r="AT307" s="230" t="s">
        <v>259</v>
      </c>
      <c r="AU307" s="230" t="s">
        <v>89</v>
      </c>
      <c r="AY307" s="19" t="s">
        <v>257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9" t="s">
        <v>87</v>
      </c>
      <c r="BK307" s="231">
        <f>ROUND(I307*H307,2)</f>
        <v>0</v>
      </c>
      <c r="BL307" s="19" t="s">
        <v>264</v>
      </c>
      <c r="BM307" s="230" t="s">
        <v>525</v>
      </c>
    </row>
    <row r="308" s="2" customFormat="1">
      <c r="A308" s="41"/>
      <c r="B308" s="42"/>
      <c r="C308" s="43"/>
      <c r="D308" s="232" t="s">
        <v>266</v>
      </c>
      <c r="E308" s="43"/>
      <c r="F308" s="233" t="s">
        <v>526</v>
      </c>
      <c r="G308" s="43"/>
      <c r="H308" s="43"/>
      <c r="I308" s="234"/>
      <c r="J308" s="43"/>
      <c r="K308" s="43"/>
      <c r="L308" s="47"/>
      <c r="M308" s="235"/>
      <c r="N308" s="23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266</v>
      </c>
      <c r="AU308" s="19" t="s">
        <v>89</v>
      </c>
    </row>
    <row r="309" s="13" customFormat="1">
      <c r="A309" s="13"/>
      <c r="B309" s="237"/>
      <c r="C309" s="238"/>
      <c r="D309" s="239" t="s">
        <v>268</v>
      </c>
      <c r="E309" s="240" t="s">
        <v>35</v>
      </c>
      <c r="F309" s="241" t="s">
        <v>269</v>
      </c>
      <c r="G309" s="238"/>
      <c r="H309" s="240" t="s">
        <v>35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7" t="s">
        <v>268</v>
      </c>
      <c r="AU309" s="247" t="s">
        <v>89</v>
      </c>
      <c r="AV309" s="13" t="s">
        <v>87</v>
      </c>
      <c r="AW309" s="13" t="s">
        <v>41</v>
      </c>
      <c r="AX309" s="13" t="s">
        <v>80</v>
      </c>
      <c r="AY309" s="247" t="s">
        <v>257</v>
      </c>
    </row>
    <row r="310" s="14" customFormat="1">
      <c r="A310" s="14"/>
      <c r="B310" s="248"/>
      <c r="C310" s="249"/>
      <c r="D310" s="239" t="s">
        <v>268</v>
      </c>
      <c r="E310" s="250" t="s">
        <v>35</v>
      </c>
      <c r="F310" s="251" t="s">
        <v>527</v>
      </c>
      <c r="G310" s="249"/>
      <c r="H310" s="252">
        <v>151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8" t="s">
        <v>268</v>
      </c>
      <c r="AU310" s="258" t="s">
        <v>89</v>
      </c>
      <c r="AV310" s="14" t="s">
        <v>89</v>
      </c>
      <c r="AW310" s="14" t="s">
        <v>41</v>
      </c>
      <c r="AX310" s="14" t="s">
        <v>80</v>
      </c>
      <c r="AY310" s="258" t="s">
        <v>257</v>
      </c>
    </row>
    <row r="311" s="15" customFormat="1">
      <c r="A311" s="15"/>
      <c r="B311" s="259"/>
      <c r="C311" s="260"/>
      <c r="D311" s="239" t="s">
        <v>268</v>
      </c>
      <c r="E311" s="261" t="s">
        <v>35</v>
      </c>
      <c r="F311" s="262" t="s">
        <v>272</v>
      </c>
      <c r="G311" s="260"/>
      <c r="H311" s="263">
        <v>151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9" t="s">
        <v>268</v>
      </c>
      <c r="AU311" s="269" t="s">
        <v>89</v>
      </c>
      <c r="AV311" s="15" t="s">
        <v>264</v>
      </c>
      <c r="AW311" s="15" t="s">
        <v>41</v>
      </c>
      <c r="AX311" s="15" t="s">
        <v>87</v>
      </c>
      <c r="AY311" s="269" t="s">
        <v>257</v>
      </c>
    </row>
    <row r="312" s="2" customFormat="1" ht="16.5" customHeight="1">
      <c r="A312" s="41"/>
      <c r="B312" s="42"/>
      <c r="C312" s="219" t="s">
        <v>528</v>
      </c>
      <c r="D312" s="219" t="s">
        <v>259</v>
      </c>
      <c r="E312" s="220" t="s">
        <v>529</v>
      </c>
      <c r="F312" s="221" t="s">
        <v>530</v>
      </c>
      <c r="G312" s="222" t="s">
        <v>297</v>
      </c>
      <c r="H312" s="223">
        <v>137</v>
      </c>
      <c r="I312" s="224"/>
      <c r="J312" s="225">
        <f>ROUND(I312*H312,2)</f>
        <v>0</v>
      </c>
      <c r="K312" s="221" t="s">
        <v>263</v>
      </c>
      <c r="L312" s="47"/>
      <c r="M312" s="226" t="s">
        <v>35</v>
      </c>
      <c r="N312" s="227" t="s">
        <v>51</v>
      </c>
      <c r="O312" s="87"/>
      <c r="P312" s="228">
        <f>O312*H312</f>
        <v>0</v>
      </c>
      <c r="Q312" s="228">
        <v>6.0000000000000002E-05</v>
      </c>
      <c r="R312" s="228">
        <f>Q312*H312</f>
        <v>0.0082199999999999999</v>
      </c>
      <c r="S312" s="228">
        <v>0</v>
      </c>
      <c r="T312" s="22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30" t="s">
        <v>264</v>
      </c>
      <c r="AT312" s="230" t="s">
        <v>259</v>
      </c>
      <c r="AU312" s="230" t="s">
        <v>89</v>
      </c>
      <c r="AY312" s="19" t="s">
        <v>257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9" t="s">
        <v>87</v>
      </c>
      <c r="BK312" s="231">
        <f>ROUND(I312*H312,2)</f>
        <v>0</v>
      </c>
      <c r="BL312" s="19" t="s">
        <v>264</v>
      </c>
      <c r="BM312" s="230" t="s">
        <v>531</v>
      </c>
    </row>
    <row r="313" s="2" customFormat="1">
      <c r="A313" s="41"/>
      <c r="B313" s="42"/>
      <c r="C313" s="43"/>
      <c r="D313" s="232" t="s">
        <v>266</v>
      </c>
      <c r="E313" s="43"/>
      <c r="F313" s="233" t="s">
        <v>532</v>
      </c>
      <c r="G313" s="43"/>
      <c r="H313" s="43"/>
      <c r="I313" s="234"/>
      <c r="J313" s="43"/>
      <c r="K313" s="43"/>
      <c r="L313" s="47"/>
      <c r="M313" s="235"/>
      <c r="N313" s="23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266</v>
      </c>
      <c r="AU313" s="19" t="s">
        <v>89</v>
      </c>
    </row>
    <row r="314" s="13" customFormat="1">
      <c r="A314" s="13"/>
      <c r="B314" s="237"/>
      <c r="C314" s="238"/>
      <c r="D314" s="239" t="s">
        <v>268</v>
      </c>
      <c r="E314" s="240" t="s">
        <v>35</v>
      </c>
      <c r="F314" s="241" t="s">
        <v>269</v>
      </c>
      <c r="G314" s="238"/>
      <c r="H314" s="240" t="s">
        <v>35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268</v>
      </c>
      <c r="AU314" s="247" t="s">
        <v>89</v>
      </c>
      <c r="AV314" s="13" t="s">
        <v>87</v>
      </c>
      <c r="AW314" s="13" t="s">
        <v>41</v>
      </c>
      <c r="AX314" s="13" t="s">
        <v>80</v>
      </c>
      <c r="AY314" s="247" t="s">
        <v>257</v>
      </c>
    </row>
    <row r="315" s="14" customFormat="1">
      <c r="A315" s="14"/>
      <c r="B315" s="248"/>
      <c r="C315" s="249"/>
      <c r="D315" s="239" t="s">
        <v>268</v>
      </c>
      <c r="E315" s="250" t="s">
        <v>35</v>
      </c>
      <c r="F315" s="251" t="s">
        <v>445</v>
      </c>
      <c r="G315" s="249"/>
      <c r="H315" s="252">
        <v>137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268</v>
      </c>
      <c r="AU315" s="258" t="s">
        <v>89</v>
      </c>
      <c r="AV315" s="14" t="s">
        <v>89</v>
      </c>
      <c r="AW315" s="14" t="s">
        <v>41</v>
      </c>
      <c r="AX315" s="14" t="s">
        <v>80</v>
      </c>
      <c r="AY315" s="258" t="s">
        <v>257</v>
      </c>
    </row>
    <row r="316" s="15" customFormat="1">
      <c r="A316" s="15"/>
      <c r="B316" s="259"/>
      <c r="C316" s="260"/>
      <c r="D316" s="239" t="s">
        <v>268</v>
      </c>
      <c r="E316" s="261" t="s">
        <v>35</v>
      </c>
      <c r="F316" s="262" t="s">
        <v>272</v>
      </c>
      <c r="G316" s="260"/>
      <c r="H316" s="263">
        <v>137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9" t="s">
        <v>268</v>
      </c>
      <c r="AU316" s="269" t="s">
        <v>89</v>
      </c>
      <c r="AV316" s="15" t="s">
        <v>264</v>
      </c>
      <c r="AW316" s="15" t="s">
        <v>41</v>
      </c>
      <c r="AX316" s="15" t="s">
        <v>87</v>
      </c>
      <c r="AY316" s="269" t="s">
        <v>257</v>
      </c>
    </row>
    <row r="317" s="12" customFormat="1" ht="22.8" customHeight="1">
      <c r="A317" s="12"/>
      <c r="B317" s="203"/>
      <c r="C317" s="204"/>
      <c r="D317" s="205" t="s">
        <v>79</v>
      </c>
      <c r="E317" s="217" t="s">
        <v>315</v>
      </c>
      <c r="F317" s="217" t="s">
        <v>533</v>
      </c>
      <c r="G317" s="204"/>
      <c r="H317" s="204"/>
      <c r="I317" s="207"/>
      <c r="J317" s="218">
        <f>BK317</f>
        <v>0</v>
      </c>
      <c r="K317" s="204"/>
      <c r="L317" s="209"/>
      <c r="M317" s="210"/>
      <c r="N317" s="211"/>
      <c r="O317" s="211"/>
      <c r="P317" s="212">
        <f>SUM(P318:P323)</f>
        <v>0</v>
      </c>
      <c r="Q317" s="211"/>
      <c r="R317" s="212">
        <f>SUM(R318:R323)</f>
        <v>0</v>
      </c>
      <c r="S317" s="211"/>
      <c r="T317" s="213">
        <f>SUM(T318:T323)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4" t="s">
        <v>87</v>
      </c>
      <c r="AT317" s="215" t="s">
        <v>79</v>
      </c>
      <c r="AU317" s="215" t="s">
        <v>87</v>
      </c>
      <c r="AY317" s="214" t="s">
        <v>257</v>
      </c>
      <c r="BK317" s="216">
        <f>SUM(BK318:BK323)</f>
        <v>0</v>
      </c>
    </row>
    <row r="318" s="2" customFormat="1" ht="16.5" customHeight="1">
      <c r="A318" s="41"/>
      <c r="B318" s="42"/>
      <c r="C318" s="219" t="s">
        <v>534</v>
      </c>
      <c r="D318" s="219" t="s">
        <v>259</v>
      </c>
      <c r="E318" s="220" t="s">
        <v>535</v>
      </c>
      <c r="F318" s="221" t="s">
        <v>536</v>
      </c>
      <c r="G318" s="222" t="s">
        <v>297</v>
      </c>
      <c r="H318" s="223">
        <v>259.38</v>
      </c>
      <c r="I318" s="224"/>
      <c r="J318" s="225">
        <f>ROUND(I318*H318,2)</f>
        <v>0</v>
      </c>
      <c r="K318" s="221" t="s">
        <v>263</v>
      </c>
      <c r="L318" s="47"/>
      <c r="M318" s="226" t="s">
        <v>35</v>
      </c>
      <c r="N318" s="227" t="s">
        <v>51</v>
      </c>
      <c r="O318" s="87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30" t="s">
        <v>264</v>
      </c>
      <c r="AT318" s="230" t="s">
        <v>259</v>
      </c>
      <c r="AU318" s="230" t="s">
        <v>89</v>
      </c>
      <c r="AY318" s="19" t="s">
        <v>257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9" t="s">
        <v>87</v>
      </c>
      <c r="BK318" s="231">
        <f>ROUND(I318*H318,2)</f>
        <v>0</v>
      </c>
      <c r="BL318" s="19" t="s">
        <v>264</v>
      </c>
      <c r="BM318" s="230" t="s">
        <v>537</v>
      </c>
    </row>
    <row r="319" s="2" customFormat="1">
      <c r="A319" s="41"/>
      <c r="B319" s="42"/>
      <c r="C319" s="43"/>
      <c r="D319" s="232" t="s">
        <v>266</v>
      </c>
      <c r="E319" s="43"/>
      <c r="F319" s="233" t="s">
        <v>538</v>
      </c>
      <c r="G319" s="43"/>
      <c r="H319" s="43"/>
      <c r="I319" s="234"/>
      <c r="J319" s="43"/>
      <c r="K319" s="43"/>
      <c r="L319" s="47"/>
      <c r="M319" s="235"/>
      <c r="N319" s="23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266</v>
      </c>
      <c r="AU319" s="19" t="s">
        <v>89</v>
      </c>
    </row>
    <row r="320" s="13" customFormat="1">
      <c r="A320" s="13"/>
      <c r="B320" s="237"/>
      <c r="C320" s="238"/>
      <c r="D320" s="239" t="s">
        <v>268</v>
      </c>
      <c r="E320" s="240" t="s">
        <v>35</v>
      </c>
      <c r="F320" s="241" t="s">
        <v>269</v>
      </c>
      <c r="G320" s="238"/>
      <c r="H320" s="240" t="s">
        <v>35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268</v>
      </c>
      <c r="AU320" s="247" t="s">
        <v>89</v>
      </c>
      <c r="AV320" s="13" t="s">
        <v>87</v>
      </c>
      <c r="AW320" s="13" t="s">
        <v>41</v>
      </c>
      <c r="AX320" s="13" t="s">
        <v>80</v>
      </c>
      <c r="AY320" s="247" t="s">
        <v>257</v>
      </c>
    </row>
    <row r="321" s="13" customFormat="1">
      <c r="A321" s="13"/>
      <c r="B321" s="237"/>
      <c r="C321" s="238"/>
      <c r="D321" s="239" t="s">
        <v>268</v>
      </c>
      <c r="E321" s="240" t="s">
        <v>35</v>
      </c>
      <c r="F321" s="241" t="s">
        <v>270</v>
      </c>
      <c r="G321" s="238"/>
      <c r="H321" s="240" t="s">
        <v>35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268</v>
      </c>
      <c r="AU321" s="247" t="s">
        <v>89</v>
      </c>
      <c r="AV321" s="13" t="s">
        <v>87</v>
      </c>
      <c r="AW321" s="13" t="s">
        <v>41</v>
      </c>
      <c r="AX321" s="13" t="s">
        <v>80</v>
      </c>
      <c r="AY321" s="247" t="s">
        <v>257</v>
      </c>
    </row>
    <row r="322" s="14" customFormat="1">
      <c r="A322" s="14"/>
      <c r="B322" s="248"/>
      <c r="C322" s="249"/>
      <c r="D322" s="239" t="s">
        <v>268</v>
      </c>
      <c r="E322" s="250" t="s">
        <v>35</v>
      </c>
      <c r="F322" s="251" t="s">
        <v>353</v>
      </c>
      <c r="G322" s="249"/>
      <c r="H322" s="252">
        <v>259.38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268</v>
      </c>
      <c r="AU322" s="258" t="s">
        <v>89</v>
      </c>
      <c r="AV322" s="14" t="s">
        <v>89</v>
      </c>
      <c r="AW322" s="14" t="s">
        <v>41</v>
      </c>
      <c r="AX322" s="14" t="s">
        <v>80</v>
      </c>
      <c r="AY322" s="258" t="s">
        <v>257</v>
      </c>
    </row>
    <row r="323" s="15" customFormat="1">
      <c r="A323" s="15"/>
      <c r="B323" s="259"/>
      <c r="C323" s="260"/>
      <c r="D323" s="239" t="s">
        <v>268</v>
      </c>
      <c r="E323" s="261" t="s">
        <v>35</v>
      </c>
      <c r="F323" s="262" t="s">
        <v>272</v>
      </c>
      <c r="G323" s="260"/>
      <c r="H323" s="263">
        <v>259.38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9" t="s">
        <v>268</v>
      </c>
      <c r="AU323" s="269" t="s">
        <v>89</v>
      </c>
      <c r="AV323" s="15" t="s">
        <v>264</v>
      </c>
      <c r="AW323" s="15" t="s">
        <v>41</v>
      </c>
      <c r="AX323" s="15" t="s">
        <v>87</v>
      </c>
      <c r="AY323" s="269" t="s">
        <v>257</v>
      </c>
    </row>
    <row r="324" s="12" customFormat="1" ht="22.8" customHeight="1">
      <c r="A324" s="12"/>
      <c r="B324" s="203"/>
      <c r="C324" s="204"/>
      <c r="D324" s="205" t="s">
        <v>79</v>
      </c>
      <c r="E324" s="217" t="s">
        <v>539</v>
      </c>
      <c r="F324" s="217" t="s">
        <v>540</v>
      </c>
      <c r="G324" s="204"/>
      <c r="H324" s="204"/>
      <c r="I324" s="207"/>
      <c r="J324" s="218">
        <f>BK324</f>
        <v>0</v>
      </c>
      <c r="K324" s="204"/>
      <c r="L324" s="209"/>
      <c r="M324" s="210"/>
      <c r="N324" s="211"/>
      <c r="O324" s="211"/>
      <c r="P324" s="212">
        <f>SUM(P325:P340)</f>
        <v>0</v>
      </c>
      <c r="Q324" s="211"/>
      <c r="R324" s="212">
        <f>SUM(R325:R340)</f>
        <v>0</v>
      </c>
      <c r="S324" s="211"/>
      <c r="T324" s="213">
        <f>SUM(T325:T340)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4" t="s">
        <v>87</v>
      </c>
      <c r="AT324" s="215" t="s">
        <v>79</v>
      </c>
      <c r="AU324" s="215" t="s">
        <v>87</v>
      </c>
      <c r="AY324" s="214" t="s">
        <v>257</v>
      </c>
      <c r="BK324" s="216">
        <f>SUM(BK325:BK340)</f>
        <v>0</v>
      </c>
    </row>
    <row r="325" s="2" customFormat="1" ht="24.15" customHeight="1">
      <c r="A325" s="41"/>
      <c r="B325" s="42"/>
      <c r="C325" s="219" t="s">
        <v>541</v>
      </c>
      <c r="D325" s="219" t="s">
        <v>259</v>
      </c>
      <c r="E325" s="220" t="s">
        <v>542</v>
      </c>
      <c r="F325" s="221" t="s">
        <v>543</v>
      </c>
      <c r="G325" s="222" t="s">
        <v>356</v>
      </c>
      <c r="H325" s="223">
        <v>124.502</v>
      </c>
      <c r="I325" s="224"/>
      <c r="J325" s="225">
        <f>ROUND(I325*H325,2)</f>
        <v>0</v>
      </c>
      <c r="K325" s="221" t="s">
        <v>263</v>
      </c>
      <c r="L325" s="47"/>
      <c r="M325" s="226" t="s">
        <v>35</v>
      </c>
      <c r="N325" s="227" t="s">
        <v>51</v>
      </c>
      <c r="O325" s="87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30" t="s">
        <v>264</v>
      </c>
      <c r="AT325" s="230" t="s">
        <v>259</v>
      </c>
      <c r="AU325" s="230" t="s">
        <v>89</v>
      </c>
      <c r="AY325" s="19" t="s">
        <v>257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9" t="s">
        <v>87</v>
      </c>
      <c r="BK325" s="231">
        <f>ROUND(I325*H325,2)</f>
        <v>0</v>
      </c>
      <c r="BL325" s="19" t="s">
        <v>264</v>
      </c>
      <c r="BM325" s="230" t="s">
        <v>544</v>
      </c>
    </row>
    <row r="326" s="2" customFormat="1">
      <c r="A326" s="41"/>
      <c r="B326" s="42"/>
      <c r="C326" s="43"/>
      <c r="D326" s="232" t="s">
        <v>266</v>
      </c>
      <c r="E326" s="43"/>
      <c r="F326" s="233" t="s">
        <v>545</v>
      </c>
      <c r="G326" s="43"/>
      <c r="H326" s="43"/>
      <c r="I326" s="234"/>
      <c r="J326" s="43"/>
      <c r="K326" s="43"/>
      <c r="L326" s="47"/>
      <c r="M326" s="235"/>
      <c r="N326" s="23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266</v>
      </c>
      <c r="AU326" s="19" t="s">
        <v>89</v>
      </c>
    </row>
    <row r="327" s="2" customFormat="1" ht="24.15" customHeight="1">
      <c r="A327" s="41"/>
      <c r="B327" s="42"/>
      <c r="C327" s="219" t="s">
        <v>546</v>
      </c>
      <c r="D327" s="219" t="s">
        <v>259</v>
      </c>
      <c r="E327" s="220" t="s">
        <v>547</v>
      </c>
      <c r="F327" s="221" t="s">
        <v>548</v>
      </c>
      <c r="G327" s="222" t="s">
        <v>356</v>
      </c>
      <c r="H327" s="223">
        <v>1369.5219999999999</v>
      </c>
      <c r="I327" s="224"/>
      <c r="J327" s="225">
        <f>ROUND(I327*H327,2)</f>
        <v>0</v>
      </c>
      <c r="K327" s="221" t="s">
        <v>263</v>
      </c>
      <c r="L327" s="47"/>
      <c r="M327" s="226" t="s">
        <v>35</v>
      </c>
      <c r="N327" s="227" t="s">
        <v>51</v>
      </c>
      <c r="O327" s="87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30" t="s">
        <v>264</v>
      </c>
      <c r="AT327" s="230" t="s">
        <v>259</v>
      </c>
      <c r="AU327" s="230" t="s">
        <v>89</v>
      </c>
      <c r="AY327" s="19" t="s">
        <v>257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9" t="s">
        <v>87</v>
      </c>
      <c r="BK327" s="231">
        <f>ROUND(I327*H327,2)</f>
        <v>0</v>
      </c>
      <c r="BL327" s="19" t="s">
        <v>264</v>
      </c>
      <c r="BM327" s="230" t="s">
        <v>549</v>
      </c>
    </row>
    <row r="328" s="2" customFormat="1">
      <c r="A328" s="41"/>
      <c r="B328" s="42"/>
      <c r="C328" s="43"/>
      <c r="D328" s="232" t="s">
        <v>266</v>
      </c>
      <c r="E328" s="43"/>
      <c r="F328" s="233" t="s">
        <v>550</v>
      </c>
      <c r="G328" s="43"/>
      <c r="H328" s="43"/>
      <c r="I328" s="234"/>
      <c r="J328" s="43"/>
      <c r="K328" s="43"/>
      <c r="L328" s="47"/>
      <c r="M328" s="235"/>
      <c r="N328" s="23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266</v>
      </c>
      <c r="AU328" s="19" t="s">
        <v>89</v>
      </c>
    </row>
    <row r="329" s="2" customFormat="1">
      <c r="A329" s="41"/>
      <c r="B329" s="42"/>
      <c r="C329" s="43"/>
      <c r="D329" s="239" t="s">
        <v>551</v>
      </c>
      <c r="E329" s="43"/>
      <c r="F329" s="280" t="s">
        <v>552</v>
      </c>
      <c r="G329" s="43"/>
      <c r="H329" s="43"/>
      <c r="I329" s="234"/>
      <c r="J329" s="43"/>
      <c r="K329" s="43"/>
      <c r="L329" s="47"/>
      <c r="M329" s="235"/>
      <c r="N329" s="23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551</v>
      </c>
      <c r="AU329" s="19" t="s">
        <v>89</v>
      </c>
    </row>
    <row r="330" s="14" customFormat="1">
      <c r="A330" s="14"/>
      <c r="B330" s="248"/>
      <c r="C330" s="249"/>
      <c r="D330" s="239" t="s">
        <v>268</v>
      </c>
      <c r="E330" s="249"/>
      <c r="F330" s="251" t="s">
        <v>553</v>
      </c>
      <c r="G330" s="249"/>
      <c r="H330" s="252">
        <v>1369.5219999999999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268</v>
      </c>
      <c r="AU330" s="258" t="s">
        <v>89</v>
      </c>
      <c r="AV330" s="14" t="s">
        <v>89</v>
      </c>
      <c r="AW330" s="14" t="s">
        <v>4</v>
      </c>
      <c r="AX330" s="14" t="s">
        <v>87</v>
      </c>
      <c r="AY330" s="258" t="s">
        <v>257</v>
      </c>
    </row>
    <row r="331" s="2" customFormat="1" ht="24.15" customHeight="1">
      <c r="A331" s="41"/>
      <c r="B331" s="42"/>
      <c r="C331" s="219" t="s">
        <v>554</v>
      </c>
      <c r="D331" s="219" t="s">
        <v>259</v>
      </c>
      <c r="E331" s="220" t="s">
        <v>555</v>
      </c>
      <c r="F331" s="221" t="s">
        <v>556</v>
      </c>
      <c r="G331" s="222" t="s">
        <v>356</v>
      </c>
      <c r="H331" s="223">
        <v>28.532</v>
      </c>
      <c r="I331" s="224"/>
      <c r="J331" s="225">
        <f>ROUND(I331*H331,2)</f>
        <v>0</v>
      </c>
      <c r="K331" s="221" t="s">
        <v>263</v>
      </c>
      <c r="L331" s="47"/>
      <c r="M331" s="226" t="s">
        <v>35</v>
      </c>
      <c r="N331" s="227" t="s">
        <v>51</v>
      </c>
      <c r="O331" s="87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30" t="s">
        <v>264</v>
      </c>
      <c r="AT331" s="230" t="s">
        <v>259</v>
      </c>
      <c r="AU331" s="230" t="s">
        <v>89</v>
      </c>
      <c r="AY331" s="19" t="s">
        <v>257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9" t="s">
        <v>87</v>
      </c>
      <c r="BK331" s="231">
        <f>ROUND(I331*H331,2)</f>
        <v>0</v>
      </c>
      <c r="BL331" s="19" t="s">
        <v>264</v>
      </c>
      <c r="BM331" s="230" t="s">
        <v>557</v>
      </c>
    </row>
    <row r="332" s="2" customFormat="1">
      <c r="A332" s="41"/>
      <c r="B332" s="42"/>
      <c r="C332" s="43"/>
      <c r="D332" s="232" t="s">
        <v>266</v>
      </c>
      <c r="E332" s="43"/>
      <c r="F332" s="233" t="s">
        <v>558</v>
      </c>
      <c r="G332" s="43"/>
      <c r="H332" s="43"/>
      <c r="I332" s="234"/>
      <c r="J332" s="43"/>
      <c r="K332" s="43"/>
      <c r="L332" s="47"/>
      <c r="M332" s="235"/>
      <c r="N332" s="23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266</v>
      </c>
      <c r="AU332" s="19" t="s">
        <v>89</v>
      </c>
    </row>
    <row r="333" s="13" customFormat="1">
      <c r="A333" s="13"/>
      <c r="B333" s="237"/>
      <c r="C333" s="238"/>
      <c r="D333" s="239" t="s">
        <v>268</v>
      </c>
      <c r="E333" s="240" t="s">
        <v>35</v>
      </c>
      <c r="F333" s="241" t="s">
        <v>269</v>
      </c>
      <c r="G333" s="238"/>
      <c r="H333" s="240" t="s">
        <v>35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268</v>
      </c>
      <c r="AU333" s="247" t="s">
        <v>89</v>
      </c>
      <c r="AV333" s="13" t="s">
        <v>87</v>
      </c>
      <c r="AW333" s="13" t="s">
        <v>41</v>
      </c>
      <c r="AX333" s="13" t="s">
        <v>80</v>
      </c>
      <c r="AY333" s="247" t="s">
        <v>257</v>
      </c>
    </row>
    <row r="334" s="14" customFormat="1">
      <c r="A334" s="14"/>
      <c r="B334" s="248"/>
      <c r="C334" s="249"/>
      <c r="D334" s="239" t="s">
        <v>268</v>
      </c>
      <c r="E334" s="250" t="s">
        <v>35</v>
      </c>
      <c r="F334" s="251" t="s">
        <v>559</v>
      </c>
      <c r="G334" s="249"/>
      <c r="H334" s="252">
        <v>28.532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268</v>
      </c>
      <c r="AU334" s="258" t="s">
        <v>89</v>
      </c>
      <c r="AV334" s="14" t="s">
        <v>89</v>
      </c>
      <c r="AW334" s="14" t="s">
        <v>41</v>
      </c>
      <c r="AX334" s="14" t="s">
        <v>80</v>
      </c>
      <c r="AY334" s="258" t="s">
        <v>257</v>
      </c>
    </row>
    <row r="335" s="15" customFormat="1">
      <c r="A335" s="15"/>
      <c r="B335" s="259"/>
      <c r="C335" s="260"/>
      <c r="D335" s="239" t="s">
        <v>268</v>
      </c>
      <c r="E335" s="261" t="s">
        <v>35</v>
      </c>
      <c r="F335" s="262" t="s">
        <v>272</v>
      </c>
      <c r="G335" s="260"/>
      <c r="H335" s="263">
        <v>28.532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268</v>
      </c>
      <c r="AU335" s="269" t="s">
        <v>89</v>
      </c>
      <c r="AV335" s="15" t="s">
        <v>264</v>
      </c>
      <c r="AW335" s="15" t="s">
        <v>41</v>
      </c>
      <c r="AX335" s="15" t="s">
        <v>87</v>
      </c>
      <c r="AY335" s="269" t="s">
        <v>257</v>
      </c>
    </row>
    <row r="336" s="2" customFormat="1" ht="24.15" customHeight="1">
      <c r="A336" s="41"/>
      <c r="B336" s="42"/>
      <c r="C336" s="219" t="s">
        <v>560</v>
      </c>
      <c r="D336" s="219" t="s">
        <v>259</v>
      </c>
      <c r="E336" s="220" t="s">
        <v>561</v>
      </c>
      <c r="F336" s="221" t="s">
        <v>355</v>
      </c>
      <c r="G336" s="222" t="s">
        <v>356</v>
      </c>
      <c r="H336" s="223">
        <v>95.971000000000004</v>
      </c>
      <c r="I336" s="224"/>
      <c r="J336" s="225">
        <f>ROUND(I336*H336,2)</f>
        <v>0</v>
      </c>
      <c r="K336" s="221" t="s">
        <v>263</v>
      </c>
      <c r="L336" s="47"/>
      <c r="M336" s="226" t="s">
        <v>35</v>
      </c>
      <c r="N336" s="227" t="s">
        <v>51</v>
      </c>
      <c r="O336" s="87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30" t="s">
        <v>264</v>
      </c>
      <c r="AT336" s="230" t="s">
        <v>259</v>
      </c>
      <c r="AU336" s="230" t="s">
        <v>89</v>
      </c>
      <c r="AY336" s="19" t="s">
        <v>257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9" t="s">
        <v>87</v>
      </c>
      <c r="BK336" s="231">
        <f>ROUND(I336*H336,2)</f>
        <v>0</v>
      </c>
      <c r="BL336" s="19" t="s">
        <v>264</v>
      </c>
      <c r="BM336" s="230" t="s">
        <v>562</v>
      </c>
    </row>
    <row r="337" s="2" customFormat="1">
      <c r="A337" s="41"/>
      <c r="B337" s="42"/>
      <c r="C337" s="43"/>
      <c r="D337" s="232" t="s">
        <v>266</v>
      </c>
      <c r="E337" s="43"/>
      <c r="F337" s="233" t="s">
        <v>563</v>
      </c>
      <c r="G337" s="43"/>
      <c r="H337" s="43"/>
      <c r="I337" s="234"/>
      <c r="J337" s="43"/>
      <c r="K337" s="43"/>
      <c r="L337" s="47"/>
      <c r="M337" s="235"/>
      <c r="N337" s="23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266</v>
      </c>
      <c r="AU337" s="19" t="s">
        <v>89</v>
      </c>
    </row>
    <row r="338" s="13" customFormat="1">
      <c r="A338" s="13"/>
      <c r="B338" s="237"/>
      <c r="C338" s="238"/>
      <c r="D338" s="239" t="s">
        <v>268</v>
      </c>
      <c r="E338" s="240" t="s">
        <v>35</v>
      </c>
      <c r="F338" s="241" t="s">
        <v>269</v>
      </c>
      <c r="G338" s="238"/>
      <c r="H338" s="240" t="s">
        <v>35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268</v>
      </c>
      <c r="AU338" s="247" t="s">
        <v>89</v>
      </c>
      <c r="AV338" s="13" t="s">
        <v>87</v>
      </c>
      <c r="AW338" s="13" t="s">
        <v>41</v>
      </c>
      <c r="AX338" s="13" t="s">
        <v>80</v>
      </c>
      <c r="AY338" s="247" t="s">
        <v>257</v>
      </c>
    </row>
    <row r="339" s="14" customFormat="1">
      <c r="A339" s="14"/>
      <c r="B339" s="248"/>
      <c r="C339" s="249"/>
      <c r="D339" s="239" t="s">
        <v>268</v>
      </c>
      <c r="E339" s="250" t="s">
        <v>35</v>
      </c>
      <c r="F339" s="251" t="s">
        <v>564</v>
      </c>
      <c r="G339" s="249"/>
      <c r="H339" s="252">
        <v>95.971000000000004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8" t="s">
        <v>268</v>
      </c>
      <c r="AU339" s="258" t="s">
        <v>89</v>
      </c>
      <c r="AV339" s="14" t="s">
        <v>89</v>
      </c>
      <c r="AW339" s="14" t="s">
        <v>41</v>
      </c>
      <c r="AX339" s="14" t="s">
        <v>80</v>
      </c>
      <c r="AY339" s="258" t="s">
        <v>257</v>
      </c>
    </row>
    <row r="340" s="15" customFormat="1">
      <c r="A340" s="15"/>
      <c r="B340" s="259"/>
      <c r="C340" s="260"/>
      <c r="D340" s="239" t="s">
        <v>268</v>
      </c>
      <c r="E340" s="261" t="s">
        <v>35</v>
      </c>
      <c r="F340" s="262" t="s">
        <v>272</v>
      </c>
      <c r="G340" s="260"/>
      <c r="H340" s="263">
        <v>95.971000000000004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9" t="s">
        <v>268</v>
      </c>
      <c r="AU340" s="269" t="s">
        <v>89</v>
      </c>
      <c r="AV340" s="15" t="s">
        <v>264</v>
      </c>
      <c r="AW340" s="15" t="s">
        <v>41</v>
      </c>
      <c r="AX340" s="15" t="s">
        <v>87</v>
      </c>
      <c r="AY340" s="269" t="s">
        <v>257</v>
      </c>
    </row>
    <row r="341" s="12" customFormat="1" ht="22.8" customHeight="1">
      <c r="A341" s="12"/>
      <c r="B341" s="203"/>
      <c r="C341" s="204"/>
      <c r="D341" s="205" t="s">
        <v>79</v>
      </c>
      <c r="E341" s="217" t="s">
        <v>565</v>
      </c>
      <c r="F341" s="217" t="s">
        <v>566</v>
      </c>
      <c r="G341" s="204"/>
      <c r="H341" s="204"/>
      <c r="I341" s="207"/>
      <c r="J341" s="218">
        <f>BK341</f>
        <v>0</v>
      </c>
      <c r="K341" s="204"/>
      <c r="L341" s="209"/>
      <c r="M341" s="210"/>
      <c r="N341" s="211"/>
      <c r="O341" s="211"/>
      <c r="P341" s="212">
        <f>SUM(P342:P343)</f>
        <v>0</v>
      </c>
      <c r="Q341" s="211"/>
      <c r="R341" s="212">
        <f>SUM(R342:R343)</f>
        <v>0</v>
      </c>
      <c r="S341" s="211"/>
      <c r="T341" s="213">
        <f>SUM(T342:T343)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4" t="s">
        <v>87</v>
      </c>
      <c r="AT341" s="215" t="s">
        <v>79</v>
      </c>
      <c r="AU341" s="215" t="s">
        <v>87</v>
      </c>
      <c r="AY341" s="214" t="s">
        <v>257</v>
      </c>
      <c r="BK341" s="216">
        <f>SUM(BK342:BK343)</f>
        <v>0</v>
      </c>
    </row>
    <row r="342" s="2" customFormat="1" ht="24.15" customHeight="1">
      <c r="A342" s="41"/>
      <c r="B342" s="42"/>
      <c r="C342" s="219" t="s">
        <v>567</v>
      </c>
      <c r="D342" s="219" t="s">
        <v>259</v>
      </c>
      <c r="E342" s="220" t="s">
        <v>568</v>
      </c>
      <c r="F342" s="221" t="s">
        <v>569</v>
      </c>
      <c r="G342" s="222" t="s">
        <v>356</v>
      </c>
      <c r="H342" s="223">
        <v>29.687000000000001</v>
      </c>
      <c r="I342" s="224"/>
      <c r="J342" s="225">
        <f>ROUND(I342*H342,2)</f>
        <v>0</v>
      </c>
      <c r="K342" s="221" t="s">
        <v>263</v>
      </c>
      <c r="L342" s="47"/>
      <c r="M342" s="226" t="s">
        <v>35</v>
      </c>
      <c r="N342" s="227" t="s">
        <v>51</v>
      </c>
      <c r="O342" s="87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0" t="s">
        <v>264</v>
      </c>
      <c r="AT342" s="230" t="s">
        <v>259</v>
      </c>
      <c r="AU342" s="230" t="s">
        <v>89</v>
      </c>
      <c r="AY342" s="19" t="s">
        <v>257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9" t="s">
        <v>87</v>
      </c>
      <c r="BK342" s="231">
        <f>ROUND(I342*H342,2)</f>
        <v>0</v>
      </c>
      <c r="BL342" s="19" t="s">
        <v>264</v>
      </c>
      <c r="BM342" s="230" t="s">
        <v>570</v>
      </c>
    </row>
    <row r="343" s="2" customFormat="1">
      <c r="A343" s="41"/>
      <c r="B343" s="42"/>
      <c r="C343" s="43"/>
      <c r="D343" s="232" t="s">
        <v>266</v>
      </c>
      <c r="E343" s="43"/>
      <c r="F343" s="233" t="s">
        <v>571</v>
      </c>
      <c r="G343" s="43"/>
      <c r="H343" s="43"/>
      <c r="I343" s="234"/>
      <c r="J343" s="43"/>
      <c r="K343" s="43"/>
      <c r="L343" s="47"/>
      <c r="M343" s="281"/>
      <c r="N343" s="282"/>
      <c r="O343" s="283"/>
      <c r="P343" s="283"/>
      <c r="Q343" s="283"/>
      <c r="R343" s="283"/>
      <c r="S343" s="283"/>
      <c r="T343" s="284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266</v>
      </c>
      <c r="AU343" s="19" t="s">
        <v>89</v>
      </c>
    </row>
    <row r="344" s="2" customFormat="1" ht="6.96" customHeight="1">
      <c r="A344" s="41"/>
      <c r="B344" s="62"/>
      <c r="C344" s="63"/>
      <c r="D344" s="63"/>
      <c r="E344" s="63"/>
      <c r="F344" s="63"/>
      <c r="G344" s="63"/>
      <c r="H344" s="63"/>
      <c r="I344" s="63"/>
      <c r="J344" s="63"/>
      <c r="K344" s="63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0q/cVTumjPLk6xHYYoOl7dRm5xMDOfpvcqeYLru73Ab1U5TtlJd6qxJPWVQC1yzo38qLLTK4Vlmt6HvJ0xWlJg==" hashValue="/uTj4dTSoUsLYRZEZhGqc6uH7MsxbmP+7XCrAX/R5gs8Mq33CSUdspeI+JzrQLdDmvLruTK+cIBujWP0NXoOlw==" algorithmName="SHA-512" password="CC35"/>
  <autoFilter ref="C99:K3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52"/>
    <hyperlink ref="F110" r:id="rId2" display="https://podminky.urs.cz/item/CS_URS_2021_01/113107163"/>
    <hyperlink ref="F116" r:id="rId3" display="https://podminky.urs.cz/item/CS_URS_2021_01/113107182"/>
    <hyperlink ref="F122" r:id="rId4" display="https://podminky.urs.cz/item/CS_URS_2021_01/115101201"/>
    <hyperlink ref="F127" r:id="rId5" display="https://podminky.urs.cz/item/CS_URS_2021_01/115101301"/>
    <hyperlink ref="F132" r:id="rId6" display="https://podminky.urs.cz/item/CS_URS_2021_01/119001405"/>
    <hyperlink ref="F138" r:id="rId7" display="https://podminky.urs.cz/item/CS_URS_2021_01/119001406"/>
    <hyperlink ref="F144" r:id="rId8" display="https://podminky.urs.cz/item/CS_URS_2021_01/119001421"/>
    <hyperlink ref="F150" r:id="rId9" display="https://podminky.urs.cz/item/CS_URS_2021_01/132354204"/>
    <hyperlink ref="F156" r:id="rId10" display="https://podminky.urs.cz/item/CS_URS_2021_01/139001101"/>
    <hyperlink ref="F166" r:id="rId11" display="https://podminky.urs.cz/item/CS_URS_2021_01/151101101"/>
    <hyperlink ref="F172" r:id="rId12" display="https://podminky.urs.cz/item/CS_URS_2021_01/151101111"/>
    <hyperlink ref="F174" r:id="rId13" display="https://podminky.urs.cz/item/CS_URS_2021_01/162751137"/>
    <hyperlink ref="F180" r:id="rId14" display="https://podminky.urs.cz/item/CS_URS_2021_01/162751139"/>
    <hyperlink ref="F186" r:id="rId15" display="https://podminky.urs.cz/item/CS_URS_2021_01/171201221"/>
    <hyperlink ref="F192" r:id="rId16" display="https://podminky.urs.cz/item/CS_URS_2021_01/174151101"/>
    <hyperlink ref="F200" r:id="rId17" display="https://podminky.urs.cz/item/CS_URS_2021_01/175151101"/>
    <hyperlink ref="F210" r:id="rId18" display="https://podminky.urs.cz/item/CS_URS_2021_01/212752111"/>
    <hyperlink ref="F216" r:id="rId19" display="https://podminky.urs.cz/item/CS_URS_2021_01/338171113"/>
    <hyperlink ref="F224" r:id="rId20" display="https://podminky.urs.cz/item/CS_URS_2021_01/451573111"/>
    <hyperlink ref="F231" r:id="rId21" display="https://podminky.urs.cz/item/CS_URS_2021_01/857262122"/>
    <hyperlink ref="F237" r:id="rId22" display="https://podminky.urs.cz/item/CS_URS_2021_01/857263131"/>
    <hyperlink ref="F243" r:id="rId23" display="https://podminky.urs.cz/item/CS_URS_2021_01/857312122"/>
    <hyperlink ref="F249" r:id="rId24" display="https://podminky.urs.cz/item/CS_URS_2021_01/871251211"/>
    <hyperlink ref="F256" r:id="rId25" display="https://podminky.urs.cz/item/CS_URS_2021_01/877261101"/>
    <hyperlink ref="F270" r:id="rId26" display="https://podminky.urs.cz/item/CS_URS_2021_01/877261110"/>
    <hyperlink ref="F276" r:id="rId27" display="https://podminky.urs.cz/item/CS_URS_2021_01/891261112"/>
    <hyperlink ref="F284" r:id="rId28" display="https://podminky.urs.cz/item/CS_URS_2021_01/892271111"/>
    <hyperlink ref="F289" r:id="rId29" display="https://podminky.urs.cz/item/CS_URS_2021_01/892273122"/>
    <hyperlink ref="F294" r:id="rId30" display="https://podminky.urs.cz/item/CS_URS_2021_01/892372111"/>
    <hyperlink ref="F296" r:id="rId31" display="https://podminky.urs.cz/item/CS_URS_2021_01/899401112"/>
    <hyperlink ref="F303" r:id="rId32" display="https://podminky.urs.cz/item/CS_URS_2021_01/899713111"/>
    <hyperlink ref="F308" r:id="rId33" display="https://podminky.urs.cz/item/CS_URS_2021_01/899721111"/>
    <hyperlink ref="F313" r:id="rId34" display="https://podminky.urs.cz/item/CS_URS_2021_01/899722111"/>
    <hyperlink ref="F319" r:id="rId35" display="https://podminky.urs.cz/item/CS_URS_2021_01/919735112"/>
    <hyperlink ref="F326" r:id="rId36" display="https://podminky.urs.cz/item/CS_URS_2021_01/997221551"/>
    <hyperlink ref="F328" r:id="rId37" display="https://podminky.urs.cz/item/CS_URS_2021_01/997221559"/>
    <hyperlink ref="F332" r:id="rId38" display="https://podminky.urs.cz/item/CS_URS_2021_01/997221645"/>
    <hyperlink ref="F337" r:id="rId39" display="https://podminky.urs.cz/item/CS_URS_2021_01/997221655"/>
    <hyperlink ref="F343" r:id="rId40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224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572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35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573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ROUND((SUM(BE100:BE375)),  2)</f>
        <v>0</v>
      </c>
      <c r="G37" s="41"/>
      <c r="H37" s="41"/>
      <c r="I37" s="163">
        <v>0.20999999999999999</v>
      </c>
      <c r="J37" s="162">
        <f>ROUND(((SUM(BE100:BE375))*I37),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ROUND((SUM(BF100:BF375)),  2)</f>
        <v>0</v>
      </c>
      <c r="G38" s="41"/>
      <c r="H38" s="41"/>
      <c r="I38" s="163">
        <v>0.14999999999999999</v>
      </c>
      <c r="J38" s="162">
        <f>ROUND(((SUM(BF100:BF375))*I38),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ROUND((SUM(BG100:BG375)),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ROUND((SUM(BH100:BH375)),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ROUND((SUM(BI100:BI375)),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224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01.5 B - Vodovodní řad 5 - investice SVS a.s.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SVS a.s., Přítkovská 1689, Teplice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J200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J206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J214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J233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239</v>
      </c>
      <c r="E74" s="189"/>
      <c r="F74" s="189"/>
      <c r="G74" s="189"/>
      <c r="H74" s="189"/>
      <c r="I74" s="189"/>
      <c r="J74" s="190">
        <f>J349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J356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J373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222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224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01.5 B - Vodovodní řad 5 - investice SVS a.s.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SVS a.s., Přítkovská 1689, Teplice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15.972205900000004</v>
      </c>
      <c r="S100" s="99"/>
      <c r="T100" s="201">
        <f>T101</f>
        <v>60.682499999999997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P102+P200+P206+P214+P233+P349+P356+P373</f>
        <v>0</v>
      </c>
      <c r="Q101" s="211"/>
      <c r="R101" s="212">
        <f>R102+R200+R206+R214+R233+R349+R356+R373</f>
        <v>15.972205900000004</v>
      </c>
      <c r="S101" s="211"/>
      <c r="T101" s="213">
        <f>T102+T200+T206+T214+T233+T349+T356+T373</f>
        <v>60.682499999999997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BK102+BK200+BK206+BK214+BK233+BK349+BK356+BK373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SUM(P103:P199)</f>
        <v>0</v>
      </c>
      <c r="Q102" s="211"/>
      <c r="R102" s="212">
        <f>SUM(R103:R199)</f>
        <v>0.2906688</v>
      </c>
      <c r="S102" s="211"/>
      <c r="T102" s="213">
        <f>SUM(T103:T199)</f>
        <v>60.335999999999999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SUM(BK103:BK199)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260</v>
      </c>
      <c r="F103" s="221" t="s">
        <v>261</v>
      </c>
      <c r="G103" s="222" t="s">
        <v>262</v>
      </c>
      <c r="H103" s="223">
        <v>62.850000000000001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0.29999999999999999</v>
      </c>
      <c r="T103" s="229">
        <f>S103*H103</f>
        <v>18.855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574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267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575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576</v>
      </c>
      <c r="G107" s="249"/>
      <c r="H107" s="252">
        <v>62.850000000000001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62.850000000000001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37.8" customHeight="1">
      <c r="A109" s="41"/>
      <c r="B109" s="42"/>
      <c r="C109" s="219" t="s">
        <v>89</v>
      </c>
      <c r="D109" s="219" t="s">
        <v>259</v>
      </c>
      <c r="E109" s="220" t="s">
        <v>273</v>
      </c>
      <c r="F109" s="221" t="s">
        <v>274</v>
      </c>
      <c r="G109" s="222" t="s">
        <v>262</v>
      </c>
      <c r="H109" s="223">
        <v>62.850000000000001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0</v>
      </c>
      <c r="R109" s="228">
        <f>Q109*H109</f>
        <v>0</v>
      </c>
      <c r="S109" s="228">
        <v>0.44</v>
      </c>
      <c r="T109" s="229">
        <f>S109*H109</f>
        <v>27.654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577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276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575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270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576</v>
      </c>
      <c r="G113" s="249"/>
      <c r="H113" s="252">
        <v>62.850000000000001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62.850000000000001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37.8" customHeight="1">
      <c r="A115" s="41"/>
      <c r="B115" s="42"/>
      <c r="C115" s="219" t="s">
        <v>98</v>
      </c>
      <c r="D115" s="219" t="s">
        <v>259</v>
      </c>
      <c r="E115" s="220" t="s">
        <v>277</v>
      </c>
      <c r="F115" s="221" t="s">
        <v>278</v>
      </c>
      <c r="G115" s="222" t="s">
        <v>262</v>
      </c>
      <c r="H115" s="223">
        <v>62.850000000000001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0.22</v>
      </c>
      <c r="T115" s="229">
        <f>S115*H115</f>
        <v>13.827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578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280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575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3" customFormat="1">
      <c r="A118" s="13"/>
      <c r="B118" s="237"/>
      <c r="C118" s="238"/>
      <c r="D118" s="239" t="s">
        <v>268</v>
      </c>
      <c r="E118" s="240" t="s">
        <v>35</v>
      </c>
      <c r="F118" s="241" t="s">
        <v>270</v>
      </c>
      <c r="G118" s="238"/>
      <c r="H118" s="240" t="s">
        <v>35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268</v>
      </c>
      <c r="AU118" s="247" t="s">
        <v>89</v>
      </c>
      <c r="AV118" s="13" t="s">
        <v>87</v>
      </c>
      <c r="AW118" s="13" t="s">
        <v>41</v>
      </c>
      <c r="AX118" s="13" t="s">
        <v>80</v>
      </c>
      <c r="AY118" s="247" t="s">
        <v>257</v>
      </c>
    </row>
    <row r="119" s="14" customFormat="1">
      <c r="A119" s="14"/>
      <c r="B119" s="248"/>
      <c r="C119" s="249"/>
      <c r="D119" s="239" t="s">
        <v>268</v>
      </c>
      <c r="E119" s="250" t="s">
        <v>35</v>
      </c>
      <c r="F119" s="251" t="s">
        <v>576</v>
      </c>
      <c r="G119" s="249"/>
      <c r="H119" s="252">
        <v>62.850000000000001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268</v>
      </c>
      <c r="AU119" s="258" t="s">
        <v>89</v>
      </c>
      <c r="AV119" s="14" t="s">
        <v>89</v>
      </c>
      <c r="AW119" s="14" t="s">
        <v>41</v>
      </c>
      <c r="AX119" s="14" t="s">
        <v>80</v>
      </c>
      <c r="AY119" s="258" t="s">
        <v>257</v>
      </c>
    </row>
    <row r="120" s="15" customFormat="1">
      <c r="A120" s="15"/>
      <c r="B120" s="259"/>
      <c r="C120" s="260"/>
      <c r="D120" s="239" t="s">
        <v>268</v>
      </c>
      <c r="E120" s="261" t="s">
        <v>35</v>
      </c>
      <c r="F120" s="262" t="s">
        <v>272</v>
      </c>
      <c r="G120" s="260"/>
      <c r="H120" s="263">
        <v>62.850000000000001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268</v>
      </c>
      <c r="AU120" s="269" t="s">
        <v>89</v>
      </c>
      <c r="AV120" s="15" t="s">
        <v>264</v>
      </c>
      <c r="AW120" s="15" t="s">
        <v>41</v>
      </c>
      <c r="AX120" s="15" t="s">
        <v>87</v>
      </c>
      <c r="AY120" s="269" t="s">
        <v>257</v>
      </c>
    </row>
    <row r="121" s="2" customFormat="1" ht="16.5" customHeight="1">
      <c r="A121" s="41"/>
      <c r="B121" s="42"/>
      <c r="C121" s="219" t="s">
        <v>264</v>
      </c>
      <c r="D121" s="219" t="s">
        <v>259</v>
      </c>
      <c r="E121" s="220" t="s">
        <v>281</v>
      </c>
      <c r="F121" s="221" t="s">
        <v>282</v>
      </c>
      <c r="G121" s="222" t="s">
        <v>283</v>
      </c>
      <c r="H121" s="223">
        <v>64</v>
      </c>
      <c r="I121" s="224"/>
      <c r="J121" s="225">
        <f>ROUND(I121*H121,2)</f>
        <v>0</v>
      </c>
      <c r="K121" s="221" t="s">
        <v>263</v>
      </c>
      <c r="L121" s="47"/>
      <c r="M121" s="226" t="s">
        <v>35</v>
      </c>
      <c r="N121" s="227" t="s">
        <v>51</v>
      </c>
      <c r="O121" s="87"/>
      <c r="P121" s="228">
        <f>O121*H121</f>
        <v>0</v>
      </c>
      <c r="Q121" s="228">
        <v>3.0000000000000001E-05</v>
      </c>
      <c r="R121" s="228">
        <f>Q121*H121</f>
        <v>0.0019200000000000001</v>
      </c>
      <c r="S121" s="228">
        <v>0</v>
      </c>
      <c r="T121" s="22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0" t="s">
        <v>264</v>
      </c>
      <c r="AT121" s="230" t="s">
        <v>259</v>
      </c>
      <c r="AU121" s="230" t="s">
        <v>89</v>
      </c>
      <c r="AY121" s="19" t="s">
        <v>257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87</v>
      </c>
      <c r="BK121" s="231">
        <f>ROUND(I121*H121,2)</f>
        <v>0</v>
      </c>
      <c r="BL121" s="19" t="s">
        <v>264</v>
      </c>
      <c r="BM121" s="230" t="s">
        <v>579</v>
      </c>
    </row>
    <row r="122" s="2" customFormat="1">
      <c r="A122" s="41"/>
      <c r="B122" s="42"/>
      <c r="C122" s="43"/>
      <c r="D122" s="232" t="s">
        <v>266</v>
      </c>
      <c r="E122" s="43"/>
      <c r="F122" s="233" t="s">
        <v>285</v>
      </c>
      <c r="G122" s="43"/>
      <c r="H122" s="43"/>
      <c r="I122" s="234"/>
      <c r="J122" s="43"/>
      <c r="K122" s="43"/>
      <c r="L122" s="47"/>
      <c r="M122" s="235"/>
      <c r="N122" s="23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266</v>
      </c>
      <c r="AU122" s="19" t="s">
        <v>89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575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580</v>
      </c>
      <c r="G124" s="249"/>
      <c r="H124" s="252">
        <v>64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64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4.15" customHeight="1">
      <c r="A126" s="41"/>
      <c r="B126" s="42"/>
      <c r="C126" s="219" t="s">
        <v>287</v>
      </c>
      <c r="D126" s="219" t="s">
        <v>259</v>
      </c>
      <c r="E126" s="220" t="s">
        <v>288</v>
      </c>
      <c r="F126" s="221" t="s">
        <v>289</v>
      </c>
      <c r="G126" s="222" t="s">
        <v>290</v>
      </c>
      <c r="H126" s="223">
        <v>8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581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292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575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308</v>
      </c>
      <c r="G129" s="249"/>
      <c r="H129" s="252">
        <v>8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8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49.05" customHeight="1">
      <c r="A131" s="41"/>
      <c r="B131" s="42"/>
      <c r="C131" s="219" t="s">
        <v>294</v>
      </c>
      <c r="D131" s="219" t="s">
        <v>259</v>
      </c>
      <c r="E131" s="220" t="s">
        <v>295</v>
      </c>
      <c r="F131" s="221" t="s">
        <v>296</v>
      </c>
      <c r="G131" s="222" t="s">
        <v>297</v>
      </c>
      <c r="H131" s="223">
        <v>2.3999999999999999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0.036900000000000002</v>
      </c>
      <c r="R131" s="228">
        <f>Q131*H131</f>
        <v>0.08856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582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299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575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300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301</v>
      </c>
      <c r="G135" s="249"/>
      <c r="H135" s="252">
        <v>2.3999999999999999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2.3999999999999999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49.05" customHeight="1">
      <c r="A137" s="41"/>
      <c r="B137" s="42"/>
      <c r="C137" s="219" t="s">
        <v>302</v>
      </c>
      <c r="D137" s="219" t="s">
        <v>259</v>
      </c>
      <c r="E137" s="220" t="s">
        <v>303</v>
      </c>
      <c r="F137" s="221" t="s">
        <v>304</v>
      </c>
      <c r="G137" s="222" t="s">
        <v>297</v>
      </c>
      <c r="H137" s="223">
        <v>3.6000000000000001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0.0086800000000000002</v>
      </c>
      <c r="R137" s="228">
        <f>Q137*H137</f>
        <v>0.031248000000000001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583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306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575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584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585</v>
      </c>
      <c r="G141" s="249"/>
      <c r="H141" s="252">
        <v>3.6000000000000001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5" customFormat="1">
      <c r="A142" s="15"/>
      <c r="B142" s="259"/>
      <c r="C142" s="260"/>
      <c r="D142" s="239" t="s">
        <v>268</v>
      </c>
      <c r="E142" s="261" t="s">
        <v>35</v>
      </c>
      <c r="F142" s="262" t="s">
        <v>272</v>
      </c>
      <c r="G142" s="260"/>
      <c r="H142" s="263">
        <v>3.6000000000000001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268</v>
      </c>
      <c r="AU142" s="269" t="s">
        <v>89</v>
      </c>
      <c r="AV142" s="15" t="s">
        <v>264</v>
      </c>
      <c r="AW142" s="15" t="s">
        <v>41</v>
      </c>
      <c r="AX142" s="15" t="s">
        <v>87</v>
      </c>
      <c r="AY142" s="269" t="s">
        <v>257</v>
      </c>
    </row>
    <row r="143" s="2" customFormat="1" ht="24.15" customHeight="1">
      <c r="A143" s="41"/>
      <c r="B143" s="42"/>
      <c r="C143" s="219" t="s">
        <v>308</v>
      </c>
      <c r="D143" s="219" t="s">
        <v>259</v>
      </c>
      <c r="E143" s="220" t="s">
        <v>316</v>
      </c>
      <c r="F143" s="221" t="s">
        <v>317</v>
      </c>
      <c r="G143" s="222" t="s">
        <v>318</v>
      </c>
      <c r="H143" s="223">
        <v>62.850000000000001</v>
      </c>
      <c r="I143" s="224"/>
      <c r="J143" s="225">
        <f>ROUND(I143*H143,2)</f>
        <v>0</v>
      </c>
      <c r="K143" s="221" t="s">
        <v>263</v>
      </c>
      <c r="L143" s="47"/>
      <c r="M143" s="226" t="s">
        <v>35</v>
      </c>
      <c r="N143" s="227" t="s">
        <v>51</v>
      </c>
      <c r="O143" s="87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0" t="s">
        <v>264</v>
      </c>
      <c r="AT143" s="230" t="s">
        <v>259</v>
      </c>
      <c r="AU143" s="230" t="s">
        <v>89</v>
      </c>
      <c r="AY143" s="19" t="s">
        <v>257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87</v>
      </c>
      <c r="BK143" s="231">
        <f>ROUND(I143*H143,2)</f>
        <v>0</v>
      </c>
      <c r="BL143" s="19" t="s">
        <v>264</v>
      </c>
      <c r="BM143" s="230" t="s">
        <v>586</v>
      </c>
    </row>
    <row r="144" s="2" customFormat="1">
      <c r="A144" s="41"/>
      <c r="B144" s="42"/>
      <c r="C144" s="43"/>
      <c r="D144" s="232" t="s">
        <v>266</v>
      </c>
      <c r="E144" s="43"/>
      <c r="F144" s="233" t="s">
        <v>320</v>
      </c>
      <c r="G144" s="43"/>
      <c r="H144" s="43"/>
      <c r="I144" s="234"/>
      <c r="J144" s="43"/>
      <c r="K144" s="43"/>
      <c r="L144" s="47"/>
      <c r="M144" s="235"/>
      <c r="N144" s="23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266</v>
      </c>
      <c r="AU144" s="19" t="s">
        <v>89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575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321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4" customFormat="1">
      <c r="A147" s="14"/>
      <c r="B147" s="248"/>
      <c r="C147" s="249"/>
      <c r="D147" s="239" t="s">
        <v>268</v>
      </c>
      <c r="E147" s="250" t="s">
        <v>35</v>
      </c>
      <c r="F147" s="251" t="s">
        <v>587</v>
      </c>
      <c r="G147" s="249"/>
      <c r="H147" s="252">
        <v>62.850000000000001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268</v>
      </c>
      <c r="AU147" s="258" t="s">
        <v>89</v>
      </c>
      <c r="AV147" s="14" t="s">
        <v>89</v>
      </c>
      <c r="AW147" s="14" t="s">
        <v>41</v>
      </c>
      <c r="AX147" s="14" t="s">
        <v>80</v>
      </c>
      <c r="AY147" s="258" t="s">
        <v>257</v>
      </c>
    </row>
    <row r="148" s="15" customFormat="1">
      <c r="A148" s="15"/>
      <c r="B148" s="259"/>
      <c r="C148" s="260"/>
      <c r="D148" s="239" t="s">
        <v>268</v>
      </c>
      <c r="E148" s="261" t="s">
        <v>35</v>
      </c>
      <c r="F148" s="262" t="s">
        <v>272</v>
      </c>
      <c r="G148" s="260"/>
      <c r="H148" s="263">
        <v>62.850000000000001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268</v>
      </c>
      <c r="AU148" s="269" t="s">
        <v>89</v>
      </c>
      <c r="AV148" s="15" t="s">
        <v>264</v>
      </c>
      <c r="AW148" s="15" t="s">
        <v>41</v>
      </c>
      <c r="AX148" s="15" t="s">
        <v>87</v>
      </c>
      <c r="AY148" s="269" t="s">
        <v>257</v>
      </c>
    </row>
    <row r="149" s="2" customFormat="1" ht="24.15" customHeight="1">
      <c r="A149" s="41"/>
      <c r="B149" s="42"/>
      <c r="C149" s="219" t="s">
        <v>315</v>
      </c>
      <c r="D149" s="219" t="s">
        <v>259</v>
      </c>
      <c r="E149" s="220" t="s">
        <v>324</v>
      </c>
      <c r="F149" s="221" t="s">
        <v>325</v>
      </c>
      <c r="G149" s="222" t="s">
        <v>318</v>
      </c>
      <c r="H149" s="223">
        <v>13.32</v>
      </c>
      <c r="I149" s="224"/>
      <c r="J149" s="225">
        <f>ROUND(I149*H149,2)</f>
        <v>0</v>
      </c>
      <c r="K149" s="221" t="s">
        <v>263</v>
      </c>
      <c r="L149" s="47"/>
      <c r="M149" s="226" t="s">
        <v>35</v>
      </c>
      <c r="N149" s="227" t="s">
        <v>51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0" t="s">
        <v>264</v>
      </c>
      <c r="AT149" s="230" t="s">
        <v>259</v>
      </c>
      <c r="AU149" s="230" t="s">
        <v>89</v>
      </c>
      <c r="AY149" s="19" t="s">
        <v>257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87</v>
      </c>
      <c r="BK149" s="231">
        <f>ROUND(I149*H149,2)</f>
        <v>0</v>
      </c>
      <c r="BL149" s="19" t="s">
        <v>264</v>
      </c>
      <c r="BM149" s="230" t="s">
        <v>588</v>
      </c>
    </row>
    <row r="150" s="2" customFormat="1">
      <c r="A150" s="41"/>
      <c r="B150" s="42"/>
      <c r="C150" s="43"/>
      <c r="D150" s="232" t="s">
        <v>266</v>
      </c>
      <c r="E150" s="43"/>
      <c r="F150" s="233" t="s">
        <v>327</v>
      </c>
      <c r="G150" s="43"/>
      <c r="H150" s="43"/>
      <c r="I150" s="234"/>
      <c r="J150" s="43"/>
      <c r="K150" s="43"/>
      <c r="L150" s="47"/>
      <c r="M150" s="235"/>
      <c r="N150" s="23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266</v>
      </c>
      <c r="AU150" s="19" t="s">
        <v>89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575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300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4" customFormat="1">
      <c r="A153" s="14"/>
      <c r="B153" s="248"/>
      <c r="C153" s="249"/>
      <c r="D153" s="239" t="s">
        <v>268</v>
      </c>
      <c r="E153" s="250" t="s">
        <v>35</v>
      </c>
      <c r="F153" s="251" t="s">
        <v>328</v>
      </c>
      <c r="G153" s="249"/>
      <c r="H153" s="252">
        <v>4.8959999999999999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268</v>
      </c>
      <c r="AU153" s="258" t="s">
        <v>89</v>
      </c>
      <c r="AV153" s="14" t="s">
        <v>89</v>
      </c>
      <c r="AW153" s="14" t="s">
        <v>41</v>
      </c>
      <c r="AX153" s="14" t="s">
        <v>80</v>
      </c>
      <c r="AY153" s="258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584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4" customFormat="1">
      <c r="A155" s="14"/>
      <c r="B155" s="248"/>
      <c r="C155" s="249"/>
      <c r="D155" s="239" t="s">
        <v>268</v>
      </c>
      <c r="E155" s="250" t="s">
        <v>35</v>
      </c>
      <c r="F155" s="251" t="s">
        <v>589</v>
      </c>
      <c r="G155" s="249"/>
      <c r="H155" s="252">
        <v>8.4239999999999995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268</v>
      </c>
      <c r="AU155" s="258" t="s">
        <v>89</v>
      </c>
      <c r="AV155" s="14" t="s">
        <v>89</v>
      </c>
      <c r="AW155" s="14" t="s">
        <v>41</v>
      </c>
      <c r="AX155" s="14" t="s">
        <v>80</v>
      </c>
      <c r="AY155" s="258" t="s">
        <v>257</v>
      </c>
    </row>
    <row r="156" s="15" customFormat="1">
      <c r="A156" s="15"/>
      <c r="B156" s="259"/>
      <c r="C156" s="260"/>
      <c r="D156" s="239" t="s">
        <v>268</v>
      </c>
      <c r="E156" s="261" t="s">
        <v>35</v>
      </c>
      <c r="F156" s="262" t="s">
        <v>272</v>
      </c>
      <c r="G156" s="260"/>
      <c r="H156" s="263">
        <v>13.32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268</v>
      </c>
      <c r="AU156" s="269" t="s">
        <v>89</v>
      </c>
      <c r="AV156" s="15" t="s">
        <v>264</v>
      </c>
      <c r="AW156" s="15" t="s">
        <v>41</v>
      </c>
      <c r="AX156" s="15" t="s">
        <v>87</v>
      </c>
      <c r="AY156" s="269" t="s">
        <v>257</v>
      </c>
    </row>
    <row r="157" s="2" customFormat="1" ht="21.75" customHeight="1">
      <c r="A157" s="41"/>
      <c r="B157" s="42"/>
      <c r="C157" s="219" t="s">
        <v>323</v>
      </c>
      <c r="D157" s="219" t="s">
        <v>259</v>
      </c>
      <c r="E157" s="220" t="s">
        <v>332</v>
      </c>
      <c r="F157" s="221" t="s">
        <v>333</v>
      </c>
      <c r="G157" s="222" t="s">
        <v>262</v>
      </c>
      <c r="H157" s="223">
        <v>201.12000000000001</v>
      </c>
      <c r="I157" s="224"/>
      <c r="J157" s="225">
        <f>ROUND(I157*H157,2)</f>
        <v>0</v>
      </c>
      <c r="K157" s="221" t="s">
        <v>263</v>
      </c>
      <c r="L157" s="47"/>
      <c r="M157" s="226" t="s">
        <v>35</v>
      </c>
      <c r="N157" s="227" t="s">
        <v>51</v>
      </c>
      <c r="O157" s="87"/>
      <c r="P157" s="228">
        <f>O157*H157</f>
        <v>0</v>
      </c>
      <c r="Q157" s="228">
        <v>0.00084000000000000003</v>
      </c>
      <c r="R157" s="228">
        <f>Q157*H157</f>
        <v>0.1689408</v>
      </c>
      <c r="S157" s="228">
        <v>0</v>
      </c>
      <c r="T157" s="22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0" t="s">
        <v>264</v>
      </c>
      <c r="AT157" s="230" t="s">
        <v>259</v>
      </c>
      <c r="AU157" s="230" t="s">
        <v>89</v>
      </c>
      <c r="AY157" s="19" t="s">
        <v>257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87</v>
      </c>
      <c r="BK157" s="231">
        <f>ROUND(I157*H157,2)</f>
        <v>0</v>
      </c>
      <c r="BL157" s="19" t="s">
        <v>264</v>
      </c>
      <c r="BM157" s="230" t="s">
        <v>590</v>
      </c>
    </row>
    <row r="158" s="2" customFormat="1">
      <c r="A158" s="41"/>
      <c r="B158" s="42"/>
      <c r="C158" s="43"/>
      <c r="D158" s="232" t="s">
        <v>266</v>
      </c>
      <c r="E158" s="43"/>
      <c r="F158" s="233" t="s">
        <v>335</v>
      </c>
      <c r="G158" s="43"/>
      <c r="H158" s="43"/>
      <c r="I158" s="234"/>
      <c r="J158" s="43"/>
      <c r="K158" s="43"/>
      <c r="L158" s="47"/>
      <c r="M158" s="235"/>
      <c r="N158" s="23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266</v>
      </c>
      <c r="AU158" s="19" t="s">
        <v>89</v>
      </c>
    </row>
    <row r="159" s="13" customFormat="1">
      <c r="A159" s="13"/>
      <c r="B159" s="237"/>
      <c r="C159" s="238"/>
      <c r="D159" s="239" t="s">
        <v>268</v>
      </c>
      <c r="E159" s="240" t="s">
        <v>35</v>
      </c>
      <c r="F159" s="241" t="s">
        <v>575</v>
      </c>
      <c r="G159" s="238"/>
      <c r="H159" s="240" t="s">
        <v>35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268</v>
      </c>
      <c r="AU159" s="247" t="s">
        <v>89</v>
      </c>
      <c r="AV159" s="13" t="s">
        <v>87</v>
      </c>
      <c r="AW159" s="13" t="s">
        <v>41</v>
      </c>
      <c r="AX159" s="13" t="s">
        <v>80</v>
      </c>
      <c r="AY159" s="247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321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591</v>
      </c>
      <c r="G161" s="249"/>
      <c r="H161" s="252">
        <v>201.12000000000001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5" customFormat="1">
      <c r="A162" s="15"/>
      <c r="B162" s="259"/>
      <c r="C162" s="260"/>
      <c r="D162" s="239" t="s">
        <v>268</v>
      </c>
      <c r="E162" s="261" t="s">
        <v>35</v>
      </c>
      <c r="F162" s="262" t="s">
        <v>272</v>
      </c>
      <c r="G162" s="260"/>
      <c r="H162" s="263">
        <v>201.12000000000001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268</v>
      </c>
      <c r="AU162" s="269" t="s">
        <v>89</v>
      </c>
      <c r="AV162" s="15" t="s">
        <v>264</v>
      </c>
      <c r="AW162" s="15" t="s">
        <v>41</v>
      </c>
      <c r="AX162" s="15" t="s">
        <v>87</v>
      </c>
      <c r="AY162" s="269" t="s">
        <v>257</v>
      </c>
    </row>
    <row r="163" s="2" customFormat="1" ht="24.15" customHeight="1">
      <c r="A163" s="41"/>
      <c r="B163" s="42"/>
      <c r="C163" s="219" t="s">
        <v>331</v>
      </c>
      <c r="D163" s="219" t="s">
        <v>259</v>
      </c>
      <c r="E163" s="220" t="s">
        <v>338</v>
      </c>
      <c r="F163" s="221" t="s">
        <v>339</v>
      </c>
      <c r="G163" s="222" t="s">
        <v>262</v>
      </c>
      <c r="H163" s="223">
        <v>201.12000000000001</v>
      </c>
      <c r="I163" s="224"/>
      <c r="J163" s="225">
        <f>ROUND(I163*H163,2)</f>
        <v>0</v>
      </c>
      <c r="K163" s="221" t="s">
        <v>263</v>
      </c>
      <c r="L163" s="47"/>
      <c r="M163" s="226" t="s">
        <v>35</v>
      </c>
      <c r="N163" s="227" t="s">
        <v>51</v>
      </c>
      <c r="O163" s="8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0" t="s">
        <v>264</v>
      </c>
      <c r="AT163" s="230" t="s">
        <v>259</v>
      </c>
      <c r="AU163" s="230" t="s">
        <v>89</v>
      </c>
      <c r="AY163" s="19" t="s">
        <v>257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9" t="s">
        <v>87</v>
      </c>
      <c r="BK163" s="231">
        <f>ROUND(I163*H163,2)</f>
        <v>0</v>
      </c>
      <c r="BL163" s="19" t="s">
        <v>264</v>
      </c>
      <c r="BM163" s="230" t="s">
        <v>592</v>
      </c>
    </row>
    <row r="164" s="2" customFormat="1">
      <c r="A164" s="41"/>
      <c r="B164" s="42"/>
      <c r="C164" s="43"/>
      <c r="D164" s="232" t="s">
        <v>266</v>
      </c>
      <c r="E164" s="43"/>
      <c r="F164" s="233" t="s">
        <v>341</v>
      </c>
      <c r="G164" s="43"/>
      <c r="H164" s="43"/>
      <c r="I164" s="234"/>
      <c r="J164" s="43"/>
      <c r="K164" s="43"/>
      <c r="L164" s="47"/>
      <c r="M164" s="235"/>
      <c r="N164" s="23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266</v>
      </c>
      <c r="AU164" s="19" t="s">
        <v>89</v>
      </c>
    </row>
    <row r="165" s="2" customFormat="1" ht="37.8" customHeight="1">
      <c r="A165" s="41"/>
      <c r="B165" s="42"/>
      <c r="C165" s="219" t="s">
        <v>337</v>
      </c>
      <c r="D165" s="219" t="s">
        <v>259</v>
      </c>
      <c r="E165" s="220" t="s">
        <v>342</v>
      </c>
      <c r="F165" s="221" t="s">
        <v>343</v>
      </c>
      <c r="G165" s="222" t="s">
        <v>318</v>
      </c>
      <c r="H165" s="223">
        <v>62.850000000000001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593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345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575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346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594</v>
      </c>
      <c r="G169" s="249"/>
      <c r="H169" s="252">
        <v>62.850000000000001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62.850000000000001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37.8" customHeight="1">
      <c r="A171" s="41"/>
      <c r="B171" s="42"/>
      <c r="C171" s="219" t="s">
        <v>293</v>
      </c>
      <c r="D171" s="219" t="s">
        <v>259</v>
      </c>
      <c r="E171" s="220" t="s">
        <v>349</v>
      </c>
      <c r="F171" s="221" t="s">
        <v>350</v>
      </c>
      <c r="G171" s="222" t="s">
        <v>318</v>
      </c>
      <c r="H171" s="223">
        <v>125.7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595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352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575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346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4" customFormat="1">
      <c r="A175" s="14"/>
      <c r="B175" s="248"/>
      <c r="C175" s="249"/>
      <c r="D175" s="239" t="s">
        <v>268</v>
      </c>
      <c r="E175" s="250" t="s">
        <v>35</v>
      </c>
      <c r="F175" s="251" t="s">
        <v>596</v>
      </c>
      <c r="G175" s="249"/>
      <c r="H175" s="252">
        <v>125.7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268</v>
      </c>
      <c r="AU175" s="258" t="s">
        <v>89</v>
      </c>
      <c r="AV175" s="14" t="s">
        <v>89</v>
      </c>
      <c r="AW175" s="14" t="s">
        <v>41</v>
      </c>
      <c r="AX175" s="14" t="s">
        <v>80</v>
      </c>
      <c r="AY175" s="258" t="s">
        <v>257</v>
      </c>
    </row>
    <row r="176" s="15" customFormat="1">
      <c r="A176" s="15"/>
      <c r="B176" s="259"/>
      <c r="C176" s="260"/>
      <c r="D176" s="239" t="s">
        <v>268</v>
      </c>
      <c r="E176" s="261" t="s">
        <v>35</v>
      </c>
      <c r="F176" s="262" t="s">
        <v>272</v>
      </c>
      <c r="G176" s="260"/>
      <c r="H176" s="263">
        <v>125.7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9" t="s">
        <v>268</v>
      </c>
      <c r="AU176" s="269" t="s">
        <v>89</v>
      </c>
      <c r="AV176" s="15" t="s">
        <v>264</v>
      </c>
      <c r="AW176" s="15" t="s">
        <v>41</v>
      </c>
      <c r="AX176" s="15" t="s">
        <v>87</v>
      </c>
      <c r="AY176" s="269" t="s">
        <v>257</v>
      </c>
    </row>
    <row r="177" s="2" customFormat="1" ht="24.15" customHeight="1">
      <c r="A177" s="41"/>
      <c r="B177" s="42"/>
      <c r="C177" s="219" t="s">
        <v>348</v>
      </c>
      <c r="D177" s="219" t="s">
        <v>259</v>
      </c>
      <c r="E177" s="220" t="s">
        <v>354</v>
      </c>
      <c r="F177" s="221" t="s">
        <v>355</v>
      </c>
      <c r="G177" s="222" t="s">
        <v>356</v>
      </c>
      <c r="H177" s="223">
        <v>106.845</v>
      </c>
      <c r="I177" s="224"/>
      <c r="J177" s="225">
        <f>ROUND(I177*H177,2)</f>
        <v>0</v>
      </c>
      <c r="K177" s="221" t="s">
        <v>263</v>
      </c>
      <c r="L177" s="47"/>
      <c r="M177" s="226" t="s">
        <v>35</v>
      </c>
      <c r="N177" s="227" t="s">
        <v>51</v>
      </c>
      <c r="O177" s="87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0" t="s">
        <v>264</v>
      </c>
      <c r="AT177" s="230" t="s">
        <v>259</v>
      </c>
      <c r="AU177" s="230" t="s">
        <v>89</v>
      </c>
      <c r="AY177" s="19" t="s">
        <v>257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87</v>
      </c>
      <c r="BK177" s="231">
        <f>ROUND(I177*H177,2)</f>
        <v>0</v>
      </c>
      <c r="BL177" s="19" t="s">
        <v>264</v>
      </c>
      <c r="BM177" s="230" t="s">
        <v>597</v>
      </c>
    </row>
    <row r="178" s="2" customFormat="1">
      <c r="A178" s="41"/>
      <c r="B178" s="42"/>
      <c r="C178" s="43"/>
      <c r="D178" s="232" t="s">
        <v>266</v>
      </c>
      <c r="E178" s="43"/>
      <c r="F178" s="233" t="s">
        <v>358</v>
      </c>
      <c r="G178" s="43"/>
      <c r="H178" s="43"/>
      <c r="I178" s="234"/>
      <c r="J178" s="43"/>
      <c r="K178" s="43"/>
      <c r="L178" s="47"/>
      <c r="M178" s="235"/>
      <c r="N178" s="23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266</v>
      </c>
      <c r="AU178" s="19" t="s">
        <v>89</v>
      </c>
    </row>
    <row r="179" s="13" customFormat="1">
      <c r="A179" s="13"/>
      <c r="B179" s="237"/>
      <c r="C179" s="238"/>
      <c r="D179" s="239" t="s">
        <v>268</v>
      </c>
      <c r="E179" s="240" t="s">
        <v>35</v>
      </c>
      <c r="F179" s="241" t="s">
        <v>575</v>
      </c>
      <c r="G179" s="238"/>
      <c r="H179" s="240" t="s">
        <v>35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268</v>
      </c>
      <c r="AU179" s="247" t="s">
        <v>89</v>
      </c>
      <c r="AV179" s="13" t="s">
        <v>87</v>
      </c>
      <c r="AW179" s="13" t="s">
        <v>41</v>
      </c>
      <c r="AX179" s="13" t="s">
        <v>80</v>
      </c>
      <c r="AY179" s="247" t="s">
        <v>257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359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4" customFormat="1">
      <c r="A181" s="14"/>
      <c r="B181" s="248"/>
      <c r="C181" s="249"/>
      <c r="D181" s="239" t="s">
        <v>268</v>
      </c>
      <c r="E181" s="250" t="s">
        <v>35</v>
      </c>
      <c r="F181" s="251" t="s">
        <v>598</v>
      </c>
      <c r="G181" s="249"/>
      <c r="H181" s="252">
        <v>106.845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41</v>
      </c>
      <c r="AX181" s="14" t="s">
        <v>80</v>
      </c>
      <c r="AY181" s="258" t="s">
        <v>257</v>
      </c>
    </row>
    <row r="182" s="15" customFormat="1">
      <c r="A182" s="15"/>
      <c r="B182" s="259"/>
      <c r="C182" s="260"/>
      <c r="D182" s="239" t="s">
        <v>268</v>
      </c>
      <c r="E182" s="261" t="s">
        <v>35</v>
      </c>
      <c r="F182" s="262" t="s">
        <v>272</v>
      </c>
      <c r="G182" s="260"/>
      <c r="H182" s="263">
        <v>106.845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9" t="s">
        <v>268</v>
      </c>
      <c r="AU182" s="269" t="s">
        <v>89</v>
      </c>
      <c r="AV182" s="15" t="s">
        <v>264</v>
      </c>
      <c r="AW182" s="15" t="s">
        <v>41</v>
      </c>
      <c r="AX182" s="15" t="s">
        <v>87</v>
      </c>
      <c r="AY182" s="269" t="s">
        <v>257</v>
      </c>
    </row>
    <row r="183" s="2" customFormat="1" ht="24.15" customHeight="1">
      <c r="A183" s="41"/>
      <c r="B183" s="42"/>
      <c r="C183" s="219" t="s">
        <v>8</v>
      </c>
      <c r="D183" s="219" t="s">
        <v>259</v>
      </c>
      <c r="E183" s="220" t="s">
        <v>362</v>
      </c>
      <c r="F183" s="221" t="s">
        <v>363</v>
      </c>
      <c r="G183" s="222" t="s">
        <v>318</v>
      </c>
      <c r="H183" s="223">
        <v>30.795999999999999</v>
      </c>
      <c r="I183" s="224"/>
      <c r="J183" s="225">
        <f>ROUND(I183*H183,2)</f>
        <v>0</v>
      </c>
      <c r="K183" s="221" t="s">
        <v>263</v>
      </c>
      <c r="L183" s="47"/>
      <c r="M183" s="226" t="s">
        <v>35</v>
      </c>
      <c r="N183" s="227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264</v>
      </c>
      <c r="AT183" s="230" t="s">
        <v>259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599</v>
      </c>
    </row>
    <row r="184" s="2" customFormat="1">
      <c r="A184" s="41"/>
      <c r="B184" s="42"/>
      <c r="C184" s="43"/>
      <c r="D184" s="232" t="s">
        <v>266</v>
      </c>
      <c r="E184" s="43"/>
      <c r="F184" s="233" t="s">
        <v>365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266</v>
      </c>
      <c r="AU184" s="19" t="s">
        <v>89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575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366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600</v>
      </c>
      <c r="G187" s="249"/>
      <c r="H187" s="252">
        <v>30.795999999999999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30.795999999999999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2" customFormat="1" ht="16.5" customHeight="1">
      <c r="A189" s="41"/>
      <c r="B189" s="42"/>
      <c r="C189" s="270" t="s">
        <v>361</v>
      </c>
      <c r="D189" s="270" t="s">
        <v>369</v>
      </c>
      <c r="E189" s="271" t="s">
        <v>370</v>
      </c>
      <c r="F189" s="272" t="s">
        <v>371</v>
      </c>
      <c r="G189" s="273" t="s">
        <v>356</v>
      </c>
      <c r="H189" s="274">
        <v>61.591999999999999</v>
      </c>
      <c r="I189" s="275"/>
      <c r="J189" s="276">
        <f>ROUND(I189*H189,2)</f>
        <v>0</v>
      </c>
      <c r="K189" s="272" t="s">
        <v>263</v>
      </c>
      <c r="L189" s="277"/>
      <c r="M189" s="278" t="s">
        <v>35</v>
      </c>
      <c r="N189" s="279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308</v>
      </c>
      <c r="AT189" s="230" t="s">
        <v>369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601</v>
      </c>
    </row>
    <row r="190" s="14" customFormat="1">
      <c r="A190" s="14"/>
      <c r="B190" s="248"/>
      <c r="C190" s="249"/>
      <c r="D190" s="239" t="s">
        <v>268</v>
      </c>
      <c r="E190" s="249"/>
      <c r="F190" s="251" t="s">
        <v>602</v>
      </c>
      <c r="G190" s="249"/>
      <c r="H190" s="252">
        <v>61.591999999999999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</v>
      </c>
      <c r="AX190" s="14" t="s">
        <v>87</v>
      </c>
      <c r="AY190" s="258" t="s">
        <v>257</v>
      </c>
    </row>
    <row r="191" s="2" customFormat="1" ht="37.8" customHeight="1">
      <c r="A191" s="41"/>
      <c r="B191" s="42"/>
      <c r="C191" s="219" t="s">
        <v>368</v>
      </c>
      <c r="D191" s="219" t="s">
        <v>259</v>
      </c>
      <c r="E191" s="220" t="s">
        <v>375</v>
      </c>
      <c r="F191" s="221" t="s">
        <v>376</v>
      </c>
      <c r="G191" s="222" t="s">
        <v>318</v>
      </c>
      <c r="H191" s="223">
        <v>25.172000000000001</v>
      </c>
      <c r="I191" s="224"/>
      <c r="J191" s="225">
        <f>ROUND(I191*H191,2)</f>
        <v>0</v>
      </c>
      <c r="K191" s="221" t="s">
        <v>263</v>
      </c>
      <c r="L191" s="47"/>
      <c r="M191" s="226" t="s">
        <v>35</v>
      </c>
      <c r="N191" s="227" t="s">
        <v>51</v>
      </c>
      <c r="O191" s="87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0" t="s">
        <v>264</v>
      </c>
      <c r="AT191" s="230" t="s">
        <v>259</v>
      </c>
      <c r="AU191" s="230" t="s">
        <v>89</v>
      </c>
      <c r="AY191" s="19" t="s">
        <v>257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87</v>
      </c>
      <c r="BK191" s="231">
        <f>ROUND(I191*H191,2)</f>
        <v>0</v>
      </c>
      <c r="BL191" s="19" t="s">
        <v>264</v>
      </c>
      <c r="BM191" s="230" t="s">
        <v>603</v>
      </c>
    </row>
    <row r="192" s="2" customFormat="1">
      <c r="A192" s="41"/>
      <c r="B192" s="42"/>
      <c r="C192" s="43"/>
      <c r="D192" s="232" t="s">
        <v>266</v>
      </c>
      <c r="E192" s="43"/>
      <c r="F192" s="233" t="s">
        <v>378</v>
      </c>
      <c r="G192" s="43"/>
      <c r="H192" s="43"/>
      <c r="I192" s="234"/>
      <c r="J192" s="43"/>
      <c r="K192" s="43"/>
      <c r="L192" s="47"/>
      <c r="M192" s="235"/>
      <c r="N192" s="23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266</v>
      </c>
      <c r="AU192" s="19" t="s">
        <v>89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575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379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604</v>
      </c>
      <c r="G195" s="249"/>
      <c r="H195" s="252">
        <v>25.768999999999998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605</v>
      </c>
      <c r="G196" s="249"/>
      <c r="H196" s="252">
        <v>-0.59699999999999998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25.172000000000001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16.5" customHeight="1">
      <c r="A198" s="41"/>
      <c r="B198" s="42"/>
      <c r="C198" s="270" t="s">
        <v>374</v>
      </c>
      <c r="D198" s="270" t="s">
        <v>369</v>
      </c>
      <c r="E198" s="271" t="s">
        <v>383</v>
      </c>
      <c r="F198" s="272" t="s">
        <v>384</v>
      </c>
      <c r="G198" s="273" t="s">
        <v>356</v>
      </c>
      <c r="H198" s="274">
        <v>50.344000000000001</v>
      </c>
      <c r="I198" s="275"/>
      <c r="J198" s="276">
        <f>ROUND(I198*H198,2)</f>
        <v>0</v>
      </c>
      <c r="K198" s="272" t="s">
        <v>263</v>
      </c>
      <c r="L198" s="277"/>
      <c r="M198" s="278" t="s">
        <v>35</v>
      </c>
      <c r="N198" s="279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308</v>
      </c>
      <c r="AT198" s="230" t="s">
        <v>369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606</v>
      </c>
    </row>
    <row r="199" s="14" customFormat="1">
      <c r="A199" s="14"/>
      <c r="B199" s="248"/>
      <c r="C199" s="249"/>
      <c r="D199" s="239" t="s">
        <v>268</v>
      </c>
      <c r="E199" s="249"/>
      <c r="F199" s="251" t="s">
        <v>607</v>
      </c>
      <c r="G199" s="249"/>
      <c r="H199" s="252">
        <v>50.344000000000001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268</v>
      </c>
      <c r="AU199" s="258" t="s">
        <v>89</v>
      </c>
      <c r="AV199" s="14" t="s">
        <v>89</v>
      </c>
      <c r="AW199" s="14" t="s">
        <v>4</v>
      </c>
      <c r="AX199" s="14" t="s">
        <v>87</v>
      </c>
      <c r="AY199" s="258" t="s">
        <v>257</v>
      </c>
    </row>
    <row r="200" s="12" customFormat="1" ht="22.8" customHeight="1">
      <c r="A200" s="12"/>
      <c r="B200" s="203"/>
      <c r="C200" s="204"/>
      <c r="D200" s="205" t="s">
        <v>79</v>
      </c>
      <c r="E200" s="217" t="s">
        <v>89</v>
      </c>
      <c r="F200" s="217" t="s">
        <v>387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SUM(P201:P205)</f>
        <v>0</v>
      </c>
      <c r="Q200" s="211"/>
      <c r="R200" s="212">
        <f>SUM(R201:R205)</f>
        <v>12.864766500000002</v>
      </c>
      <c r="S200" s="211"/>
      <c r="T200" s="213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87</v>
      </c>
      <c r="AT200" s="215" t="s">
        <v>79</v>
      </c>
      <c r="AU200" s="215" t="s">
        <v>87</v>
      </c>
      <c r="AY200" s="214" t="s">
        <v>257</v>
      </c>
      <c r="BK200" s="216">
        <f>SUM(BK201:BK205)</f>
        <v>0</v>
      </c>
    </row>
    <row r="201" s="2" customFormat="1" ht="33" customHeight="1">
      <c r="A201" s="41"/>
      <c r="B201" s="42"/>
      <c r="C201" s="219" t="s">
        <v>382</v>
      </c>
      <c r="D201" s="219" t="s">
        <v>259</v>
      </c>
      <c r="E201" s="220" t="s">
        <v>389</v>
      </c>
      <c r="F201" s="221" t="s">
        <v>390</v>
      </c>
      <c r="G201" s="222" t="s">
        <v>297</v>
      </c>
      <c r="H201" s="223">
        <v>62.850000000000001</v>
      </c>
      <c r="I201" s="224"/>
      <c r="J201" s="225">
        <f>ROUND(I201*H201,2)</f>
        <v>0</v>
      </c>
      <c r="K201" s="221" t="s">
        <v>263</v>
      </c>
      <c r="L201" s="47"/>
      <c r="M201" s="226" t="s">
        <v>35</v>
      </c>
      <c r="N201" s="227" t="s">
        <v>51</v>
      </c>
      <c r="O201" s="87"/>
      <c r="P201" s="228">
        <f>O201*H201</f>
        <v>0</v>
      </c>
      <c r="Q201" s="228">
        <v>0.20469000000000001</v>
      </c>
      <c r="R201" s="228">
        <f>Q201*H201</f>
        <v>12.864766500000002</v>
      </c>
      <c r="S201" s="228">
        <v>0</v>
      </c>
      <c r="T201" s="22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0" t="s">
        <v>264</v>
      </c>
      <c r="AT201" s="230" t="s">
        <v>259</v>
      </c>
      <c r="AU201" s="230" t="s">
        <v>89</v>
      </c>
      <c r="AY201" s="19" t="s">
        <v>257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9" t="s">
        <v>87</v>
      </c>
      <c r="BK201" s="231">
        <f>ROUND(I201*H201,2)</f>
        <v>0</v>
      </c>
      <c r="BL201" s="19" t="s">
        <v>264</v>
      </c>
      <c r="BM201" s="230" t="s">
        <v>608</v>
      </c>
    </row>
    <row r="202" s="2" customFormat="1">
      <c r="A202" s="41"/>
      <c r="B202" s="42"/>
      <c r="C202" s="43"/>
      <c r="D202" s="232" t="s">
        <v>266</v>
      </c>
      <c r="E202" s="43"/>
      <c r="F202" s="233" t="s">
        <v>392</v>
      </c>
      <c r="G202" s="43"/>
      <c r="H202" s="43"/>
      <c r="I202" s="234"/>
      <c r="J202" s="43"/>
      <c r="K202" s="43"/>
      <c r="L202" s="47"/>
      <c r="M202" s="235"/>
      <c r="N202" s="23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266</v>
      </c>
      <c r="AU202" s="19" t="s">
        <v>89</v>
      </c>
    </row>
    <row r="203" s="13" customFormat="1">
      <c r="A203" s="13"/>
      <c r="B203" s="237"/>
      <c r="C203" s="238"/>
      <c r="D203" s="239" t="s">
        <v>268</v>
      </c>
      <c r="E203" s="240" t="s">
        <v>35</v>
      </c>
      <c r="F203" s="241" t="s">
        <v>575</v>
      </c>
      <c r="G203" s="238"/>
      <c r="H203" s="240" t="s">
        <v>35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268</v>
      </c>
      <c r="AU203" s="247" t="s">
        <v>89</v>
      </c>
      <c r="AV203" s="13" t="s">
        <v>87</v>
      </c>
      <c r="AW203" s="13" t="s">
        <v>41</v>
      </c>
      <c r="AX203" s="13" t="s">
        <v>80</v>
      </c>
      <c r="AY203" s="247" t="s">
        <v>257</v>
      </c>
    </row>
    <row r="204" s="14" customFormat="1">
      <c r="A204" s="14"/>
      <c r="B204" s="248"/>
      <c r="C204" s="249"/>
      <c r="D204" s="239" t="s">
        <v>268</v>
      </c>
      <c r="E204" s="250" t="s">
        <v>35</v>
      </c>
      <c r="F204" s="251" t="s">
        <v>594</v>
      </c>
      <c r="G204" s="249"/>
      <c r="H204" s="252">
        <v>62.850000000000001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268</v>
      </c>
      <c r="AU204" s="258" t="s">
        <v>89</v>
      </c>
      <c r="AV204" s="14" t="s">
        <v>89</v>
      </c>
      <c r="AW204" s="14" t="s">
        <v>41</v>
      </c>
      <c r="AX204" s="14" t="s">
        <v>80</v>
      </c>
      <c r="AY204" s="258" t="s">
        <v>257</v>
      </c>
    </row>
    <row r="205" s="15" customFormat="1">
      <c r="A205" s="15"/>
      <c r="B205" s="259"/>
      <c r="C205" s="260"/>
      <c r="D205" s="239" t="s">
        <v>268</v>
      </c>
      <c r="E205" s="261" t="s">
        <v>35</v>
      </c>
      <c r="F205" s="262" t="s">
        <v>272</v>
      </c>
      <c r="G205" s="260"/>
      <c r="H205" s="263">
        <v>62.850000000000001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268</v>
      </c>
      <c r="AU205" s="269" t="s">
        <v>89</v>
      </c>
      <c r="AV205" s="15" t="s">
        <v>264</v>
      </c>
      <c r="AW205" s="15" t="s">
        <v>41</v>
      </c>
      <c r="AX205" s="15" t="s">
        <v>87</v>
      </c>
      <c r="AY205" s="269" t="s">
        <v>257</v>
      </c>
    </row>
    <row r="206" s="12" customFormat="1" ht="22.8" customHeight="1">
      <c r="A206" s="12"/>
      <c r="B206" s="203"/>
      <c r="C206" s="204"/>
      <c r="D206" s="205" t="s">
        <v>79</v>
      </c>
      <c r="E206" s="217" t="s">
        <v>98</v>
      </c>
      <c r="F206" s="217" t="s">
        <v>393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SUM(P207:P213)</f>
        <v>0</v>
      </c>
      <c r="Q206" s="211"/>
      <c r="R206" s="212">
        <f>SUM(R207:R213)</f>
        <v>0.53066999999999998</v>
      </c>
      <c r="S206" s="211"/>
      <c r="T206" s="213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87</v>
      </c>
      <c r="AT206" s="215" t="s">
        <v>79</v>
      </c>
      <c r="AU206" s="215" t="s">
        <v>87</v>
      </c>
      <c r="AY206" s="214" t="s">
        <v>257</v>
      </c>
      <c r="BK206" s="216">
        <f>SUM(BK207:BK213)</f>
        <v>0</v>
      </c>
    </row>
    <row r="207" s="2" customFormat="1" ht="24.15" customHeight="1">
      <c r="A207" s="41"/>
      <c r="B207" s="42"/>
      <c r="C207" s="219" t="s">
        <v>388</v>
      </c>
      <c r="D207" s="219" t="s">
        <v>259</v>
      </c>
      <c r="E207" s="220" t="s">
        <v>394</v>
      </c>
      <c r="F207" s="221" t="s">
        <v>395</v>
      </c>
      <c r="G207" s="222" t="s">
        <v>396</v>
      </c>
      <c r="H207" s="223">
        <v>3</v>
      </c>
      <c r="I207" s="224"/>
      <c r="J207" s="225">
        <f>ROUND(I207*H207,2)</f>
        <v>0</v>
      </c>
      <c r="K207" s="221" t="s">
        <v>263</v>
      </c>
      <c r="L207" s="47"/>
      <c r="M207" s="226" t="s">
        <v>35</v>
      </c>
      <c r="N207" s="227" t="s">
        <v>51</v>
      </c>
      <c r="O207" s="87"/>
      <c r="P207" s="228">
        <f>O207*H207</f>
        <v>0</v>
      </c>
      <c r="Q207" s="228">
        <v>0.17488999999999999</v>
      </c>
      <c r="R207" s="228">
        <f>Q207*H207</f>
        <v>0.52466999999999997</v>
      </c>
      <c r="S207" s="228">
        <v>0</v>
      </c>
      <c r="T207" s="22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0" t="s">
        <v>264</v>
      </c>
      <c r="AT207" s="230" t="s">
        <v>259</v>
      </c>
      <c r="AU207" s="230" t="s">
        <v>89</v>
      </c>
      <c r="AY207" s="19" t="s">
        <v>257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9" t="s">
        <v>87</v>
      </c>
      <c r="BK207" s="231">
        <f>ROUND(I207*H207,2)</f>
        <v>0</v>
      </c>
      <c r="BL207" s="19" t="s">
        <v>264</v>
      </c>
      <c r="BM207" s="230" t="s">
        <v>609</v>
      </c>
    </row>
    <row r="208" s="2" customFormat="1">
      <c r="A208" s="41"/>
      <c r="B208" s="42"/>
      <c r="C208" s="43"/>
      <c r="D208" s="232" t="s">
        <v>266</v>
      </c>
      <c r="E208" s="43"/>
      <c r="F208" s="233" t="s">
        <v>398</v>
      </c>
      <c r="G208" s="43"/>
      <c r="H208" s="43"/>
      <c r="I208" s="234"/>
      <c r="J208" s="43"/>
      <c r="K208" s="43"/>
      <c r="L208" s="47"/>
      <c r="M208" s="235"/>
      <c r="N208" s="23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266</v>
      </c>
      <c r="AU208" s="19" t="s">
        <v>89</v>
      </c>
    </row>
    <row r="209" s="13" customFormat="1">
      <c r="A209" s="13"/>
      <c r="B209" s="237"/>
      <c r="C209" s="238"/>
      <c r="D209" s="239" t="s">
        <v>268</v>
      </c>
      <c r="E209" s="240" t="s">
        <v>35</v>
      </c>
      <c r="F209" s="241" t="s">
        <v>575</v>
      </c>
      <c r="G209" s="238"/>
      <c r="H209" s="240" t="s">
        <v>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268</v>
      </c>
      <c r="AU209" s="247" t="s">
        <v>89</v>
      </c>
      <c r="AV209" s="13" t="s">
        <v>87</v>
      </c>
      <c r="AW209" s="13" t="s">
        <v>41</v>
      </c>
      <c r="AX209" s="13" t="s">
        <v>80</v>
      </c>
      <c r="AY209" s="247" t="s">
        <v>257</v>
      </c>
    </row>
    <row r="210" s="13" customFormat="1">
      <c r="A210" s="13"/>
      <c r="B210" s="237"/>
      <c r="C210" s="238"/>
      <c r="D210" s="239" t="s">
        <v>268</v>
      </c>
      <c r="E210" s="240" t="s">
        <v>35</v>
      </c>
      <c r="F210" s="241" t="s">
        <v>399</v>
      </c>
      <c r="G210" s="238"/>
      <c r="H210" s="240" t="s">
        <v>35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268</v>
      </c>
      <c r="AU210" s="247" t="s">
        <v>89</v>
      </c>
      <c r="AV210" s="13" t="s">
        <v>87</v>
      </c>
      <c r="AW210" s="13" t="s">
        <v>41</v>
      </c>
      <c r="AX210" s="13" t="s">
        <v>80</v>
      </c>
      <c r="AY210" s="247" t="s">
        <v>257</v>
      </c>
    </row>
    <row r="211" s="14" customFormat="1">
      <c r="A211" s="14"/>
      <c r="B211" s="248"/>
      <c r="C211" s="249"/>
      <c r="D211" s="239" t="s">
        <v>268</v>
      </c>
      <c r="E211" s="250" t="s">
        <v>35</v>
      </c>
      <c r="F211" s="251" t="s">
        <v>98</v>
      </c>
      <c r="G211" s="249"/>
      <c r="H211" s="252">
        <v>3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268</v>
      </c>
      <c r="AU211" s="258" t="s">
        <v>89</v>
      </c>
      <c r="AV211" s="14" t="s">
        <v>89</v>
      </c>
      <c r="AW211" s="14" t="s">
        <v>41</v>
      </c>
      <c r="AX211" s="14" t="s">
        <v>80</v>
      </c>
      <c r="AY211" s="258" t="s">
        <v>257</v>
      </c>
    </row>
    <row r="212" s="15" customFormat="1">
      <c r="A212" s="15"/>
      <c r="B212" s="259"/>
      <c r="C212" s="260"/>
      <c r="D212" s="239" t="s">
        <v>268</v>
      </c>
      <c r="E212" s="261" t="s">
        <v>35</v>
      </c>
      <c r="F212" s="262" t="s">
        <v>272</v>
      </c>
      <c r="G212" s="260"/>
      <c r="H212" s="263">
        <v>3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268</v>
      </c>
      <c r="AU212" s="269" t="s">
        <v>89</v>
      </c>
      <c r="AV212" s="15" t="s">
        <v>264</v>
      </c>
      <c r="AW212" s="15" t="s">
        <v>41</v>
      </c>
      <c r="AX212" s="15" t="s">
        <v>87</v>
      </c>
      <c r="AY212" s="269" t="s">
        <v>257</v>
      </c>
    </row>
    <row r="213" s="2" customFormat="1" ht="16.5" customHeight="1">
      <c r="A213" s="41"/>
      <c r="B213" s="42"/>
      <c r="C213" s="270" t="s">
        <v>7</v>
      </c>
      <c r="D213" s="270" t="s">
        <v>369</v>
      </c>
      <c r="E213" s="271" t="s">
        <v>401</v>
      </c>
      <c r="F213" s="272" t="s">
        <v>402</v>
      </c>
      <c r="G213" s="273" t="s">
        <v>396</v>
      </c>
      <c r="H213" s="274">
        <v>3</v>
      </c>
      <c r="I213" s="275"/>
      <c r="J213" s="276">
        <f>ROUND(I213*H213,2)</f>
        <v>0</v>
      </c>
      <c r="K213" s="272" t="s">
        <v>263</v>
      </c>
      <c r="L213" s="277"/>
      <c r="M213" s="278" t="s">
        <v>35</v>
      </c>
      <c r="N213" s="279" t="s">
        <v>51</v>
      </c>
      <c r="O213" s="87"/>
      <c r="P213" s="228">
        <f>O213*H213</f>
        <v>0</v>
      </c>
      <c r="Q213" s="228">
        <v>0.002</v>
      </c>
      <c r="R213" s="228">
        <f>Q213*H213</f>
        <v>0.0060000000000000001</v>
      </c>
      <c r="S213" s="228">
        <v>0</v>
      </c>
      <c r="T213" s="22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0" t="s">
        <v>308</v>
      </c>
      <c r="AT213" s="230" t="s">
        <v>369</v>
      </c>
      <c r="AU213" s="230" t="s">
        <v>89</v>
      </c>
      <c r="AY213" s="19" t="s">
        <v>257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9" t="s">
        <v>87</v>
      </c>
      <c r="BK213" s="231">
        <f>ROUND(I213*H213,2)</f>
        <v>0</v>
      </c>
      <c r="BL213" s="19" t="s">
        <v>264</v>
      </c>
      <c r="BM213" s="230" t="s">
        <v>610</v>
      </c>
    </row>
    <row r="214" s="12" customFormat="1" ht="22.8" customHeight="1">
      <c r="A214" s="12"/>
      <c r="B214" s="203"/>
      <c r="C214" s="204"/>
      <c r="D214" s="205" t="s">
        <v>79</v>
      </c>
      <c r="E214" s="217" t="s">
        <v>264</v>
      </c>
      <c r="F214" s="217" t="s">
        <v>404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SUM(P215:P232)</f>
        <v>0</v>
      </c>
      <c r="Q214" s="211"/>
      <c r="R214" s="212">
        <f>SUM(R215:R232)</f>
        <v>0.17042550000000001</v>
      </c>
      <c r="S214" s="211"/>
      <c r="T214" s="213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87</v>
      </c>
      <c r="AT214" s="215" t="s">
        <v>79</v>
      </c>
      <c r="AU214" s="215" t="s">
        <v>87</v>
      </c>
      <c r="AY214" s="214" t="s">
        <v>257</v>
      </c>
      <c r="BK214" s="216">
        <f>SUM(BK215:BK232)</f>
        <v>0</v>
      </c>
    </row>
    <row r="215" s="2" customFormat="1" ht="16.5" customHeight="1">
      <c r="A215" s="41"/>
      <c r="B215" s="42"/>
      <c r="C215" s="219" t="s">
        <v>400</v>
      </c>
      <c r="D215" s="219" t="s">
        <v>259</v>
      </c>
      <c r="E215" s="220" t="s">
        <v>406</v>
      </c>
      <c r="F215" s="221" t="s">
        <v>407</v>
      </c>
      <c r="G215" s="222" t="s">
        <v>318</v>
      </c>
      <c r="H215" s="223">
        <v>6.2850000000000001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611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409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575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410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612</v>
      </c>
      <c r="G219" s="249"/>
      <c r="H219" s="252">
        <v>6.2850000000000001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6.2850000000000001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2" customFormat="1" ht="21.75" customHeight="1">
      <c r="A221" s="41"/>
      <c r="B221" s="42"/>
      <c r="C221" s="219" t="s">
        <v>405</v>
      </c>
      <c r="D221" s="219" t="s">
        <v>259</v>
      </c>
      <c r="E221" s="220" t="s">
        <v>613</v>
      </c>
      <c r="F221" s="221" t="s">
        <v>614</v>
      </c>
      <c r="G221" s="222" t="s">
        <v>318</v>
      </c>
      <c r="H221" s="223">
        <v>0.074999999999999997</v>
      </c>
      <c r="I221" s="224"/>
      <c r="J221" s="225">
        <f>ROUND(I221*H221,2)</f>
        <v>0</v>
      </c>
      <c r="K221" s="221" t="s">
        <v>263</v>
      </c>
      <c r="L221" s="47"/>
      <c r="M221" s="226" t="s">
        <v>35</v>
      </c>
      <c r="N221" s="227" t="s">
        <v>51</v>
      </c>
      <c r="O221" s="87"/>
      <c r="P221" s="228">
        <f>O221*H221</f>
        <v>0</v>
      </c>
      <c r="Q221" s="228">
        <v>2.234</v>
      </c>
      <c r="R221" s="228">
        <f>Q221*H221</f>
        <v>0.16755</v>
      </c>
      <c r="S221" s="228">
        <v>0</v>
      </c>
      <c r="T221" s="22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0" t="s">
        <v>264</v>
      </c>
      <c r="AT221" s="230" t="s">
        <v>259</v>
      </c>
      <c r="AU221" s="230" t="s">
        <v>89</v>
      </c>
      <c r="AY221" s="19" t="s">
        <v>257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87</v>
      </c>
      <c r="BK221" s="231">
        <f>ROUND(I221*H221,2)</f>
        <v>0</v>
      </c>
      <c r="BL221" s="19" t="s">
        <v>264</v>
      </c>
      <c r="BM221" s="230" t="s">
        <v>615</v>
      </c>
    </row>
    <row r="222" s="2" customFormat="1">
      <c r="A222" s="41"/>
      <c r="B222" s="42"/>
      <c r="C222" s="43"/>
      <c r="D222" s="232" t="s">
        <v>266</v>
      </c>
      <c r="E222" s="43"/>
      <c r="F222" s="233" t="s">
        <v>616</v>
      </c>
      <c r="G222" s="43"/>
      <c r="H222" s="43"/>
      <c r="I222" s="234"/>
      <c r="J222" s="43"/>
      <c r="K222" s="43"/>
      <c r="L222" s="47"/>
      <c r="M222" s="235"/>
      <c r="N222" s="23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266</v>
      </c>
      <c r="AU222" s="19" t="s">
        <v>89</v>
      </c>
    </row>
    <row r="223" s="13" customFormat="1">
      <c r="A223" s="13"/>
      <c r="B223" s="237"/>
      <c r="C223" s="238"/>
      <c r="D223" s="239" t="s">
        <v>268</v>
      </c>
      <c r="E223" s="240" t="s">
        <v>35</v>
      </c>
      <c r="F223" s="241" t="s">
        <v>575</v>
      </c>
      <c r="G223" s="238"/>
      <c r="H223" s="240" t="s">
        <v>35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268</v>
      </c>
      <c r="AU223" s="247" t="s">
        <v>89</v>
      </c>
      <c r="AV223" s="13" t="s">
        <v>87</v>
      </c>
      <c r="AW223" s="13" t="s">
        <v>41</v>
      </c>
      <c r="AX223" s="13" t="s">
        <v>80</v>
      </c>
      <c r="AY223" s="247" t="s">
        <v>257</v>
      </c>
    </row>
    <row r="224" s="13" customFormat="1">
      <c r="A224" s="13"/>
      <c r="B224" s="237"/>
      <c r="C224" s="238"/>
      <c r="D224" s="239" t="s">
        <v>268</v>
      </c>
      <c r="E224" s="240" t="s">
        <v>35</v>
      </c>
      <c r="F224" s="241" t="s">
        <v>617</v>
      </c>
      <c r="G224" s="238"/>
      <c r="H224" s="240" t="s">
        <v>35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268</v>
      </c>
      <c r="AU224" s="247" t="s">
        <v>89</v>
      </c>
      <c r="AV224" s="13" t="s">
        <v>87</v>
      </c>
      <c r="AW224" s="13" t="s">
        <v>41</v>
      </c>
      <c r="AX224" s="13" t="s">
        <v>80</v>
      </c>
      <c r="AY224" s="247" t="s">
        <v>257</v>
      </c>
    </row>
    <row r="225" s="14" customFormat="1">
      <c r="A225" s="14"/>
      <c r="B225" s="248"/>
      <c r="C225" s="249"/>
      <c r="D225" s="239" t="s">
        <v>268</v>
      </c>
      <c r="E225" s="250" t="s">
        <v>35</v>
      </c>
      <c r="F225" s="251" t="s">
        <v>618</v>
      </c>
      <c r="G225" s="249"/>
      <c r="H225" s="252">
        <v>0.074999999999999997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268</v>
      </c>
      <c r="AU225" s="258" t="s">
        <v>89</v>
      </c>
      <c r="AV225" s="14" t="s">
        <v>89</v>
      </c>
      <c r="AW225" s="14" t="s">
        <v>41</v>
      </c>
      <c r="AX225" s="14" t="s">
        <v>80</v>
      </c>
      <c r="AY225" s="258" t="s">
        <v>257</v>
      </c>
    </row>
    <row r="226" s="15" customFormat="1">
      <c r="A226" s="15"/>
      <c r="B226" s="259"/>
      <c r="C226" s="260"/>
      <c r="D226" s="239" t="s">
        <v>268</v>
      </c>
      <c r="E226" s="261" t="s">
        <v>35</v>
      </c>
      <c r="F226" s="262" t="s">
        <v>272</v>
      </c>
      <c r="G226" s="260"/>
      <c r="H226" s="263">
        <v>0.074999999999999997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9" t="s">
        <v>268</v>
      </c>
      <c r="AU226" s="269" t="s">
        <v>89</v>
      </c>
      <c r="AV226" s="15" t="s">
        <v>264</v>
      </c>
      <c r="AW226" s="15" t="s">
        <v>41</v>
      </c>
      <c r="AX226" s="15" t="s">
        <v>87</v>
      </c>
      <c r="AY226" s="269" t="s">
        <v>257</v>
      </c>
    </row>
    <row r="227" s="2" customFormat="1" ht="16.5" customHeight="1">
      <c r="A227" s="41"/>
      <c r="B227" s="42"/>
      <c r="C227" s="219" t="s">
        <v>413</v>
      </c>
      <c r="D227" s="219" t="s">
        <v>259</v>
      </c>
      <c r="E227" s="220" t="s">
        <v>619</v>
      </c>
      <c r="F227" s="221" t="s">
        <v>620</v>
      </c>
      <c r="G227" s="222" t="s">
        <v>262</v>
      </c>
      <c r="H227" s="223">
        <v>0.45000000000000001</v>
      </c>
      <c r="I227" s="224"/>
      <c r="J227" s="225">
        <f>ROUND(I227*H227,2)</f>
        <v>0</v>
      </c>
      <c r="K227" s="221" t="s">
        <v>263</v>
      </c>
      <c r="L227" s="47"/>
      <c r="M227" s="226" t="s">
        <v>35</v>
      </c>
      <c r="N227" s="227" t="s">
        <v>51</v>
      </c>
      <c r="O227" s="87"/>
      <c r="P227" s="228">
        <f>O227*H227</f>
        <v>0</v>
      </c>
      <c r="Q227" s="228">
        <v>0.0063899999999999998</v>
      </c>
      <c r="R227" s="228">
        <f>Q227*H227</f>
        <v>0.0028755</v>
      </c>
      <c r="S227" s="228">
        <v>0</v>
      </c>
      <c r="T227" s="22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0" t="s">
        <v>264</v>
      </c>
      <c r="AT227" s="230" t="s">
        <v>259</v>
      </c>
      <c r="AU227" s="230" t="s">
        <v>89</v>
      </c>
      <c r="AY227" s="19" t="s">
        <v>257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9" t="s">
        <v>87</v>
      </c>
      <c r="BK227" s="231">
        <f>ROUND(I227*H227,2)</f>
        <v>0</v>
      </c>
      <c r="BL227" s="19" t="s">
        <v>264</v>
      </c>
      <c r="BM227" s="230" t="s">
        <v>621</v>
      </c>
    </row>
    <row r="228" s="2" customFormat="1">
      <c r="A228" s="41"/>
      <c r="B228" s="42"/>
      <c r="C228" s="43"/>
      <c r="D228" s="232" t="s">
        <v>266</v>
      </c>
      <c r="E228" s="43"/>
      <c r="F228" s="233" t="s">
        <v>622</v>
      </c>
      <c r="G228" s="43"/>
      <c r="H228" s="43"/>
      <c r="I228" s="234"/>
      <c r="J228" s="43"/>
      <c r="K228" s="43"/>
      <c r="L228" s="47"/>
      <c r="M228" s="235"/>
      <c r="N228" s="23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266</v>
      </c>
      <c r="AU228" s="19" t="s">
        <v>89</v>
      </c>
    </row>
    <row r="229" s="13" customFormat="1">
      <c r="A229" s="13"/>
      <c r="B229" s="237"/>
      <c r="C229" s="238"/>
      <c r="D229" s="239" t="s">
        <v>268</v>
      </c>
      <c r="E229" s="240" t="s">
        <v>35</v>
      </c>
      <c r="F229" s="241" t="s">
        <v>575</v>
      </c>
      <c r="G229" s="238"/>
      <c r="H229" s="240" t="s">
        <v>35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268</v>
      </c>
      <c r="AU229" s="247" t="s">
        <v>89</v>
      </c>
      <c r="AV229" s="13" t="s">
        <v>87</v>
      </c>
      <c r="AW229" s="13" t="s">
        <v>41</v>
      </c>
      <c r="AX229" s="13" t="s">
        <v>80</v>
      </c>
      <c r="AY229" s="247" t="s">
        <v>257</v>
      </c>
    </row>
    <row r="230" s="13" customFormat="1">
      <c r="A230" s="13"/>
      <c r="B230" s="237"/>
      <c r="C230" s="238"/>
      <c r="D230" s="239" t="s">
        <v>268</v>
      </c>
      <c r="E230" s="240" t="s">
        <v>35</v>
      </c>
      <c r="F230" s="241" t="s">
        <v>617</v>
      </c>
      <c r="G230" s="238"/>
      <c r="H230" s="240" t="s">
        <v>35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268</v>
      </c>
      <c r="AU230" s="247" t="s">
        <v>89</v>
      </c>
      <c r="AV230" s="13" t="s">
        <v>87</v>
      </c>
      <c r="AW230" s="13" t="s">
        <v>41</v>
      </c>
      <c r="AX230" s="13" t="s">
        <v>80</v>
      </c>
      <c r="AY230" s="247" t="s">
        <v>257</v>
      </c>
    </row>
    <row r="231" s="14" customFormat="1">
      <c r="A231" s="14"/>
      <c r="B231" s="248"/>
      <c r="C231" s="249"/>
      <c r="D231" s="239" t="s">
        <v>268</v>
      </c>
      <c r="E231" s="250" t="s">
        <v>35</v>
      </c>
      <c r="F231" s="251" t="s">
        <v>623</v>
      </c>
      <c r="G231" s="249"/>
      <c r="H231" s="252">
        <v>0.45000000000000001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8" t="s">
        <v>268</v>
      </c>
      <c r="AU231" s="258" t="s">
        <v>89</v>
      </c>
      <c r="AV231" s="14" t="s">
        <v>89</v>
      </c>
      <c r="AW231" s="14" t="s">
        <v>41</v>
      </c>
      <c r="AX231" s="14" t="s">
        <v>80</v>
      </c>
      <c r="AY231" s="258" t="s">
        <v>257</v>
      </c>
    </row>
    <row r="232" s="15" customFormat="1">
      <c r="A232" s="15"/>
      <c r="B232" s="259"/>
      <c r="C232" s="260"/>
      <c r="D232" s="239" t="s">
        <v>268</v>
      </c>
      <c r="E232" s="261" t="s">
        <v>35</v>
      </c>
      <c r="F232" s="262" t="s">
        <v>272</v>
      </c>
      <c r="G232" s="260"/>
      <c r="H232" s="263">
        <v>0.45000000000000001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9" t="s">
        <v>268</v>
      </c>
      <c r="AU232" s="269" t="s">
        <v>89</v>
      </c>
      <c r="AV232" s="15" t="s">
        <v>264</v>
      </c>
      <c r="AW232" s="15" t="s">
        <v>41</v>
      </c>
      <c r="AX232" s="15" t="s">
        <v>87</v>
      </c>
      <c r="AY232" s="269" t="s">
        <v>257</v>
      </c>
    </row>
    <row r="233" s="12" customFormat="1" ht="22.8" customHeight="1">
      <c r="A233" s="12"/>
      <c r="B233" s="203"/>
      <c r="C233" s="204"/>
      <c r="D233" s="205" t="s">
        <v>79</v>
      </c>
      <c r="E233" s="217" t="s">
        <v>308</v>
      </c>
      <c r="F233" s="217" t="s">
        <v>412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SUM(P234:P348)</f>
        <v>0</v>
      </c>
      <c r="Q233" s="211"/>
      <c r="R233" s="212">
        <f>SUM(R234:R348)</f>
        <v>2.1156751000000003</v>
      </c>
      <c r="S233" s="211"/>
      <c r="T233" s="213">
        <f>SUM(T234:T348)</f>
        <v>0.34649999999999997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87</v>
      </c>
      <c r="AT233" s="215" t="s">
        <v>79</v>
      </c>
      <c r="AU233" s="215" t="s">
        <v>87</v>
      </c>
      <c r="AY233" s="214" t="s">
        <v>257</v>
      </c>
      <c r="BK233" s="216">
        <f>SUM(BK234:BK348)</f>
        <v>0</v>
      </c>
    </row>
    <row r="234" s="2" customFormat="1" ht="24.15" customHeight="1">
      <c r="A234" s="41"/>
      <c r="B234" s="42"/>
      <c r="C234" s="219" t="s">
        <v>418</v>
      </c>
      <c r="D234" s="219" t="s">
        <v>259</v>
      </c>
      <c r="E234" s="220" t="s">
        <v>624</v>
      </c>
      <c r="F234" s="221" t="s">
        <v>625</v>
      </c>
      <c r="G234" s="222" t="s">
        <v>396</v>
      </c>
      <c r="H234" s="223">
        <v>2</v>
      </c>
      <c r="I234" s="224"/>
      <c r="J234" s="225">
        <f>ROUND(I234*H234,2)</f>
        <v>0</v>
      </c>
      <c r="K234" s="221" t="s">
        <v>263</v>
      </c>
      <c r="L234" s="47"/>
      <c r="M234" s="226" t="s">
        <v>35</v>
      </c>
      <c r="N234" s="227" t="s">
        <v>51</v>
      </c>
      <c r="O234" s="87"/>
      <c r="P234" s="228">
        <f>O234*H234</f>
        <v>0</v>
      </c>
      <c r="Q234" s="228">
        <v>0.00167</v>
      </c>
      <c r="R234" s="228">
        <f>Q234*H234</f>
        <v>0.0033400000000000001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264</v>
      </c>
      <c r="AT234" s="230" t="s">
        <v>259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626</v>
      </c>
    </row>
    <row r="235" s="2" customFormat="1">
      <c r="A235" s="41"/>
      <c r="B235" s="42"/>
      <c r="C235" s="43"/>
      <c r="D235" s="232" t="s">
        <v>266</v>
      </c>
      <c r="E235" s="43"/>
      <c r="F235" s="233" t="s">
        <v>627</v>
      </c>
      <c r="G235" s="43"/>
      <c r="H235" s="43"/>
      <c r="I235" s="234"/>
      <c r="J235" s="43"/>
      <c r="K235" s="43"/>
      <c r="L235" s="47"/>
      <c r="M235" s="235"/>
      <c r="N235" s="23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266</v>
      </c>
      <c r="AU235" s="19" t="s">
        <v>89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575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4" customFormat="1">
      <c r="A237" s="14"/>
      <c r="B237" s="248"/>
      <c r="C237" s="249"/>
      <c r="D237" s="239" t="s">
        <v>268</v>
      </c>
      <c r="E237" s="250" t="s">
        <v>35</v>
      </c>
      <c r="F237" s="251" t="s">
        <v>628</v>
      </c>
      <c r="G237" s="249"/>
      <c r="H237" s="252">
        <v>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268</v>
      </c>
      <c r="AU237" s="258" t="s">
        <v>89</v>
      </c>
      <c r="AV237" s="14" t="s">
        <v>89</v>
      </c>
      <c r="AW237" s="14" t="s">
        <v>41</v>
      </c>
      <c r="AX237" s="14" t="s">
        <v>80</v>
      </c>
      <c r="AY237" s="258" t="s">
        <v>257</v>
      </c>
    </row>
    <row r="238" s="14" customFormat="1">
      <c r="A238" s="14"/>
      <c r="B238" s="248"/>
      <c r="C238" s="249"/>
      <c r="D238" s="239" t="s">
        <v>268</v>
      </c>
      <c r="E238" s="250" t="s">
        <v>35</v>
      </c>
      <c r="F238" s="251" t="s">
        <v>629</v>
      </c>
      <c r="G238" s="249"/>
      <c r="H238" s="252">
        <v>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268</v>
      </c>
      <c r="AU238" s="258" t="s">
        <v>89</v>
      </c>
      <c r="AV238" s="14" t="s">
        <v>89</v>
      </c>
      <c r="AW238" s="14" t="s">
        <v>41</v>
      </c>
      <c r="AX238" s="14" t="s">
        <v>80</v>
      </c>
      <c r="AY238" s="258" t="s">
        <v>257</v>
      </c>
    </row>
    <row r="239" s="15" customFormat="1">
      <c r="A239" s="15"/>
      <c r="B239" s="259"/>
      <c r="C239" s="260"/>
      <c r="D239" s="239" t="s">
        <v>268</v>
      </c>
      <c r="E239" s="261" t="s">
        <v>35</v>
      </c>
      <c r="F239" s="262" t="s">
        <v>272</v>
      </c>
      <c r="G239" s="260"/>
      <c r="H239" s="263">
        <v>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9" t="s">
        <v>268</v>
      </c>
      <c r="AU239" s="269" t="s">
        <v>89</v>
      </c>
      <c r="AV239" s="15" t="s">
        <v>264</v>
      </c>
      <c r="AW239" s="15" t="s">
        <v>41</v>
      </c>
      <c r="AX239" s="15" t="s">
        <v>87</v>
      </c>
      <c r="AY239" s="269" t="s">
        <v>257</v>
      </c>
    </row>
    <row r="240" s="2" customFormat="1" ht="16.5" customHeight="1">
      <c r="A240" s="41"/>
      <c r="B240" s="42"/>
      <c r="C240" s="270" t="s">
        <v>422</v>
      </c>
      <c r="D240" s="270" t="s">
        <v>369</v>
      </c>
      <c r="E240" s="271" t="s">
        <v>630</v>
      </c>
      <c r="F240" s="272" t="s">
        <v>631</v>
      </c>
      <c r="G240" s="273" t="s">
        <v>396</v>
      </c>
      <c r="H240" s="274">
        <v>1</v>
      </c>
      <c r="I240" s="275"/>
      <c r="J240" s="276">
        <f>ROUND(I240*H240,2)</f>
        <v>0</v>
      </c>
      <c r="K240" s="272" t="s">
        <v>263</v>
      </c>
      <c r="L240" s="277"/>
      <c r="M240" s="278" t="s">
        <v>35</v>
      </c>
      <c r="N240" s="279" t="s">
        <v>51</v>
      </c>
      <c r="O240" s="87"/>
      <c r="P240" s="228">
        <f>O240*H240</f>
        <v>0</v>
      </c>
      <c r="Q240" s="228">
        <v>0.012200000000000001</v>
      </c>
      <c r="R240" s="228">
        <f>Q240*H240</f>
        <v>0.012200000000000001</v>
      </c>
      <c r="S240" s="228">
        <v>0</v>
      </c>
      <c r="T240" s="22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0" t="s">
        <v>308</v>
      </c>
      <c r="AT240" s="230" t="s">
        <v>369</v>
      </c>
      <c r="AU240" s="230" t="s">
        <v>89</v>
      </c>
      <c r="AY240" s="19" t="s">
        <v>257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9" t="s">
        <v>87</v>
      </c>
      <c r="BK240" s="231">
        <f>ROUND(I240*H240,2)</f>
        <v>0</v>
      </c>
      <c r="BL240" s="19" t="s">
        <v>264</v>
      </c>
      <c r="BM240" s="230" t="s">
        <v>632</v>
      </c>
    </row>
    <row r="241" s="13" customFormat="1">
      <c r="A241" s="13"/>
      <c r="B241" s="237"/>
      <c r="C241" s="238"/>
      <c r="D241" s="239" t="s">
        <v>268</v>
      </c>
      <c r="E241" s="240" t="s">
        <v>35</v>
      </c>
      <c r="F241" s="241" t="s">
        <v>575</v>
      </c>
      <c r="G241" s="238"/>
      <c r="H241" s="240" t="s">
        <v>35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268</v>
      </c>
      <c r="AU241" s="247" t="s">
        <v>89</v>
      </c>
      <c r="AV241" s="13" t="s">
        <v>87</v>
      </c>
      <c r="AW241" s="13" t="s">
        <v>41</v>
      </c>
      <c r="AX241" s="13" t="s">
        <v>80</v>
      </c>
      <c r="AY241" s="247" t="s">
        <v>257</v>
      </c>
    </row>
    <row r="242" s="14" customFormat="1">
      <c r="A242" s="14"/>
      <c r="B242" s="248"/>
      <c r="C242" s="249"/>
      <c r="D242" s="239" t="s">
        <v>268</v>
      </c>
      <c r="E242" s="250" t="s">
        <v>35</v>
      </c>
      <c r="F242" s="251" t="s">
        <v>628</v>
      </c>
      <c r="G242" s="249"/>
      <c r="H242" s="252">
        <v>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8" t="s">
        <v>268</v>
      </c>
      <c r="AU242" s="258" t="s">
        <v>89</v>
      </c>
      <c r="AV242" s="14" t="s">
        <v>89</v>
      </c>
      <c r="AW242" s="14" t="s">
        <v>41</v>
      </c>
      <c r="AX242" s="14" t="s">
        <v>80</v>
      </c>
      <c r="AY242" s="258" t="s">
        <v>257</v>
      </c>
    </row>
    <row r="243" s="15" customFormat="1">
      <c r="A243" s="15"/>
      <c r="B243" s="259"/>
      <c r="C243" s="260"/>
      <c r="D243" s="239" t="s">
        <v>268</v>
      </c>
      <c r="E243" s="261" t="s">
        <v>35</v>
      </c>
      <c r="F243" s="262" t="s">
        <v>272</v>
      </c>
      <c r="G243" s="260"/>
      <c r="H243" s="263">
        <v>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9" t="s">
        <v>268</v>
      </c>
      <c r="AU243" s="269" t="s">
        <v>89</v>
      </c>
      <c r="AV243" s="15" t="s">
        <v>264</v>
      </c>
      <c r="AW243" s="15" t="s">
        <v>41</v>
      </c>
      <c r="AX243" s="15" t="s">
        <v>87</v>
      </c>
      <c r="AY243" s="269" t="s">
        <v>257</v>
      </c>
    </row>
    <row r="244" s="2" customFormat="1" ht="16.5" customHeight="1">
      <c r="A244" s="41"/>
      <c r="B244" s="42"/>
      <c r="C244" s="270" t="s">
        <v>427</v>
      </c>
      <c r="D244" s="270" t="s">
        <v>369</v>
      </c>
      <c r="E244" s="271" t="s">
        <v>633</v>
      </c>
      <c r="F244" s="272" t="s">
        <v>634</v>
      </c>
      <c r="G244" s="273" t="s">
        <v>396</v>
      </c>
      <c r="H244" s="274">
        <v>1</v>
      </c>
      <c r="I244" s="275"/>
      <c r="J244" s="276">
        <f>ROUND(I244*H244,2)</f>
        <v>0</v>
      </c>
      <c r="K244" s="272" t="s">
        <v>263</v>
      </c>
      <c r="L244" s="277"/>
      <c r="M244" s="278" t="s">
        <v>35</v>
      </c>
      <c r="N244" s="279" t="s">
        <v>51</v>
      </c>
      <c r="O244" s="87"/>
      <c r="P244" s="228">
        <f>O244*H244</f>
        <v>0</v>
      </c>
      <c r="Q244" s="228">
        <v>0.012</v>
      </c>
      <c r="R244" s="228">
        <f>Q244*H244</f>
        <v>0.012</v>
      </c>
      <c r="S244" s="228">
        <v>0</v>
      </c>
      <c r="T244" s="22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30" t="s">
        <v>308</v>
      </c>
      <c r="AT244" s="230" t="s">
        <v>369</v>
      </c>
      <c r="AU244" s="230" t="s">
        <v>89</v>
      </c>
      <c r="AY244" s="19" t="s">
        <v>257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9" t="s">
        <v>87</v>
      </c>
      <c r="BK244" s="231">
        <f>ROUND(I244*H244,2)</f>
        <v>0</v>
      </c>
      <c r="BL244" s="19" t="s">
        <v>264</v>
      </c>
      <c r="BM244" s="230" t="s">
        <v>635</v>
      </c>
    </row>
    <row r="245" s="13" customFormat="1">
      <c r="A245" s="13"/>
      <c r="B245" s="237"/>
      <c r="C245" s="238"/>
      <c r="D245" s="239" t="s">
        <v>268</v>
      </c>
      <c r="E245" s="240" t="s">
        <v>35</v>
      </c>
      <c r="F245" s="241" t="s">
        <v>575</v>
      </c>
      <c r="G245" s="238"/>
      <c r="H245" s="240" t="s">
        <v>35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268</v>
      </c>
      <c r="AU245" s="247" t="s">
        <v>89</v>
      </c>
      <c r="AV245" s="13" t="s">
        <v>87</v>
      </c>
      <c r="AW245" s="13" t="s">
        <v>41</v>
      </c>
      <c r="AX245" s="13" t="s">
        <v>80</v>
      </c>
      <c r="AY245" s="247" t="s">
        <v>257</v>
      </c>
    </row>
    <row r="246" s="14" customFormat="1">
      <c r="A246" s="14"/>
      <c r="B246" s="248"/>
      <c r="C246" s="249"/>
      <c r="D246" s="239" t="s">
        <v>268</v>
      </c>
      <c r="E246" s="250" t="s">
        <v>35</v>
      </c>
      <c r="F246" s="251" t="s">
        <v>629</v>
      </c>
      <c r="G246" s="249"/>
      <c r="H246" s="252">
        <v>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268</v>
      </c>
      <c r="AU246" s="258" t="s">
        <v>89</v>
      </c>
      <c r="AV246" s="14" t="s">
        <v>89</v>
      </c>
      <c r="AW246" s="14" t="s">
        <v>41</v>
      </c>
      <c r="AX246" s="14" t="s">
        <v>80</v>
      </c>
      <c r="AY246" s="258" t="s">
        <v>257</v>
      </c>
    </row>
    <row r="247" s="15" customFormat="1">
      <c r="A247" s="15"/>
      <c r="B247" s="259"/>
      <c r="C247" s="260"/>
      <c r="D247" s="239" t="s">
        <v>268</v>
      </c>
      <c r="E247" s="261" t="s">
        <v>35</v>
      </c>
      <c r="F247" s="262" t="s">
        <v>272</v>
      </c>
      <c r="G247" s="260"/>
      <c r="H247" s="263">
        <v>1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268</v>
      </c>
      <c r="AU247" s="269" t="s">
        <v>89</v>
      </c>
      <c r="AV247" s="15" t="s">
        <v>264</v>
      </c>
      <c r="AW247" s="15" t="s">
        <v>41</v>
      </c>
      <c r="AX247" s="15" t="s">
        <v>87</v>
      </c>
      <c r="AY247" s="269" t="s">
        <v>257</v>
      </c>
    </row>
    <row r="248" s="2" customFormat="1" ht="24.15" customHeight="1">
      <c r="A248" s="41"/>
      <c r="B248" s="42"/>
      <c r="C248" s="219" t="s">
        <v>431</v>
      </c>
      <c r="D248" s="219" t="s">
        <v>259</v>
      </c>
      <c r="E248" s="220" t="s">
        <v>414</v>
      </c>
      <c r="F248" s="221" t="s">
        <v>415</v>
      </c>
      <c r="G248" s="222" t="s">
        <v>396</v>
      </c>
      <c r="H248" s="223">
        <v>2</v>
      </c>
      <c r="I248" s="224"/>
      <c r="J248" s="225">
        <f>ROUND(I248*H248,2)</f>
        <v>0</v>
      </c>
      <c r="K248" s="221" t="s">
        <v>263</v>
      </c>
      <c r="L248" s="47"/>
      <c r="M248" s="226" t="s">
        <v>35</v>
      </c>
      <c r="N248" s="227" t="s">
        <v>51</v>
      </c>
      <c r="O248" s="87"/>
      <c r="P248" s="228">
        <f>O248*H248</f>
        <v>0</v>
      </c>
      <c r="Q248" s="228">
        <v>0.00167</v>
      </c>
      <c r="R248" s="228">
        <f>Q248*H248</f>
        <v>0.0033400000000000001</v>
      </c>
      <c r="S248" s="228">
        <v>0</v>
      </c>
      <c r="T248" s="22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0" t="s">
        <v>264</v>
      </c>
      <c r="AT248" s="230" t="s">
        <v>259</v>
      </c>
      <c r="AU248" s="230" t="s">
        <v>89</v>
      </c>
      <c r="AY248" s="19" t="s">
        <v>257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9" t="s">
        <v>87</v>
      </c>
      <c r="BK248" s="231">
        <f>ROUND(I248*H248,2)</f>
        <v>0</v>
      </c>
      <c r="BL248" s="19" t="s">
        <v>264</v>
      </c>
      <c r="BM248" s="230" t="s">
        <v>636</v>
      </c>
    </row>
    <row r="249" s="2" customFormat="1">
      <c r="A249" s="41"/>
      <c r="B249" s="42"/>
      <c r="C249" s="43"/>
      <c r="D249" s="232" t="s">
        <v>266</v>
      </c>
      <c r="E249" s="43"/>
      <c r="F249" s="233" t="s">
        <v>417</v>
      </c>
      <c r="G249" s="43"/>
      <c r="H249" s="43"/>
      <c r="I249" s="234"/>
      <c r="J249" s="43"/>
      <c r="K249" s="43"/>
      <c r="L249" s="47"/>
      <c r="M249" s="235"/>
      <c r="N249" s="23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266</v>
      </c>
      <c r="AU249" s="19" t="s">
        <v>89</v>
      </c>
    </row>
    <row r="250" s="13" customFormat="1">
      <c r="A250" s="13"/>
      <c r="B250" s="237"/>
      <c r="C250" s="238"/>
      <c r="D250" s="239" t="s">
        <v>268</v>
      </c>
      <c r="E250" s="240" t="s">
        <v>35</v>
      </c>
      <c r="F250" s="241" t="s">
        <v>575</v>
      </c>
      <c r="G250" s="238"/>
      <c r="H250" s="240" t="s">
        <v>35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268</v>
      </c>
      <c r="AU250" s="247" t="s">
        <v>89</v>
      </c>
      <c r="AV250" s="13" t="s">
        <v>87</v>
      </c>
      <c r="AW250" s="13" t="s">
        <v>41</v>
      </c>
      <c r="AX250" s="13" t="s">
        <v>80</v>
      </c>
      <c r="AY250" s="247" t="s">
        <v>257</v>
      </c>
    </row>
    <row r="251" s="14" customFormat="1">
      <c r="A251" s="14"/>
      <c r="B251" s="248"/>
      <c r="C251" s="249"/>
      <c r="D251" s="239" t="s">
        <v>268</v>
      </c>
      <c r="E251" s="250" t="s">
        <v>35</v>
      </c>
      <c r="F251" s="251" t="s">
        <v>89</v>
      </c>
      <c r="G251" s="249"/>
      <c r="H251" s="252">
        <v>2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268</v>
      </c>
      <c r="AU251" s="258" t="s">
        <v>89</v>
      </c>
      <c r="AV251" s="14" t="s">
        <v>89</v>
      </c>
      <c r="AW251" s="14" t="s">
        <v>41</v>
      </c>
      <c r="AX251" s="14" t="s">
        <v>80</v>
      </c>
      <c r="AY251" s="258" t="s">
        <v>257</v>
      </c>
    </row>
    <row r="252" s="15" customFormat="1">
      <c r="A252" s="15"/>
      <c r="B252" s="259"/>
      <c r="C252" s="260"/>
      <c r="D252" s="239" t="s">
        <v>268</v>
      </c>
      <c r="E252" s="261" t="s">
        <v>35</v>
      </c>
      <c r="F252" s="262" t="s">
        <v>272</v>
      </c>
      <c r="G252" s="260"/>
      <c r="H252" s="263">
        <v>2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9" t="s">
        <v>268</v>
      </c>
      <c r="AU252" s="269" t="s">
        <v>89</v>
      </c>
      <c r="AV252" s="15" t="s">
        <v>264</v>
      </c>
      <c r="AW252" s="15" t="s">
        <v>41</v>
      </c>
      <c r="AX252" s="15" t="s">
        <v>87</v>
      </c>
      <c r="AY252" s="269" t="s">
        <v>257</v>
      </c>
    </row>
    <row r="253" s="2" customFormat="1" ht="16.5" customHeight="1">
      <c r="A253" s="41"/>
      <c r="B253" s="42"/>
      <c r="C253" s="270" t="s">
        <v>436</v>
      </c>
      <c r="D253" s="270" t="s">
        <v>369</v>
      </c>
      <c r="E253" s="271" t="s">
        <v>419</v>
      </c>
      <c r="F253" s="272" t="s">
        <v>420</v>
      </c>
      <c r="G253" s="273" t="s">
        <v>396</v>
      </c>
      <c r="H253" s="274">
        <v>2</v>
      </c>
      <c r="I253" s="275"/>
      <c r="J253" s="276">
        <f>ROUND(I253*H253,2)</f>
        <v>0</v>
      </c>
      <c r="K253" s="272" t="s">
        <v>263</v>
      </c>
      <c r="L253" s="277"/>
      <c r="M253" s="278" t="s">
        <v>35</v>
      </c>
      <c r="N253" s="279" t="s">
        <v>51</v>
      </c>
      <c r="O253" s="87"/>
      <c r="P253" s="228">
        <f>O253*H253</f>
        <v>0</v>
      </c>
      <c r="Q253" s="228">
        <v>0.0060000000000000001</v>
      </c>
      <c r="R253" s="228">
        <f>Q253*H253</f>
        <v>0.012</v>
      </c>
      <c r="S253" s="228">
        <v>0</v>
      </c>
      <c r="T253" s="22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30" t="s">
        <v>308</v>
      </c>
      <c r="AT253" s="230" t="s">
        <v>369</v>
      </c>
      <c r="AU253" s="230" t="s">
        <v>89</v>
      </c>
      <c r="AY253" s="19" t="s">
        <v>257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9" t="s">
        <v>87</v>
      </c>
      <c r="BK253" s="231">
        <f>ROUND(I253*H253,2)</f>
        <v>0</v>
      </c>
      <c r="BL253" s="19" t="s">
        <v>264</v>
      </c>
      <c r="BM253" s="230" t="s">
        <v>637</v>
      </c>
    </row>
    <row r="254" s="2" customFormat="1" ht="24.15" customHeight="1">
      <c r="A254" s="41"/>
      <c r="B254" s="42"/>
      <c r="C254" s="219" t="s">
        <v>440</v>
      </c>
      <c r="D254" s="219" t="s">
        <v>259</v>
      </c>
      <c r="E254" s="220" t="s">
        <v>423</v>
      </c>
      <c r="F254" s="221" t="s">
        <v>424</v>
      </c>
      <c r="G254" s="222" t="s">
        <v>396</v>
      </c>
      <c r="H254" s="223">
        <v>2</v>
      </c>
      <c r="I254" s="224"/>
      <c r="J254" s="225">
        <f>ROUND(I254*H254,2)</f>
        <v>0</v>
      </c>
      <c r="K254" s="221" t="s">
        <v>263</v>
      </c>
      <c r="L254" s="47"/>
      <c r="M254" s="226" t="s">
        <v>35</v>
      </c>
      <c r="N254" s="227" t="s">
        <v>51</v>
      </c>
      <c r="O254" s="87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264</v>
      </c>
      <c r="AT254" s="230" t="s">
        <v>259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638</v>
      </c>
    </row>
    <row r="255" s="2" customFormat="1">
      <c r="A255" s="41"/>
      <c r="B255" s="42"/>
      <c r="C255" s="43"/>
      <c r="D255" s="232" t="s">
        <v>266</v>
      </c>
      <c r="E255" s="43"/>
      <c r="F255" s="233" t="s">
        <v>426</v>
      </c>
      <c r="G255" s="43"/>
      <c r="H255" s="43"/>
      <c r="I255" s="234"/>
      <c r="J255" s="43"/>
      <c r="K255" s="43"/>
      <c r="L255" s="47"/>
      <c r="M255" s="235"/>
      <c r="N255" s="23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266</v>
      </c>
      <c r="AU255" s="19" t="s">
        <v>89</v>
      </c>
    </row>
    <row r="256" s="13" customFormat="1">
      <c r="A256" s="13"/>
      <c r="B256" s="237"/>
      <c r="C256" s="238"/>
      <c r="D256" s="239" t="s">
        <v>268</v>
      </c>
      <c r="E256" s="240" t="s">
        <v>35</v>
      </c>
      <c r="F256" s="241" t="s">
        <v>575</v>
      </c>
      <c r="G256" s="238"/>
      <c r="H256" s="240" t="s">
        <v>35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268</v>
      </c>
      <c r="AU256" s="247" t="s">
        <v>89</v>
      </c>
      <c r="AV256" s="13" t="s">
        <v>87</v>
      </c>
      <c r="AW256" s="13" t="s">
        <v>41</v>
      </c>
      <c r="AX256" s="13" t="s">
        <v>80</v>
      </c>
      <c r="AY256" s="247" t="s">
        <v>257</v>
      </c>
    </row>
    <row r="257" s="14" customFormat="1">
      <c r="A257" s="14"/>
      <c r="B257" s="248"/>
      <c r="C257" s="249"/>
      <c r="D257" s="239" t="s">
        <v>268</v>
      </c>
      <c r="E257" s="250" t="s">
        <v>35</v>
      </c>
      <c r="F257" s="251" t="s">
        <v>89</v>
      </c>
      <c r="G257" s="249"/>
      <c r="H257" s="252">
        <v>2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268</v>
      </c>
      <c r="AU257" s="258" t="s">
        <v>89</v>
      </c>
      <c r="AV257" s="14" t="s">
        <v>89</v>
      </c>
      <c r="AW257" s="14" t="s">
        <v>41</v>
      </c>
      <c r="AX257" s="14" t="s">
        <v>80</v>
      </c>
      <c r="AY257" s="258" t="s">
        <v>257</v>
      </c>
    </row>
    <row r="258" s="15" customFormat="1">
      <c r="A258" s="15"/>
      <c r="B258" s="259"/>
      <c r="C258" s="260"/>
      <c r="D258" s="239" t="s">
        <v>268</v>
      </c>
      <c r="E258" s="261" t="s">
        <v>35</v>
      </c>
      <c r="F258" s="262" t="s">
        <v>272</v>
      </c>
      <c r="G258" s="260"/>
      <c r="H258" s="263">
        <v>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268</v>
      </c>
      <c r="AU258" s="269" t="s">
        <v>89</v>
      </c>
      <c r="AV258" s="15" t="s">
        <v>264</v>
      </c>
      <c r="AW258" s="15" t="s">
        <v>41</v>
      </c>
      <c r="AX258" s="15" t="s">
        <v>87</v>
      </c>
      <c r="AY258" s="269" t="s">
        <v>257</v>
      </c>
    </row>
    <row r="259" s="2" customFormat="1" ht="16.5" customHeight="1">
      <c r="A259" s="41"/>
      <c r="B259" s="42"/>
      <c r="C259" s="270" t="s">
        <v>446</v>
      </c>
      <c r="D259" s="270" t="s">
        <v>369</v>
      </c>
      <c r="E259" s="271" t="s">
        <v>639</v>
      </c>
      <c r="F259" s="272" t="s">
        <v>640</v>
      </c>
      <c r="G259" s="273" t="s">
        <v>396</v>
      </c>
      <c r="H259" s="274">
        <v>2</v>
      </c>
      <c r="I259" s="275"/>
      <c r="J259" s="276">
        <f>ROUND(I259*H259,2)</f>
        <v>0</v>
      </c>
      <c r="K259" s="272" t="s">
        <v>263</v>
      </c>
      <c r="L259" s="277"/>
      <c r="M259" s="278" t="s">
        <v>35</v>
      </c>
      <c r="N259" s="279" t="s">
        <v>51</v>
      </c>
      <c r="O259" s="87"/>
      <c r="P259" s="228">
        <f>O259*H259</f>
        <v>0</v>
      </c>
      <c r="Q259" s="228">
        <v>0.0178</v>
      </c>
      <c r="R259" s="228">
        <f>Q259*H259</f>
        <v>0.0356</v>
      </c>
      <c r="S259" s="228">
        <v>0</v>
      </c>
      <c r="T259" s="22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30" t="s">
        <v>308</v>
      </c>
      <c r="AT259" s="230" t="s">
        <v>369</v>
      </c>
      <c r="AU259" s="230" t="s">
        <v>89</v>
      </c>
      <c r="AY259" s="19" t="s">
        <v>257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9" t="s">
        <v>87</v>
      </c>
      <c r="BK259" s="231">
        <f>ROUND(I259*H259,2)</f>
        <v>0</v>
      </c>
      <c r="BL259" s="19" t="s">
        <v>264</v>
      </c>
      <c r="BM259" s="230" t="s">
        <v>641</v>
      </c>
    </row>
    <row r="260" s="2" customFormat="1" ht="24.15" customHeight="1">
      <c r="A260" s="41"/>
      <c r="B260" s="42"/>
      <c r="C260" s="219" t="s">
        <v>451</v>
      </c>
      <c r="D260" s="219" t="s">
        <v>259</v>
      </c>
      <c r="E260" s="220" t="s">
        <v>441</v>
      </c>
      <c r="F260" s="221" t="s">
        <v>442</v>
      </c>
      <c r="G260" s="222" t="s">
        <v>297</v>
      </c>
      <c r="H260" s="223">
        <v>63</v>
      </c>
      <c r="I260" s="224"/>
      <c r="J260" s="225">
        <f>ROUND(I260*H260,2)</f>
        <v>0</v>
      </c>
      <c r="K260" s="221" t="s">
        <v>263</v>
      </c>
      <c r="L260" s="47"/>
      <c r="M260" s="226" t="s">
        <v>35</v>
      </c>
      <c r="N260" s="227" t="s">
        <v>51</v>
      </c>
      <c r="O260" s="87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30" t="s">
        <v>264</v>
      </c>
      <c r="AT260" s="230" t="s">
        <v>259</v>
      </c>
      <c r="AU260" s="230" t="s">
        <v>89</v>
      </c>
      <c r="AY260" s="19" t="s">
        <v>257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9" t="s">
        <v>87</v>
      </c>
      <c r="BK260" s="231">
        <f>ROUND(I260*H260,2)</f>
        <v>0</v>
      </c>
      <c r="BL260" s="19" t="s">
        <v>264</v>
      </c>
      <c r="BM260" s="230" t="s">
        <v>642</v>
      </c>
    </row>
    <row r="261" s="2" customFormat="1">
      <c r="A261" s="41"/>
      <c r="B261" s="42"/>
      <c r="C261" s="43"/>
      <c r="D261" s="232" t="s">
        <v>266</v>
      </c>
      <c r="E261" s="43"/>
      <c r="F261" s="233" t="s">
        <v>444</v>
      </c>
      <c r="G261" s="43"/>
      <c r="H261" s="43"/>
      <c r="I261" s="234"/>
      <c r="J261" s="43"/>
      <c r="K261" s="43"/>
      <c r="L261" s="47"/>
      <c r="M261" s="235"/>
      <c r="N261" s="23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266</v>
      </c>
      <c r="AU261" s="19" t="s">
        <v>89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575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4" customFormat="1">
      <c r="A263" s="14"/>
      <c r="B263" s="248"/>
      <c r="C263" s="249"/>
      <c r="D263" s="239" t="s">
        <v>268</v>
      </c>
      <c r="E263" s="250" t="s">
        <v>35</v>
      </c>
      <c r="F263" s="251" t="s">
        <v>643</v>
      </c>
      <c r="G263" s="249"/>
      <c r="H263" s="252">
        <v>63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268</v>
      </c>
      <c r="AU263" s="258" t="s">
        <v>89</v>
      </c>
      <c r="AV263" s="14" t="s">
        <v>89</v>
      </c>
      <c r="AW263" s="14" t="s">
        <v>41</v>
      </c>
      <c r="AX263" s="14" t="s">
        <v>80</v>
      </c>
      <c r="AY263" s="258" t="s">
        <v>257</v>
      </c>
    </row>
    <row r="264" s="15" customFormat="1">
      <c r="A264" s="15"/>
      <c r="B264" s="259"/>
      <c r="C264" s="260"/>
      <c r="D264" s="239" t="s">
        <v>268</v>
      </c>
      <c r="E264" s="261" t="s">
        <v>35</v>
      </c>
      <c r="F264" s="262" t="s">
        <v>272</v>
      </c>
      <c r="G264" s="260"/>
      <c r="H264" s="263">
        <v>63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268</v>
      </c>
      <c r="AU264" s="269" t="s">
        <v>89</v>
      </c>
      <c r="AV264" s="15" t="s">
        <v>264</v>
      </c>
      <c r="AW264" s="15" t="s">
        <v>41</v>
      </c>
      <c r="AX264" s="15" t="s">
        <v>87</v>
      </c>
      <c r="AY264" s="269" t="s">
        <v>257</v>
      </c>
    </row>
    <row r="265" s="2" customFormat="1" ht="16.5" customHeight="1">
      <c r="A265" s="41"/>
      <c r="B265" s="42"/>
      <c r="C265" s="270" t="s">
        <v>458</v>
      </c>
      <c r="D265" s="270" t="s">
        <v>369</v>
      </c>
      <c r="E265" s="271" t="s">
        <v>447</v>
      </c>
      <c r="F265" s="272" t="s">
        <v>448</v>
      </c>
      <c r="G265" s="273" t="s">
        <v>297</v>
      </c>
      <c r="H265" s="274">
        <v>63.945</v>
      </c>
      <c r="I265" s="275"/>
      <c r="J265" s="276">
        <f>ROUND(I265*H265,2)</f>
        <v>0</v>
      </c>
      <c r="K265" s="272" t="s">
        <v>263</v>
      </c>
      <c r="L265" s="277"/>
      <c r="M265" s="278" t="s">
        <v>35</v>
      </c>
      <c r="N265" s="279" t="s">
        <v>51</v>
      </c>
      <c r="O265" s="87"/>
      <c r="P265" s="228">
        <f>O265*H265</f>
        <v>0</v>
      </c>
      <c r="Q265" s="228">
        <v>0.0031800000000000001</v>
      </c>
      <c r="R265" s="228">
        <f>Q265*H265</f>
        <v>0.2033451</v>
      </c>
      <c r="S265" s="228">
        <v>0</v>
      </c>
      <c r="T265" s="22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0" t="s">
        <v>308</v>
      </c>
      <c r="AT265" s="230" t="s">
        <v>369</v>
      </c>
      <c r="AU265" s="230" t="s">
        <v>89</v>
      </c>
      <c r="AY265" s="19" t="s">
        <v>257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9" t="s">
        <v>87</v>
      </c>
      <c r="BK265" s="231">
        <f>ROUND(I265*H265,2)</f>
        <v>0</v>
      </c>
      <c r="BL265" s="19" t="s">
        <v>264</v>
      </c>
      <c r="BM265" s="230" t="s">
        <v>644</v>
      </c>
    </row>
    <row r="266" s="14" customFormat="1">
      <c r="A266" s="14"/>
      <c r="B266" s="248"/>
      <c r="C266" s="249"/>
      <c r="D266" s="239" t="s">
        <v>268</v>
      </c>
      <c r="E266" s="249"/>
      <c r="F266" s="251" t="s">
        <v>645</v>
      </c>
      <c r="G266" s="249"/>
      <c r="H266" s="252">
        <v>63.945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268</v>
      </c>
      <c r="AU266" s="258" t="s">
        <v>89</v>
      </c>
      <c r="AV266" s="14" t="s">
        <v>89</v>
      </c>
      <c r="AW266" s="14" t="s">
        <v>4</v>
      </c>
      <c r="AX266" s="14" t="s">
        <v>87</v>
      </c>
      <c r="AY266" s="258" t="s">
        <v>257</v>
      </c>
    </row>
    <row r="267" s="2" customFormat="1" ht="16.5" customHeight="1">
      <c r="A267" s="41"/>
      <c r="B267" s="42"/>
      <c r="C267" s="219" t="s">
        <v>462</v>
      </c>
      <c r="D267" s="219" t="s">
        <v>259</v>
      </c>
      <c r="E267" s="220" t="s">
        <v>646</v>
      </c>
      <c r="F267" s="221" t="s">
        <v>647</v>
      </c>
      <c r="G267" s="222" t="s">
        <v>297</v>
      </c>
      <c r="H267" s="223">
        <v>63</v>
      </c>
      <c r="I267" s="224"/>
      <c r="J267" s="225">
        <f>ROUND(I267*H267,2)</f>
        <v>0</v>
      </c>
      <c r="K267" s="221" t="s">
        <v>263</v>
      </c>
      <c r="L267" s="47"/>
      <c r="M267" s="226" t="s">
        <v>35</v>
      </c>
      <c r="N267" s="227" t="s">
        <v>51</v>
      </c>
      <c r="O267" s="87"/>
      <c r="P267" s="228">
        <f>O267*H267</f>
        <v>0</v>
      </c>
      <c r="Q267" s="228">
        <v>0</v>
      </c>
      <c r="R267" s="228">
        <f>Q267*H267</f>
        <v>0</v>
      </c>
      <c r="S267" s="228">
        <v>0.0054999999999999997</v>
      </c>
      <c r="T267" s="229">
        <f>S267*H267</f>
        <v>0.34649999999999997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0" t="s">
        <v>264</v>
      </c>
      <c r="AT267" s="230" t="s">
        <v>259</v>
      </c>
      <c r="AU267" s="230" t="s">
        <v>89</v>
      </c>
      <c r="AY267" s="19" t="s">
        <v>257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9" t="s">
        <v>87</v>
      </c>
      <c r="BK267" s="231">
        <f>ROUND(I267*H267,2)</f>
        <v>0</v>
      </c>
      <c r="BL267" s="19" t="s">
        <v>264</v>
      </c>
      <c r="BM267" s="230" t="s">
        <v>648</v>
      </c>
    </row>
    <row r="268" s="2" customFormat="1">
      <c r="A268" s="41"/>
      <c r="B268" s="42"/>
      <c r="C268" s="43"/>
      <c r="D268" s="232" t="s">
        <v>266</v>
      </c>
      <c r="E268" s="43"/>
      <c r="F268" s="233" t="s">
        <v>649</v>
      </c>
      <c r="G268" s="43"/>
      <c r="H268" s="43"/>
      <c r="I268" s="234"/>
      <c r="J268" s="43"/>
      <c r="K268" s="43"/>
      <c r="L268" s="47"/>
      <c r="M268" s="235"/>
      <c r="N268" s="23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266</v>
      </c>
      <c r="AU268" s="19" t="s">
        <v>89</v>
      </c>
    </row>
    <row r="269" s="13" customFormat="1">
      <c r="A269" s="13"/>
      <c r="B269" s="237"/>
      <c r="C269" s="238"/>
      <c r="D269" s="239" t="s">
        <v>268</v>
      </c>
      <c r="E269" s="240" t="s">
        <v>35</v>
      </c>
      <c r="F269" s="241" t="s">
        <v>575</v>
      </c>
      <c r="G269" s="238"/>
      <c r="H269" s="240" t="s">
        <v>35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268</v>
      </c>
      <c r="AU269" s="247" t="s">
        <v>89</v>
      </c>
      <c r="AV269" s="13" t="s">
        <v>87</v>
      </c>
      <c r="AW269" s="13" t="s">
        <v>41</v>
      </c>
      <c r="AX269" s="13" t="s">
        <v>80</v>
      </c>
      <c r="AY269" s="247" t="s">
        <v>257</v>
      </c>
    </row>
    <row r="270" s="14" customFormat="1">
      <c r="A270" s="14"/>
      <c r="B270" s="248"/>
      <c r="C270" s="249"/>
      <c r="D270" s="239" t="s">
        <v>268</v>
      </c>
      <c r="E270" s="250" t="s">
        <v>35</v>
      </c>
      <c r="F270" s="251" t="s">
        <v>643</v>
      </c>
      <c r="G270" s="249"/>
      <c r="H270" s="252">
        <v>63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268</v>
      </c>
      <c r="AU270" s="258" t="s">
        <v>89</v>
      </c>
      <c r="AV270" s="14" t="s">
        <v>89</v>
      </c>
      <c r="AW270" s="14" t="s">
        <v>41</v>
      </c>
      <c r="AX270" s="14" t="s">
        <v>80</v>
      </c>
      <c r="AY270" s="258" t="s">
        <v>257</v>
      </c>
    </row>
    <row r="271" s="15" customFormat="1">
      <c r="A271" s="15"/>
      <c r="B271" s="259"/>
      <c r="C271" s="260"/>
      <c r="D271" s="239" t="s">
        <v>268</v>
      </c>
      <c r="E271" s="261" t="s">
        <v>35</v>
      </c>
      <c r="F271" s="262" t="s">
        <v>272</v>
      </c>
      <c r="G271" s="260"/>
      <c r="H271" s="263">
        <v>63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9" t="s">
        <v>268</v>
      </c>
      <c r="AU271" s="269" t="s">
        <v>89</v>
      </c>
      <c r="AV271" s="15" t="s">
        <v>264</v>
      </c>
      <c r="AW271" s="15" t="s">
        <v>41</v>
      </c>
      <c r="AX271" s="15" t="s">
        <v>87</v>
      </c>
      <c r="AY271" s="269" t="s">
        <v>257</v>
      </c>
    </row>
    <row r="272" s="2" customFormat="1" ht="24.15" customHeight="1">
      <c r="A272" s="41"/>
      <c r="B272" s="42"/>
      <c r="C272" s="219" t="s">
        <v>466</v>
      </c>
      <c r="D272" s="219" t="s">
        <v>259</v>
      </c>
      <c r="E272" s="220" t="s">
        <v>452</v>
      </c>
      <c r="F272" s="221" t="s">
        <v>453</v>
      </c>
      <c r="G272" s="222" t="s">
        <v>396</v>
      </c>
      <c r="H272" s="223">
        <v>4</v>
      </c>
      <c r="I272" s="224"/>
      <c r="J272" s="225">
        <f>ROUND(I272*H272,2)</f>
        <v>0</v>
      </c>
      <c r="K272" s="221" t="s">
        <v>263</v>
      </c>
      <c r="L272" s="47"/>
      <c r="M272" s="226" t="s">
        <v>35</v>
      </c>
      <c r="N272" s="227" t="s">
        <v>51</v>
      </c>
      <c r="O272" s="87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0" t="s">
        <v>264</v>
      </c>
      <c r="AT272" s="230" t="s">
        <v>259</v>
      </c>
      <c r="AU272" s="230" t="s">
        <v>89</v>
      </c>
      <c r="AY272" s="19" t="s">
        <v>257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9" t="s">
        <v>87</v>
      </c>
      <c r="BK272" s="231">
        <f>ROUND(I272*H272,2)</f>
        <v>0</v>
      </c>
      <c r="BL272" s="19" t="s">
        <v>264</v>
      </c>
      <c r="BM272" s="230" t="s">
        <v>650</v>
      </c>
    </row>
    <row r="273" s="2" customFormat="1">
      <c r="A273" s="41"/>
      <c r="B273" s="42"/>
      <c r="C273" s="43"/>
      <c r="D273" s="232" t="s">
        <v>266</v>
      </c>
      <c r="E273" s="43"/>
      <c r="F273" s="233" t="s">
        <v>455</v>
      </c>
      <c r="G273" s="43"/>
      <c r="H273" s="43"/>
      <c r="I273" s="234"/>
      <c r="J273" s="43"/>
      <c r="K273" s="43"/>
      <c r="L273" s="47"/>
      <c r="M273" s="235"/>
      <c r="N273" s="23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266</v>
      </c>
      <c r="AU273" s="19" t="s">
        <v>89</v>
      </c>
    </row>
    <row r="274" s="13" customFormat="1">
      <c r="A274" s="13"/>
      <c r="B274" s="237"/>
      <c r="C274" s="238"/>
      <c r="D274" s="239" t="s">
        <v>268</v>
      </c>
      <c r="E274" s="240" t="s">
        <v>35</v>
      </c>
      <c r="F274" s="241" t="s">
        <v>575</v>
      </c>
      <c r="G274" s="238"/>
      <c r="H274" s="240" t="s">
        <v>35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268</v>
      </c>
      <c r="AU274" s="247" t="s">
        <v>89</v>
      </c>
      <c r="AV274" s="13" t="s">
        <v>87</v>
      </c>
      <c r="AW274" s="13" t="s">
        <v>41</v>
      </c>
      <c r="AX274" s="13" t="s">
        <v>80</v>
      </c>
      <c r="AY274" s="247" t="s">
        <v>257</v>
      </c>
    </row>
    <row r="275" s="14" customFormat="1">
      <c r="A275" s="14"/>
      <c r="B275" s="248"/>
      <c r="C275" s="249"/>
      <c r="D275" s="239" t="s">
        <v>268</v>
      </c>
      <c r="E275" s="250" t="s">
        <v>35</v>
      </c>
      <c r="F275" s="251" t="s">
        <v>651</v>
      </c>
      <c r="G275" s="249"/>
      <c r="H275" s="252">
        <v>2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268</v>
      </c>
      <c r="AU275" s="258" t="s">
        <v>89</v>
      </c>
      <c r="AV275" s="14" t="s">
        <v>89</v>
      </c>
      <c r="AW275" s="14" t="s">
        <v>41</v>
      </c>
      <c r="AX275" s="14" t="s">
        <v>80</v>
      </c>
      <c r="AY275" s="258" t="s">
        <v>257</v>
      </c>
    </row>
    <row r="276" s="14" customFormat="1">
      <c r="A276" s="14"/>
      <c r="B276" s="248"/>
      <c r="C276" s="249"/>
      <c r="D276" s="239" t="s">
        <v>268</v>
      </c>
      <c r="E276" s="250" t="s">
        <v>35</v>
      </c>
      <c r="F276" s="251" t="s">
        <v>652</v>
      </c>
      <c r="G276" s="249"/>
      <c r="H276" s="252">
        <v>2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268</v>
      </c>
      <c r="AU276" s="258" t="s">
        <v>89</v>
      </c>
      <c r="AV276" s="14" t="s">
        <v>89</v>
      </c>
      <c r="AW276" s="14" t="s">
        <v>41</v>
      </c>
      <c r="AX276" s="14" t="s">
        <v>80</v>
      </c>
      <c r="AY276" s="258" t="s">
        <v>257</v>
      </c>
    </row>
    <row r="277" s="15" customFormat="1">
      <c r="A277" s="15"/>
      <c r="B277" s="259"/>
      <c r="C277" s="260"/>
      <c r="D277" s="239" t="s">
        <v>268</v>
      </c>
      <c r="E277" s="261" t="s">
        <v>35</v>
      </c>
      <c r="F277" s="262" t="s">
        <v>272</v>
      </c>
      <c r="G277" s="260"/>
      <c r="H277" s="263">
        <v>4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9" t="s">
        <v>268</v>
      </c>
      <c r="AU277" s="269" t="s">
        <v>89</v>
      </c>
      <c r="AV277" s="15" t="s">
        <v>264</v>
      </c>
      <c r="AW277" s="15" t="s">
        <v>41</v>
      </c>
      <c r="AX277" s="15" t="s">
        <v>87</v>
      </c>
      <c r="AY277" s="269" t="s">
        <v>257</v>
      </c>
    </row>
    <row r="278" s="2" customFormat="1" ht="16.5" customHeight="1">
      <c r="A278" s="41"/>
      <c r="B278" s="42"/>
      <c r="C278" s="270" t="s">
        <v>471</v>
      </c>
      <c r="D278" s="270" t="s">
        <v>369</v>
      </c>
      <c r="E278" s="271" t="s">
        <v>459</v>
      </c>
      <c r="F278" s="272" t="s">
        <v>460</v>
      </c>
      <c r="G278" s="273" t="s">
        <v>396</v>
      </c>
      <c r="H278" s="274">
        <v>2</v>
      </c>
      <c r="I278" s="275"/>
      <c r="J278" s="276">
        <f>ROUND(I278*H278,2)</f>
        <v>0</v>
      </c>
      <c r="K278" s="272" t="s">
        <v>263</v>
      </c>
      <c r="L278" s="277"/>
      <c r="M278" s="278" t="s">
        <v>35</v>
      </c>
      <c r="N278" s="279" t="s">
        <v>51</v>
      </c>
      <c r="O278" s="87"/>
      <c r="P278" s="228">
        <f>O278*H278</f>
        <v>0</v>
      </c>
      <c r="Q278" s="228">
        <v>0.00072000000000000005</v>
      </c>
      <c r="R278" s="228">
        <f>Q278*H278</f>
        <v>0.0014400000000000001</v>
      </c>
      <c r="S278" s="228">
        <v>0</v>
      </c>
      <c r="T278" s="22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0" t="s">
        <v>308</v>
      </c>
      <c r="AT278" s="230" t="s">
        <v>369</v>
      </c>
      <c r="AU278" s="230" t="s">
        <v>89</v>
      </c>
      <c r="AY278" s="19" t="s">
        <v>257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9" t="s">
        <v>87</v>
      </c>
      <c r="BK278" s="231">
        <f>ROUND(I278*H278,2)</f>
        <v>0</v>
      </c>
      <c r="BL278" s="19" t="s">
        <v>264</v>
      </c>
      <c r="BM278" s="230" t="s">
        <v>653</v>
      </c>
    </row>
    <row r="279" s="13" customFormat="1">
      <c r="A279" s="13"/>
      <c r="B279" s="237"/>
      <c r="C279" s="238"/>
      <c r="D279" s="239" t="s">
        <v>268</v>
      </c>
      <c r="E279" s="240" t="s">
        <v>35</v>
      </c>
      <c r="F279" s="241" t="s">
        <v>575</v>
      </c>
      <c r="G279" s="238"/>
      <c r="H279" s="240" t="s">
        <v>35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268</v>
      </c>
      <c r="AU279" s="247" t="s">
        <v>89</v>
      </c>
      <c r="AV279" s="13" t="s">
        <v>87</v>
      </c>
      <c r="AW279" s="13" t="s">
        <v>41</v>
      </c>
      <c r="AX279" s="13" t="s">
        <v>80</v>
      </c>
      <c r="AY279" s="247" t="s">
        <v>257</v>
      </c>
    </row>
    <row r="280" s="14" customFormat="1">
      <c r="A280" s="14"/>
      <c r="B280" s="248"/>
      <c r="C280" s="249"/>
      <c r="D280" s="239" t="s">
        <v>268</v>
      </c>
      <c r="E280" s="250" t="s">
        <v>35</v>
      </c>
      <c r="F280" s="251" t="s">
        <v>651</v>
      </c>
      <c r="G280" s="249"/>
      <c r="H280" s="252">
        <v>2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268</v>
      </c>
      <c r="AU280" s="258" t="s">
        <v>89</v>
      </c>
      <c r="AV280" s="14" t="s">
        <v>89</v>
      </c>
      <c r="AW280" s="14" t="s">
        <v>41</v>
      </c>
      <c r="AX280" s="14" t="s">
        <v>80</v>
      </c>
      <c r="AY280" s="258" t="s">
        <v>257</v>
      </c>
    </row>
    <row r="281" s="15" customFormat="1">
      <c r="A281" s="15"/>
      <c r="B281" s="259"/>
      <c r="C281" s="260"/>
      <c r="D281" s="239" t="s">
        <v>268</v>
      </c>
      <c r="E281" s="261" t="s">
        <v>35</v>
      </c>
      <c r="F281" s="262" t="s">
        <v>272</v>
      </c>
      <c r="G281" s="260"/>
      <c r="H281" s="263">
        <v>2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9" t="s">
        <v>268</v>
      </c>
      <c r="AU281" s="269" t="s">
        <v>89</v>
      </c>
      <c r="AV281" s="15" t="s">
        <v>264</v>
      </c>
      <c r="AW281" s="15" t="s">
        <v>41</v>
      </c>
      <c r="AX281" s="15" t="s">
        <v>87</v>
      </c>
      <c r="AY281" s="269" t="s">
        <v>257</v>
      </c>
    </row>
    <row r="282" s="2" customFormat="1" ht="16.5" customHeight="1">
      <c r="A282" s="41"/>
      <c r="B282" s="42"/>
      <c r="C282" s="270" t="s">
        <v>475</v>
      </c>
      <c r="D282" s="270" t="s">
        <v>369</v>
      </c>
      <c r="E282" s="271" t="s">
        <v>463</v>
      </c>
      <c r="F282" s="272" t="s">
        <v>464</v>
      </c>
      <c r="G282" s="273" t="s">
        <v>396</v>
      </c>
      <c r="H282" s="274">
        <v>2</v>
      </c>
      <c r="I282" s="275"/>
      <c r="J282" s="276">
        <f>ROUND(I282*H282,2)</f>
        <v>0</v>
      </c>
      <c r="K282" s="272" t="s">
        <v>263</v>
      </c>
      <c r="L282" s="277"/>
      <c r="M282" s="278" t="s">
        <v>35</v>
      </c>
      <c r="N282" s="279" t="s">
        <v>51</v>
      </c>
      <c r="O282" s="87"/>
      <c r="P282" s="228">
        <f>O282*H282</f>
        <v>0</v>
      </c>
      <c r="Q282" s="228">
        <v>0.00072000000000000005</v>
      </c>
      <c r="R282" s="228">
        <f>Q282*H282</f>
        <v>0.0014400000000000001</v>
      </c>
      <c r="S282" s="228">
        <v>0</v>
      </c>
      <c r="T282" s="22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0" t="s">
        <v>308</v>
      </c>
      <c r="AT282" s="230" t="s">
        <v>369</v>
      </c>
      <c r="AU282" s="230" t="s">
        <v>89</v>
      </c>
      <c r="AY282" s="19" t="s">
        <v>257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9" t="s">
        <v>87</v>
      </c>
      <c r="BK282" s="231">
        <f>ROUND(I282*H282,2)</f>
        <v>0</v>
      </c>
      <c r="BL282" s="19" t="s">
        <v>264</v>
      </c>
      <c r="BM282" s="230" t="s">
        <v>654</v>
      </c>
    </row>
    <row r="283" s="13" customFormat="1">
      <c r="A283" s="13"/>
      <c r="B283" s="237"/>
      <c r="C283" s="238"/>
      <c r="D283" s="239" t="s">
        <v>268</v>
      </c>
      <c r="E283" s="240" t="s">
        <v>35</v>
      </c>
      <c r="F283" s="241" t="s">
        <v>575</v>
      </c>
      <c r="G283" s="238"/>
      <c r="H283" s="240" t="s">
        <v>35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268</v>
      </c>
      <c r="AU283" s="247" t="s">
        <v>89</v>
      </c>
      <c r="AV283" s="13" t="s">
        <v>87</v>
      </c>
      <c r="AW283" s="13" t="s">
        <v>41</v>
      </c>
      <c r="AX283" s="13" t="s">
        <v>80</v>
      </c>
      <c r="AY283" s="247" t="s">
        <v>257</v>
      </c>
    </row>
    <row r="284" s="14" customFormat="1">
      <c r="A284" s="14"/>
      <c r="B284" s="248"/>
      <c r="C284" s="249"/>
      <c r="D284" s="239" t="s">
        <v>268</v>
      </c>
      <c r="E284" s="250" t="s">
        <v>35</v>
      </c>
      <c r="F284" s="251" t="s">
        <v>652</v>
      </c>
      <c r="G284" s="249"/>
      <c r="H284" s="252">
        <v>2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268</v>
      </c>
      <c r="AU284" s="258" t="s">
        <v>89</v>
      </c>
      <c r="AV284" s="14" t="s">
        <v>89</v>
      </c>
      <c r="AW284" s="14" t="s">
        <v>41</v>
      </c>
      <c r="AX284" s="14" t="s">
        <v>80</v>
      </c>
      <c r="AY284" s="258" t="s">
        <v>257</v>
      </c>
    </row>
    <row r="285" s="15" customFormat="1">
      <c r="A285" s="15"/>
      <c r="B285" s="259"/>
      <c r="C285" s="260"/>
      <c r="D285" s="239" t="s">
        <v>268</v>
      </c>
      <c r="E285" s="261" t="s">
        <v>35</v>
      </c>
      <c r="F285" s="262" t="s">
        <v>272</v>
      </c>
      <c r="G285" s="260"/>
      <c r="H285" s="263">
        <v>2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9" t="s">
        <v>268</v>
      </c>
      <c r="AU285" s="269" t="s">
        <v>89</v>
      </c>
      <c r="AV285" s="15" t="s">
        <v>264</v>
      </c>
      <c r="AW285" s="15" t="s">
        <v>41</v>
      </c>
      <c r="AX285" s="15" t="s">
        <v>87</v>
      </c>
      <c r="AY285" s="269" t="s">
        <v>257</v>
      </c>
    </row>
    <row r="286" s="2" customFormat="1" ht="24.15" customHeight="1">
      <c r="A286" s="41"/>
      <c r="B286" s="42"/>
      <c r="C286" s="219" t="s">
        <v>481</v>
      </c>
      <c r="D286" s="219" t="s">
        <v>259</v>
      </c>
      <c r="E286" s="220" t="s">
        <v>655</v>
      </c>
      <c r="F286" s="221" t="s">
        <v>656</v>
      </c>
      <c r="G286" s="222" t="s">
        <v>396</v>
      </c>
      <c r="H286" s="223">
        <v>1</v>
      </c>
      <c r="I286" s="224"/>
      <c r="J286" s="225">
        <f>ROUND(I286*H286,2)</f>
        <v>0</v>
      </c>
      <c r="K286" s="221" t="s">
        <v>263</v>
      </c>
      <c r="L286" s="47"/>
      <c r="M286" s="226" t="s">
        <v>35</v>
      </c>
      <c r="N286" s="227" t="s">
        <v>51</v>
      </c>
      <c r="O286" s="87"/>
      <c r="P286" s="228">
        <f>O286*H286</f>
        <v>0</v>
      </c>
      <c r="Q286" s="228">
        <v>0.0016199999999999999</v>
      </c>
      <c r="R286" s="228">
        <f>Q286*H286</f>
        <v>0.0016199999999999999</v>
      </c>
      <c r="S286" s="228">
        <v>0</v>
      </c>
      <c r="T286" s="22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0" t="s">
        <v>264</v>
      </c>
      <c r="AT286" s="230" t="s">
        <v>259</v>
      </c>
      <c r="AU286" s="230" t="s">
        <v>89</v>
      </c>
      <c r="AY286" s="19" t="s">
        <v>257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9" t="s">
        <v>87</v>
      </c>
      <c r="BK286" s="231">
        <f>ROUND(I286*H286,2)</f>
        <v>0</v>
      </c>
      <c r="BL286" s="19" t="s">
        <v>264</v>
      </c>
      <c r="BM286" s="230" t="s">
        <v>657</v>
      </c>
    </row>
    <row r="287" s="2" customFormat="1">
      <c r="A287" s="41"/>
      <c r="B287" s="42"/>
      <c r="C287" s="43"/>
      <c r="D287" s="232" t="s">
        <v>266</v>
      </c>
      <c r="E287" s="43"/>
      <c r="F287" s="233" t="s">
        <v>658</v>
      </c>
      <c r="G287" s="43"/>
      <c r="H287" s="43"/>
      <c r="I287" s="234"/>
      <c r="J287" s="43"/>
      <c r="K287" s="43"/>
      <c r="L287" s="47"/>
      <c r="M287" s="235"/>
      <c r="N287" s="23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266</v>
      </c>
      <c r="AU287" s="19" t="s">
        <v>89</v>
      </c>
    </row>
    <row r="288" s="13" customFormat="1">
      <c r="A288" s="13"/>
      <c r="B288" s="237"/>
      <c r="C288" s="238"/>
      <c r="D288" s="239" t="s">
        <v>268</v>
      </c>
      <c r="E288" s="240" t="s">
        <v>35</v>
      </c>
      <c r="F288" s="241" t="s">
        <v>575</v>
      </c>
      <c r="G288" s="238"/>
      <c r="H288" s="240" t="s">
        <v>35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268</v>
      </c>
      <c r="AU288" s="247" t="s">
        <v>89</v>
      </c>
      <c r="AV288" s="13" t="s">
        <v>87</v>
      </c>
      <c r="AW288" s="13" t="s">
        <v>41</v>
      </c>
      <c r="AX288" s="13" t="s">
        <v>80</v>
      </c>
      <c r="AY288" s="247" t="s">
        <v>257</v>
      </c>
    </row>
    <row r="289" s="13" customFormat="1">
      <c r="A289" s="13"/>
      <c r="B289" s="237"/>
      <c r="C289" s="238"/>
      <c r="D289" s="239" t="s">
        <v>268</v>
      </c>
      <c r="E289" s="240" t="s">
        <v>35</v>
      </c>
      <c r="F289" s="241" t="s">
        <v>480</v>
      </c>
      <c r="G289" s="238"/>
      <c r="H289" s="240" t="s">
        <v>35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268</v>
      </c>
      <c r="AU289" s="247" t="s">
        <v>89</v>
      </c>
      <c r="AV289" s="13" t="s">
        <v>87</v>
      </c>
      <c r="AW289" s="13" t="s">
        <v>41</v>
      </c>
      <c r="AX289" s="13" t="s">
        <v>80</v>
      </c>
      <c r="AY289" s="247" t="s">
        <v>257</v>
      </c>
    </row>
    <row r="290" s="14" customFormat="1">
      <c r="A290" s="14"/>
      <c r="B290" s="248"/>
      <c r="C290" s="249"/>
      <c r="D290" s="239" t="s">
        <v>268</v>
      </c>
      <c r="E290" s="250" t="s">
        <v>35</v>
      </c>
      <c r="F290" s="251" t="s">
        <v>87</v>
      </c>
      <c r="G290" s="249"/>
      <c r="H290" s="252">
        <v>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8" t="s">
        <v>268</v>
      </c>
      <c r="AU290" s="258" t="s">
        <v>89</v>
      </c>
      <c r="AV290" s="14" t="s">
        <v>89</v>
      </c>
      <c r="AW290" s="14" t="s">
        <v>41</v>
      </c>
      <c r="AX290" s="14" t="s">
        <v>80</v>
      </c>
      <c r="AY290" s="258" t="s">
        <v>257</v>
      </c>
    </row>
    <row r="291" s="15" customFormat="1">
      <c r="A291" s="15"/>
      <c r="B291" s="259"/>
      <c r="C291" s="260"/>
      <c r="D291" s="239" t="s">
        <v>268</v>
      </c>
      <c r="E291" s="261" t="s">
        <v>35</v>
      </c>
      <c r="F291" s="262" t="s">
        <v>272</v>
      </c>
      <c r="G291" s="260"/>
      <c r="H291" s="263">
        <v>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9" t="s">
        <v>268</v>
      </c>
      <c r="AU291" s="269" t="s">
        <v>89</v>
      </c>
      <c r="AV291" s="15" t="s">
        <v>264</v>
      </c>
      <c r="AW291" s="15" t="s">
        <v>41</v>
      </c>
      <c r="AX291" s="15" t="s">
        <v>87</v>
      </c>
      <c r="AY291" s="269" t="s">
        <v>257</v>
      </c>
    </row>
    <row r="292" s="2" customFormat="1" ht="16.5" customHeight="1">
      <c r="A292" s="41"/>
      <c r="B292" s="42"/>
      <c r="C292" s="270" t="s">
        <v>485</v>
      </c>
      <c r="D292" s="270" t="s">
        <v>369</v>
      </c>
      <c r="E292" s="271" t="s">
        <v>659</v>
      </c>
      <c r="F292" s="272" t="s">
        <v>660</v>
      </c>
      <c r="G292" s="273" t="s">
        <v>396</v>
      </c>
      <c r="H292" s="274">
        <v>1</v>
      </c>
      <c r="I292" s="275"/>
      <c r="J292" s="276">
        <f>ROUND(I292*H292,2)</f>
        <v>0</v>
      </c>
      <c r="K292" s="272" t="s">
        <v>263</v>
      </c>
      <c r="L292" s="277"/>
      <c r="M292" s="278" t="s">
        <v>35</v>
      </c>
      <c r="N292" s="279" t="s">
        <v>51</v>
      </c>
      <c r="O292" s="87"/>
      <c r="P292" s="228">
        <f>O292*H292</f>
        <v>0</v>
      </c>
      <c r="Q292" s="228">
        <v>0.017999999999999999</v>
      </c>
      <c r="R292" s="228">
        <f>Q292*H292</f>
        <v>0.017999999999999999</v>
      </c>
      <c r="S292" s="228">
        <v>0</v>
      </c>
      <c r="T292" s="22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0" t="s">
        <v>308</v>
      </c>
      <c r="AT292" s="230" t="s">
        <v>369</v>
      </c>
      <c r="AU292" s="230" t="s">
        <v>89</v>
      </c>
      <c r="AY292" s="19" t="s">
        <v>257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9" t="s">
        <v>87</v>
      </c>
      <c r="BK292" s="231">
        <f>ROUND(I292*H292,2)</f>
        <v>0</v>
      </c>
      <c r="BL292" s="19" t="s">
        <v>264</v>
      </c>
      <c r="BM292" s="230" t="s">
        <v>661</v>
      </c>
    </row>
    <row r="293" s="2" customFormat="1" ht="16.5" customHeight="1">
      <c r="A293" s="41"/>
      <c r="B293" s="42"/>
      <c r="C293" s="270" t="s">
        <v>489</v>
      </c>
      <c r="D293" s="270" t="s">
        <v>369</v>
      </c>
      <c r="E293" s="271" t="s">
        <v>662</v>
      </c>
      <c r="F293" s="272" t="s">
        <v>663</v>
      </c>
      <c r="G293" s="273" t="s">
        <v>396</v>
      </c>
      <c r="H293" s="274">
        <v>1</v>
      </c>
      <c r="I293" s="275"/>
      <c r="J293" s="276">
        <f>ROUND(I293*H293,2)</f>
        <v>0</v>
      </c>
      <c r="K293" s="272" t="s">
        <v>263</v>
      </c>
      <c r="L293" s="277"/>
      <c r="M293" s="278" t="s">
        <v>35</v>
      </c>
      <c r="N293" s="279" t="s">
        <v>51</v>
      </c>
      <c r="O293" s="87"/>
      <c r="P293" s="228">
        <f>O293*H293</f>
        <v>0</v>
      </c>
      <c r="Q293" s="228">
        <v>0.0035000000000000001</v>
      </c>
      <c r="R293" s="228">
        <f>Q293*H293</f>
        <v>0.0035000000000000001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308</v>
      </c>
      <c r="AT293" s="230" t="s">
        <v>369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664</v>
      </c>
    </row>
    <row r="294" s="2" customFormat="1" ht="16.5" customHeight="1">
      <c r="A294" s="41"/>
      <c r="B294" s="42"/>
      <c r="C294" s="219" t="s">
        <v>494</v>
      </c>
      <c r="D294" s="219" t="s">
        <v>259</v>
      </c>
      <c r="E294" s="220" t="s">
        <v>665</v>
      </c>
      <c r="F294" s="221" t="s">
        <v>666</v>
      </c>
      <c r="G294" s="222" t="s">
        <v>396</v>
      </c>
      <c r="H294" s="223">
        <v>1</v>
      </c>
      <c r="I294" s="224"/>
      <c r="J294" s="225">
        <f>ROUND(I294*H294,2)</f>
        <v>0</v>
      </c>
      <c r="K294" s="221" t="s">
        <v>263</v>
      </c>
      <c r="L294" s="47"/>
      <c r="M294" s="226" t="s">
        <v>35</v>
      </c>
      <c r="N294" s="227" t="s">
        <v>51</v>
      </c>
      <c r="O294" s="87"/>
      <c r="P294" s="228">
        <f>O294*H294</f>
        <v>0</v>
      </c>
      <c r="Q294" s="228">
        <v>0.00036000000000000002</v>
      </c>
      <c r="R294" s="228">
        <f>Q294*H294</f>
        <v>0.00036000000000000002</v>
      </c>
      <c r="S294" s="228">
        <v>0</v>
      </c>
      <c r="T294" s="22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30" t="s">
        <v>264</v>
      </c>
      <c r="AT294" s="230" t="s">
        <v>259</v>
      </c>
      <c r="AU294" s="230" t="s">
        <v>89</v>
      </c>
      <c r="AY294" s="19" t="s">
        <v>257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9" t="s">
        <v>87</v>
      </c>
      <c r="BK294" s="231">
        <f>ROUND(I294*H294,2)</f>
        <v>0</v>
      </c>
      <c r="BL294" s="19" t="s">
        <v>264</v>
      </c>
      <c r="BM294" s="230" t="s">
        <v>667</v>
      </c>
    </row>
    <row r="295" s="2" customFormat="1">
      <c r="A295" s="41"/>
      <c r="B295" s="42"/>
      <c r="C295" s="43"/>
      <c r="D295" s="232" t="s">
        <v>266</v>
      </c>
      <c r="E295" s="43"/>
      <c r="F295" s="233" t="s">
        <v>668</v>
      </c>
      <c r="G295" s="43"/>
      <c r="H295" s="43"/>
      <c r="I295" s="234"/>
      <c r="J295" s="43"/>
      <c r="K295" s="43"/>
      <c r="L295" s="47"/>
      <c r="M295" s="235"/>
      <c r="N295" s="23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266</v>
      </c>
      <c r="AU295" s="19" t="s">
        <v>89</v>
      </c>
    </row>
    <row r="296" s="13" customFormat="1">
      <c r="A296" s="13"/>
      <c r="B296" s="237"/>
      <c r="C296" s="238"/>
      <c r="D296" s="239" t="s">
        <v>268</v>
      </c>
      <c r="E296" s="240" t="s">
        <v>35</v>
      </c>
      <c r="F296" s="241" t="s">
        <v>575</v>
      </c>
      <c r="G296" s="238"/>
      <c r="H296" s="240" t="s">
        <v>35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268</v>
      </c>
      <c r="AU296" s="247" t="s">
        <v>89</v>
      </c>
      <c r="AV296" s="13" t="s">
        <v>87</v>
      </c>
      <c r="AW296" s="13" t="s">
        <v>41</v>
      </c>
      <c r="AX296" s="13" t="s">
        <v>80</v>
      </c>
      <c r="AY296" s="247" t="s">
        <v>257</v>
      </c>
    </row>
    <row r="297" s="14" customFormat="1">
      <c r="A297" s="14"/>
      <c r="B297" s="248"/>
      <c r="C297" s="249"/>
      <c r="D297" s="239" t="s">
        <v>268</v>
      </c>
      <c r="E297" s="250" t="s">
        <v>35</v>
      </c>
      <c r="F297" s="251" t="s">
        <v>87</v>
      </c>
      <c r="G297" s="249"/>
      <c r="H297" s="252">
        <v>1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268</v>
      </c>
      <c r="AU297" s="258" t="s">
        <v>89</v>
      </c>
      <c r="AV297" s="14" t="s">
        <v>89</v>
      </c>
      <c r="AW297" s="14" t="s">
        <v>41</v>
      </c>
      <c r="AX297" s="14" t="s">
        <v>80</v>
      </c>
      <c r="AY297" s="258" t="s">
        <v>257</v>
      </c>
    </row>
    <row r="298" s="15" customFormat="1">
      <c r="A298" s="15"/>
      <c r="B298" s="259"/>
      <c r="C298" s="260"/>
      <c r="D298" s="239" t="s">
        <v>268</v>
      </c>
      <c r="E298" s="261" t="s">
        <v>35</v>
      </c>
      <c r="F298" s="262" t="s">
        <v>272</v>
      </c>
      <c r="G298" s="260"/>
      <c r="H298" s="263">
        <v>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268</v>
      </c>
      <c r="AU298" s="269" t="s">
        <v>89</v>
      </c>
      <c r="AV298" s="15" t="s">
        <v>264</v>
      </c>
      <c r="AW298" s="15" t="s">
        <v>41</v>
      </c>
      <c r="AX298" s="15" t="s">
        <v>87</v>
      </c>
      <c r="AY298" s="269" t="s">
        <v>257</v>
      </c>
    </row>
    <row r="299" s="2" customFormat="1" ht="16.5" customHeight="1">
      <c r="A299" s="41"/>
      <c r="B299" s="42"/>
      <c r="C299" s="270" t="s">
        <v>499</v>
      </c>
      <c r="D299" s="270" t="s">
        <v>369</v>
      </c>
      <c r="E299" s="271" t="s">
        <v>669</v>
      </c>
      <c r="F299" s="272" t="s">
        <v>670</v>
      </c>
      <c r="G299" s="273" t="s">
        <v>396</v>
      </c>
      <c r="H299" s="274">
        <v>1</v>
      </c>
      <c r="I299" s="275"/>
      <c r="J299" s="276">
        <f>ROUND(I299*H299,2)</f>
        <v>0</v>
      </c>
      <c r="K299" s="272" t="s">
        <v>263</v>
      </c>
      <c r="L299" s="277"/>
      <c r="M299" s="278" t="s">
        <v>35</v>
      </c>
      <c r="N299" s="279" t="s">
        <v>51</v>
      </c>
      <c r="O299" s="87"/>
      <c r="P299" s="228">
        <f>O299*H299</f>
        <v>0</v>
      </c>
      <c r="Q299" s="228">
        <v>0.042500000000000003</v>
      </c>
      <c r="R299" s="228">
        <f>Q299*H299</f>
        <v>0.042500000000000003</v>
      </c>
      <c r="S299" s="228">
        <v>0</v>
      </c>
      <c r="T299" s="22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0" t="s">
        <v>308</v>
      </c>
      <c r="AT299" s="230" t="s">
        <v>369</v>
      </c>
      <c r="AU299" s="230" t="s">
        <v>89</v>
      </c>
      <c r="AY299" s="19" t="s">
        <v>257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9" t="s">
        <v>87</v>
      </c>
      <c r="BK299" s="231">
        <f>ROUND(I299*H299,2)</f>
        <v>0</v>
      </c>
      <c r="BL299" s="19" t="s">
        <v>264</v>
      </c>
      <c r="BM299" s="230" t="s">
        <v>671</v>
      </c>
    </row>
    <row r="300" s="2" customFormat="1" ht="24.15" customHeight="1">
      <c r="A300" s="41"/>
      <c r="B300" s="42"/>
      <c r="C300" s="219" t="s">
        <v>504</v>
      </c>
      <c r="D300" s="219" t="s">
        <v>259</v>
      </c>
      <c r="E300" s="220" t="s">
        <v>476</v>
      </c>
      <c r="F300" s="221" t="s">
        <v>477</v>
      </c>
      <c r="G300" s="222" t="s">
        <v>396</v>
      </c>
      <c r="H300" s="223">
        <v>2</v>
      </c>
      <c r="I300" s="224"/>
      <c r="J300" s="225">
        <f>ROUND(I300*H300,2)</f>
        <v>0</v>
      </c>
      <c r="K300" s="221" t="s">
        <v>263</v>
      </c>
      <c r="L300" s="47"/>
      <c r="M300" s="226" t="s">
        <v>35</v>
      </c>
      <c r="N300" s="227" t="s">
        <v>51</v>
      </c>
      <c r="O300" s="87"/>
      <c r="P300" s="228">
        <f>O300*H300</f>
        <v>0</v>
      </c>
      <c r="Q300" s="228">
        <v>0.00165</v>
      </c>
      <c r="R300" s="228">
        <f>Q300*H300</f>
        <v>0.0033</v>
      </c>
      <c r="S300" s="228">
        <v>0</v>
      </c>
      <c r="T300" s="229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30" t="s">
        <v>264</v>
      </c>
      <c r="AT300" s="230" t="s">
        <v>259</v>
      </c>
      <c r="AU300" s="230" t="s">
        <v>89</v>
      </c>
      <c r="AY300" s="19" t="s">
        <v>257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9" t="s">
        <v>87</v>
      </c>
      <c r="BK300" s="231">
        <f>ROUND(I300*H300,2)</f>
        <v>0</v>
      </c>
      <c r="BL300" s="19" t="s">
        <v>264</v>
      </c>
      <c r="BM300" s="230" t="s">
        <v>672</v>
      </c>
    </row>
    <row r="301" s="2" customFormat="1">
      <c r="A301" s="41"/>
      <c r="B301" s="42"/>
      <c r="C301" s="43"/>
      <c r="D301" s="232" t="s">
        <v>266</v>
      </c>
      <c r="E301" s="43"/>
      <c r="F301" s="233" t="s">
        <v>479</v>
      </c>
      <c r="G301" s="43"/>
      <c r="H301" s="43"/>
      <c r="I301" s="234"/>
      <c r="J301" s="43"/>
      <c r="K301" s="43"/>
      <c r="L301" s="47"/>
      <c r="M301" s="235"/>
      <c r="N301" s="236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266</v>
      </c>
      <c r="AU301" s="19" t="s">
        <v>89</v>
      </c>
    </row>
    <row r="302" s="13" customFormat="1">
      <c r="A302" s="13"/>
      <c r="B302" s="237"/>
      <c r="C302" s="238"/>
      <c r="D302" s="239" t="s">
        <v>268</v>
      </c>
      <c r="E302" s="240" t="s">
        <v>35</v>
      </c>
      <c r="F302" s="241" t="s">
        <v>575</v>
      </c>
      <c r="G302" s="238"/>
      <c r="H302" s="240" t="s">
        <v>35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268</v>
      </c>
      <c r="AU302" s="247" t="s">
        <v>89</v>
      </c>
      <c r="AV302" s="13" t="s">
        <v>87</v>
      </c>
      <c r="AW302" s="13" t="s">
        <v>41</v>
      </c>
      <c r="AX302" s="13" t="s">
        <v>80</v>
      </c>
      <c r="AY302" s="247" t="s">
        <v>257</v>
      </c>
    </row>
    <row r="303" s="13" customFormat="1">
      <c r="A303" s="13"/>
      <c r="B303" s="237"/>
      <c r="C303" s="238"/>
      <c r="D303" s="239" t="s">
        <v>268</v>
      </c>
      <c r="E303" s="240" t="s">
        <v>35</v>
      </c>
      <c r="F303" s="241" t="s">
        <v>480</v>
      </c>
      <c r="G303" s="238"/>
      <c r="H303" s="240" t="s">
        <v>35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268</v>
      </c>
      <c r="AU303" s="247" t="s">
        <v>89</v>
      </c>
      <c r="AV303" s="13" t="s">
        <v>87</v>
      </c>
      <c r="AW303" s="13" t="s">
        <v>41</v>
      </c>
      <c r="AX303" s="13" t="s">
        <v>80</v>
      </c>
      <c r="AY303" s="247" t="s">
        <v>257</v>
      </c>
    </row>
    <row r="304" s="14" customFormat="1">
      <c r="A304" s="14"/>
      <c r="B304" s="248"/>
      <c r="C304" s="249"/>
      <c r="D304" s="239" t="s">
        <v>268</v>
      </c>
      <c r="E304" s="250" t="s">
        <v>35</v>
      </c>
      <c r="F304" s="251" t="s">
        <v>89</v>
      </c>
      <c r="G304" s="249"/>
      <c r="H304" s="252">
        <v>2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8" t="s">
        <v>268</v>
      </c>
      <c r="AU304" s="258" t="s">
        <v>89</v>
      </c>
      <c r="AV304" s="14" t="s">
        <v>89</v>
      </c>
      <c r="AW304" s="14" t="s">
        <v>41</v>
      </c>
      <c r="AX304" s="14" t="s">
        <v>80</v>
      </c>
      <c r="AY304" s="258" t="s">
        <v>257</v>
      </c>
    </row>
    <row r="305" s="15" customFormat="1">
      <c r="A305" s="15"/>
      <c r="B305" s="259"/>
      <c r="C305" s="260"/>
      <c r="D305" s="239" t="s">
        <v>268</v>
      </c>
      <c r="E305" s="261" t="s">
        <v>35</v>
      </c>
      <c r="F305" s="262" t="s">
        <v>272</v>
      </c>
      <c r="G305" s="260"/>
      <c r="H305" s="263">
        <v>2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9" t="s">
        <v>268</v>
      </c>
      <c r="AU305" s="269" t="s">
        <v>89</v>
      </c>
      <c r="AV305" s="15" t="s">
        <v>264</v>
      </c>
      <c r="AW305" s="15" t="s">
        <v>41</v>
      </c>
      <c r="AX305" s="15" t="s">
        <v>87</v>
      </c>
      <c r="AY305" s="269" t="s">
        <v>257</v>
      </c>
    </row>
    <row r="306" s="2" customFormat="1" ht="16.5" customHeight="1">
      <c r="A306" s="41"/>
      <c r="B306" s="42"/>
      <c r="C306" s="270" t="s">
        <v>509</v>
      </c>
      <c r="D306" s="270" t="s">
        <v>369</v>
      </c>
      <c r="E306" s="271" t="s">
        <v>482</v>
      </c>
      <c r="F306" s="272" t="s">
        <v>483</v>
      </c>
      <c r="G306" s="273" t="s">
        <v>396</v>
      </c>
      <c r="H306" s="274">
        <v>2</v>
      </c>
      <c r="I306" s="275"/>
      <c r="J306" s="276">
        <f>ROUND(I306*H306,2)</f>
        <v>0</v>
      </c>
      <c r="K306" s="272" t="s">
        <v>263</v>
      </c>
      <c r="L306" s="277"/>
      <c r="M306" s="278" t="s">
        <v>35</v>
      </c>
      <c r="N306" s="279" t="s">
        <v>51</v>
      </c>
      <c r="O306" s="87"/>
      <c r="P306" s="228">
        <f>O306*H306</f>
        <v>0</v>
      </c>
      <c r="Q306" s="228">
        <v>0.023</v>
      </c>
      <c r="R306" s="228">
        <f>Q306*H306</f>
        <v>0.045999999999999999</v>
      </c>
      <c r="S306" s="228">
        <v>0</v>
      </c>
      <c r="T306" s="22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30" t="s">
        <v>308</v>
      </c>
      <c r="AT306" s="230" t="s">
        <v>369</v>
      </c>
      <c r="AU306" s="230" t="s">
        <v>89</v>
      </c>
      <c r="AY306" s="19" t="s">
        <v>257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9" t="s">
        <v>87</v>
      </c>
      <c r="BK306" s="231">
        <f>ROUND(I306*H306,2)</f>
        <v>0</v>
      </c>
      <c r="BL306" s="19" t="s">
        <v>264</v>
      </c>
      <c r="BM306" s="230" t="s">
        <v>673</v>
      </c>
    </row>
    <row r="307" s="2" customFormat="1" ht="16.5" customHeight="1">
      <c r="A307" s="41"/>
      <c r="B307" s="42"/>
      <c r="C307" s="270" t="s">
        <v>513</v>
      </c>
      <c r="D307" s="270" t="s">
        <v>369</v>
      </c>
      <c r="E307" s="271" t="s">
        <v>486</v>
      </c>
      <c r="F307" s="272" t="s">
        <v>487</v>
      </c>
      <c r="G307" s="273" t="s">
        <v>396</v>
      </c>
      <c r="H307" s="274">
        <v>2</v>
      </c>
      <c r="I307" s="275"/>
      <c r="J307" s="276">
        <f>ROUND(I307*H307,2)</f>
        <v>0</v>
      </c>
      <c r="K307" s="272" t="s">
        <v>263</v>
      </c>
      <c r="L307" s="277"/>
      <c r="M307" s="278" t="s">
        <v>35</v>
      </c>
      <c r="N307" s="279" t="s">
        <v>51</v>
      </c>
      <c r="O307" s="87"/>
      <c r="P307" s="228">
        <f>O307*H307</f>
        <v>0</v>
      </c>
      <c r="Q307" s="228">
        <v>0.0040000000000000001</v>
      </c>
      <c r="R307" s="228">
        <f>Q307*H307</f>
        <v>0.0080000000000000002</v>
      </c>
      <c r="S307" s="228">
        <v>0</v>
      </c>
      <c r="T307" s="22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0" t="s">
        <v>308</v>
      </c>
      <c r="AT307" s="230" t="s">
        <v>369</v>
      </c>
      <c r="AU307" s="230" t="s">
        <v>89</v>
      </c>
      <c r="AY307" s="19" t="s">
        <v>257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9" t="s">
        <v>87</v>
      </c>
      <c r="BK307" s="231">
        <f>ROUND(I307*H307,2)</f>
        <v>0</v>
      </c>
      <c r="BL307" s="19" t="s">
        <v>264</v>
      </c>
      <c r="BM307" s="230" t="s">
        <v>674</v>
      </c>
    </row>
    <row r="308" s="2" customFormat="1" ht="16.5" customHeight="1">
      <c r="A308" s="41"/>
      <c r="B308" s="42"/>
      <c r="C308" s="219" t="s">
        <v>517</v>
      </c>
      <c r="D308" s="219" t="s">
        <v>259</v>
      </c>
      <c r="E308" s="220" t="s">
        <v>490</v>
      </c>
      <c r="F308" s="221" t="s">
        <v>491</v>
      </c>
      <c r="G308" s="222" t="s">
        <v>297</v>
      </c>
      <c r="H308" s="223">
        <v>63</v>
      </c>
      <c r="I308" s="224"/>
      <c r="J308" s="225">
        <f>ROUND(I308*H308,2)</f>
        <v>0</v>
      </c>
      <c r="K308" s="221" t="s">
        <v>263</v>
      </c>
      <c r="L308" s="47"/>
      <c r="M308" s="226" t="s">
        <v>35</v>
      </c>
      <c r="N308" s="227" t="s">
        <v>51</v>
      </c>
      <c r="O308" s="87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30" t="s">
        <v>264</v>
      </c>
      <c r="AT308" s="230" t="s">
        <v>259</v>
      </c>
      <c r="AU308" s="230" t="s">
        <v>89</v>
      </c>
      <c r="AY308" s="19" t="s">
        <v>257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9" t="s">
        <v>87</v>
      </c>
      <c r="BK308" s="231">
        <f>ROUND(I308*H308,2)</f>
        <v>0</v>
      </c>
      <c r="BL308" s="19" t="s">
        <v>264</v>
      </c>
      <c r="BM308" s="230" t="s">
        <v>675</v>
      </c>
    </row>
    <row r="309" s="2" customFormat="1">
      <c r="A309" s="41"/>
      <c r="B309" s="42"/>
      <c r="C309" s="43"/>
      <c r="D309" s="232" t="s">
        <v>266</v>
      </c>
      <c r="E309" s="43"/>
      <c r="F309" s="233" t="s">
        <v>493</v>
      </c>
      <c r="G309" s="43"/>
      <c r="H309" s="43"/>
      <c r="I309" s="234"/>
      <c r="J309" s="43"/>
      <c r="K309" s="43"/>
      <c r="L309" s="47"/>
      <c r="M309" s="235"/>
      <c r="N309" s="23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266</v>
      </c>
      <c r="AU309" s="19" t="s">
        <v>89</v>
      </c>
    </row>
    <row r="310" s="13" customFormat="1">
      <c r="A310" s="13"/>
      <c r="B310" s="237"/>
      <c r="C310" s="238"/>
      <c r="D310" s="239" t="s">
        <v>268</v>
      </c>
      <c r="E310" s="240" t="s">
        <v>35</v>
      </c>
      <c r="F310" s="241" t="s">
        <v>575</v>
      </c>
      <c r="G310" s="238"/>
      <c r="H310" s="240" t="s">
        <v>35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268</v>
      </c>
      <c r="AU310" s="247" t="s">
        <v>89</v>
      </c>
      <c r="AV310" s="13" t="s">
        <v>87</v>
      </c>
      <c r="AW310" s="13" t="s">
        <v>41</v>
      </c>
      <c r="AX310" s="13" t="s">
        <v>80</v>
      </c>
      <c r="AY310" s="247" t="s">
        <v>257</v>
      </c>
    </row>
    <row r="311" s="14" customFormat="1">
      <c r="A311" s="14"/>
      <c r="B311" s="248"/>
      <c r="C311" s="249"/>
      <c r="D311" s="239" t="s">
        <v>268</v>
      </c>
      <c r="E311" s="250" t="s">
        <v>35</v>
      </c>
      <c r="F311" s="251" t="s">
        <v>643</v>
      </c>
      <c r="G311" s="249"/>
      <c r="H311" s="252">
        <v>63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268</v>
      </c>
      <c r="AU311" s="258" t="s">
        <v>89</v>
      </c>
      <c r="AV311" s="14" t="s">
        <v>89</v>
      </c>
      <c r="AW311" s="14" t="s">
        <v>41</v>
      </c>
      <c r="AX311" s="14" t="s">
        <v>80</v>
      </c>
      <c r="AY311" s="258" t="s">
        <v>257</v>
      </c>
    </row>
    <row r="312" s="15" customFormat="1">
      <c r="A312" s="15"/>
      <c r="B312" s="259"/>
      <c r="C312" s="260"/>
      <c r="D312" s="239" t="s">
        <v>268</v>
      </c>
      <c r="E312" s="261" t="s">
        <v>35</v>
      </c>
      <c r="F312" s="262" t="s">
        <v>272</v>
      </c>
      <c r="G312" s="260"/>
      <c r="H312" s="263">
        <v>63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9" t="s">
        <v>268</v>
      </c>
      <c r="AU312" s="269" t="s">
        <v>89</v>
      </c>
      <c r="AV312" s="15" t="s">
        <v>264</v>
      </c>
      <c r="AW312" s="15" t="s">
        <v>41</v>
      </c>
      <c r="AX312" s="15" t="s">
        <v>87</v>
      </c>
      <c r="AY312" s="269" t="s">
        <v>257</v>
      </c>
    </row>
    <row r="313" s="2" customFormat="1" ht="16.5" customHeight="1">
      <c r="A313" s="41"/>
      <c r="B313" s="42"/>
      <c r="C313" s="219" t="s">
        <v>522</v>
      </c>
      <c r="D313" s="219" t="s">
        <v>259</v>
      </c>
      <c r="E313" s="220" t="s">
        <v>495</v>
      </c>
      <c r="F313" s="221" t="s">
        <v>496</v>
      </c>
      <c r="G313" s="222" t="s">
        <v>297</v>
      </c>
      <c r="H313" s="223">
        <v>63</v>
      </c>
      <c r="I313" s="224"/>
      <c r="J313" s="225">
        <f>ROUND(I313*H313,2)</f>
        <v>0</v>
      </c>
      <c r="K313" s="221" t="s">
        <v>263</v>
      </c>
      <c r="L313" s="47"/>
      <c r="M313" s="226" t="s">
        <v>35</v>
      </c>
      <c r="N313" s="227" t="s">
        <v>51</v>
      </c>
      <c r="O313" s="87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0" t="s">
        <v>264</v>
      </c>
      <c r="AT313" s="230" t="s">
        <v>259</v>
      </c>
      <c r="AU313" s="230" t="s">
        <v>89</v>
      </c>
      <c r="AY313" s="19" t="s">
        <v>257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9" t="s">
        <v>87</v>
      </c>
      <c r="BK313" s="231">
        <f>ROUND(I313*H313,2)</f>
        <v>0</v>
      </c>
      <c r="BL313" s="19" t="s">
        <v>264</v>
      </c>
      <c r="BM313" s="230" t="s">
        <v>676</v>
      </c>
    </row>
    <row r="314" s="2" customFormat="1">
      <c r="A314" s="41"/>
      <c r="B314" s="42"/>
      <c r="C314" s="43"/>
      <c r="D314" s="232" t="s">
        <v>266</v>
      </c>
      <c r="E314" s="43"/>
      <c r="F314" s="233" t="s">
        <v>498</v>
      </c>
      <c r="G314" s="43"/>
      <c r="H314" s="43"/>
      <c r="I314" s="234"/>
      <c r="J314" s="43"/>
      <c r="K314" s="43"/>
      <c r="L314" s="47"/>
      <c r="M314" s="235"/>
      <c r="N314" s="23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266</v>
      </c>
      <c r="AU314" s="19" t="s">
        <v>89</v>
      </c>
    </row>
    <row r="315" s="13" customFormat="1">
      <c r="A315" s="13"/>
      <c r="B315" s="237"/>
      <c r="C315" s="238"/>
      <c r="D315" s="239" t="s">
        <v>268</v>
      </c>
      <c r="E315" s="240" t="s">
        <v>35</v>
      </c>
      <c r="F315" s="241" t="s">
        <v>575</v>
      </c>
      <c r="G315" s="238"/>
      <c r="H315" s="240" t="s">
        <v>35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268</v>
      </c>
      <c r="AU315" s="247" t="s">
        <v>89</v>
      </c>
      <c r="AV315" s="13" t="s">
        <v>87</v>
      </c>
      <c r="AW315" s="13" t="s">
        <v>41</v>
      </c>
      <c r="AX315" s="13" t="s">
        <v>80</v>
      </c>
      <c r="AY315" s="247" t="s">
        <v>257</v>
      </c>
    </row>
    <row r="316" s="14" customFormat="1">
      <c r="A316" s="14"/>
      <c r="B316" s="248"/>
      <c r="C316" s="249"/>
      <c r="D316" s="239" t="s">
        <v>268</v>
      </c>
      <c r="E316" s="250" t="s">
        <v>35</v>
      </c>
      <c r="F316" s="251" t="s">
        <v>643</v>
      </c>
      <c r="G316" s="249"/>
      <c r="H316" s="252">
        <v>63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8" t="s">
        <v>268</v>
      </c>
      <c r="AU316" s="258" t="s">
        <v>89</v>
      </c>
      <c r="AV316" s="14" t="s">
        <v>89</v>
      </c>
      <c r="AW316" s="14" t="s">
        <v>41</v>
      </c>
      <c r="AX316" s="14" t="s">
        <v>80</v>
      </c>
      <c r="AY316" s="258" t="s">
        <v>257</v>
      </c>
    </row>
    <row r="317" s="15" customFormat="1">
      <c r="A317" s="15"/>
      <c r="B317" s="259"/>
      <c r="C317" s="260"/>
      <c r="D317" s="239" t="s">
        <v>268</v>
      </c>
      <c r="E317" s="261" t="s">
        <v>35</v>
      </c>
      <c r="F317" s="262" t="s">
        <v>272</v>
      </c>
      <c r="G317" s="260"/>
      <c r="H317" s="263">
        <v>63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9" t="s">
        <v>268</v>
      </c>
      <c r="AU317" s="269" t="s">
        <v>89</v>
      </c>
      <c r="AV317" s="15" t="s">
        <v>264</v>
      </c>
      <c r="AW317" s="15" t="s">
        <v>41</v>
      </c>
      <c r="AX317" s="15" t="s">
        <v>87</v>
      </c>
      <c r="AY317" s="269" t="s">
        <v>257</v>
      </c>
    </row>
    <row r="318" s="2" customFormat="1" ht="16.5" customHeight="1">
      <c r="A318" s="41"/>
      <c r="B318" s="42"/>
      <c r="C318" s="219" t="s">
        <v>528</v>
      </c>
      <c r="D318" s="219" t="s">
        <v>259</v>
      </c>
      <c r="E318" s="220" t="s">
        <v>500</v>
      </c>
      <c r="F318" s="221" t="s">
        <v>501</v>
      </c>
      <c r="G318" s="222" t="s">
        <v>396</v>
      </c>
      <c r="H318" s="223">
        <v>2</v>
      </c>
      <c r="I318" s="224"/>
      <c r="J318" s="225">
        <f>ROUND(I318*H318,2)</f>
        <v>0</v>
      </c>
      <c r="K318" s="221" t="s">
        <v>263</v>
      </c>
      <c r="L318" s="47"/>
      <c r="M318" s="226" t="s">
        <v>35</v>
      </c>
      <c r="N318" s="227" t="s">
        <v>51</v>
      </c>
      <c r="O318" s="87"/>
      <c r="P318" s="228">
        <f>O318*H318</f>
        <v>0</v>
      </c>
      <c r="Q318" s="228">
        <v>0.45937</v>
      </c>
      <c r="R318" s="228">
        <f>Q318*H318</f>
        <v>0.91874</v>
      </c>
      <c r="S318" s="228">
        <v>0</v>
      </c>
      <c r="T318" s="22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30" t="s">
        <v>264</v>
      </c>
      <c r="AT318" s="230" t="s">
        <v>259</v>
      </c>
      <c r="AU318" s="230" t="s">
        <v>89</v>
      </c>
      <c r="AY318" s="19" t="s">
        <v>257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9" t="s">
        <v>87</v>
      </c>
      <c r="BK318" s="231">
        <f>ROUND(I318*H318,2)</f>
        <v>0</v>
      </c>
      <c r="BL318" s="19" t="s">
        <v>264</v>
      </c>
      <c r="BM318" s="230" t="s">
        <v>677</v>
      </c>
    </row>
    <row r="319" s="2" customFormat="1">
      <c r="A319" s="41"/>
      <c r="B319" s="42"/>
      <c r="C319" s="43"/>
      <c r="D319" s="232" t="s">
        <v>266</v>
      </c>
      <c r="E319" s="43"/>
      <c r="F319" s="233" t="s">
        <v>503</v>
      </c>
      <c r="G319" s="43"/>
      <c r="H319" s="43"/>
      <c r="I319" s="234"/>
      <c r="J319" s="43"/>
      <c r="K319" s="43"/>
      <c r="L319" s="47"/>
      <c r="M319" s="235"/>
      <c r="N319" s="23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266</v>
      </c>
      <c r="AU319" s="19" t="s">
        <v>89</v>
      </c>
    </row>
    <row r="320" s="2" customFormat="1" ht="16.5" customHeight="1">
      <c r="A320" s="41"/>
      <c r="B320" s="42"/>
      <c r="C320" s="219" t="s">
        <v>534</v>
      </c>
      <c r="D320" s="219" t="s">
        <v>259</v>
      </c>
      <c r="E320" s="220" t="s">
        <v>505</v>
      </c>
      <c r="F320" s="221" t="s">
        <v>506</v>
      </c>
      <c r="G320" s="222" t="s">
        <v>396</v>
      </c>
      <c r="H320" s="223">
        <v>3</v>
      </c>
      <c r="I320" s="224"/>
      <c r="J320" s="225">
        <f>ROUND(I320*H320,2)</f>
        <v>0</v>
      </c>
      <c r="K320" s="221" t="s">
        <v>263</v>
      </c>
      <c r="L320" s="47"/>
      <c r="M320" s="226" t="s">
        <v>35</v>
      </c>
      <c r="N320" s="227" t="s">
        <v>51</v>
      </c>
      <c r="O320" s="87"/>
      <c r="P320" s="228">
        <f>O320*H320</f>
        <v>0</v>
      </c>
      <c r="Q320" s="228">
        <v>0.12303</v>
      </c>
      <c r="R320" s="228">
        <f>Q320*H320</f>
        <v>0.36909000000000003</v>
      </c>
      <c r="S320" s="228">
        <v>0</v>
      </c>
      <c r="T320" s="22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30" t="s">
        <v>264</v>
      </c>
      <c r="AT320" s="230" t="s">
        <v>259</v>
      </c>
      <c r="AU320" s="230" t="s">
        <v>89</v>
      </c>
      <c r="AY320" s="19" t="s">
        <v>257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9" t="s">
        <v>87</v>
      </c>
      <c r="BK320" s="231">
        <f>ROUND(I320*H320,2)</f>
        <v>0</v>
      </c>
      <c r="BL320" s="19" t="s">
        <v>264</v>
      </c>
      <c r="BM320" s="230" t="s">
        <v>678</v>
      </c>
    </row>
    <row r="321" s="2" customFormat="1">
      <c r="A321" s="41"/>
      <c r="B321" s="42"/>
      <c r="C321" s="43"/>
      <c r="D321" s="232" t="s">
        <v>266</v>
      </c>
      <c r="E321" s="43"/>
      <c r="F321" s="233" t="s">
        <v>508</v>
      </c>
      <c r="G321" s="43"/>
      <c r="H321" s="43"/>
      <c r="I321" s="234"/>
      <c r="J321" s="43"/>
      <c r="K321" s="43"/>
      <c r="L321" s="47"/>
      <c r="M321" s="235"/>
      <c r="N321" s="23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266</v>
      </c>
      <c r="AU321" s="19" t="s">
        <v>89</v>
      </c>
    </row>
    <row r="322" s="13" customFormat="1">
      <c r="A322" s="13"/>
      <c r="B322" s="237"/>
      <c r="C322" s="238"/>
      <c r="D322" s="239" t="s">
        <v>268</v>
      </c>
      <c r="E322" s="240" t="s">
        <v>35</v>
      </c>
      <c r="F322" s="241" t="s">
        <v>575</v>
      </c>
      <c r="G322" s="238"/>
      <c r="H322" s="240" t="s">
        <v>35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268</v>
      </c>
      <c r="AU322" s="247" t="s">
        <v>89</v>
      </c>
      <c r="AV322" s="13" t="s">
        <v>87</v>
      </c>
      <c r="AW322" s="13" t="s">
        <v>41</v>
      </c>
      <c r="AX322" s="13" t="s">
        <v>80</v>
      </c>
      <c r="AY322" s="247" t="s">
        <v>257</v>
      </c>
    </row>
    <row r="323" s="14" customFormat="1">
      <c r="A323" s="14"/>
      <c r="B323" s="248"/>
      <c r="C323" s="249"/>
      <c r="D323" s="239" t="s">
        <v>268</v>
      </c>
      <c r="E323" s="250" t="s">
        <v>35</v>
      </c>
      <c r="F323" s="251" t="s">
        <v>98</v>
      </c>
      <c r="G323" s="249"/>
      <c r="H323" s="252">
        <v>3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8" t="s">
        <v>268</v>
      </c>
      <c r="AU323" s="258" t="s">
        <v>89</v>
      </c>
      <c r="AV323" s="14" t="s">
        <v>89</v>
      </c>
      <c r="AW323" s="14" t="s">
        <v>41</v>
      </c>
      <c r="AX323" s="14" t="s">
        <v>80</v>
      </c>
      <c r="AY323" s="258" t="s">
        <v>257</v>
      </c>
    </row>
    <row r="324" s="15" customFormat="1">
      <c r="A324" s="15"/>
      <c r="B324" s="259"/>
      <c r="C324" s="260"/>
      <c r="D324" s="239" t="s">
        <v>268</v>
      </c>
      <c r="E324" s="261" t="s">
        <v>35</v>
      </c>
      <c r="F324" s="262" t="s">
        <v>272</v>
      </c>
      <c r="G324" s="260"/>
      <c r="H324" s="263">
        <v>3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9" t="s">
        <v>268</v>
      </c>
      <c r="AU324" s="269" t="s">
        <v>89</v>
      </c>
      <c r="AV324" s="15" t="s">
        <v>264</v>
      </c>
      <c r="AW324" s="15" t="s">
        <v>41</v>
      </c>
      <c r="AX324" s="15" t="s">
        <v>87</v>
      </c>
      <c r="AY324" s="269" t="s">
        <v>257</v>
      </c>
    </row>
    <row r="325" s="2" customFormat="1" ht="16.5" customHeight="1">
      <c r="A325" s="41"/>
      <c r="B325" s="42"/>
      <c r="C325" s="270" t="s">
        <v>541</v>
      </c>
      <c r="D325" s="270" t="s">
        <v>369</v>
      </c>
      <c r="E325" s="271" t="s">
        <v>510</v>
      </c>
      <c r="F325" s="272" t="s">
        <v>511</v>
      </c>
      <c r="G325" s="273" t="s">
        <v>396</v>
      </c>
      <c r="H325" s="274">
        <v>3</v>
      </c>
      <c r="I325" s="275"/>
      <c r="J325" s="276">
        <f>ROUND(I325*H325,2)</f>
        <v>0</v>
      </c>
      <c r="K325" s="272" t="s">
        <v>263</v>
      </c>
      <c r="L325" s="277"/>
      <c r="M325" s="278" t="s">
        <v>35</v>
      </c>
      <c r="N325" s="279" t="s">
        <v>51</v>
      </c>
      <c r="O325" s="87"/>
      <c r="P325" s="228">
        <f>O325*H325</f>
        <v>0</v>
      </c>
      <c r="Q325" s="228">
        <v>0.013299999999999999</v>
      </c>
      <c r="R325" s="228">
        <f>Q325*H325</f>
        <v>0.039899999999999998</v>
      </c>
      <c r="S325" s="228">
        <v>0</v>
      </c>
      <c r="T325" s="22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30" t="s">
        <v>308</v>
      </c>
      <c r="AT325" s="230" t="s">
        <v>369</v>
      </c>
      <c r="AU325" s="230" t="s">
        <v>89</v>
      </c>
      <c r="AY325" s="19" t="s">
        <v>257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9" t="s">
        <v>87</v>
      </c>
      <c r="BK325" s="231">
        <f>ROUND(I325*H325,2)</f>
        <v>0</v>
      </c>
      <c r="BL325" s="19" t="s">
        <v>264</v>
      </c>
      <c r="BM325" s="230" t="s">
        <v>679</v>
      </c>
    </row>
    <row r="326" s="2" customFormat="1" ht="16.5" customHeight="1">
      <c r="A326" s="41"/>
      <c r="B326" s="42"/>
      <c r="C326" s="270" t="s">
        <v>546</v>
      </c>
      <c r="D326" s="270" t="s">
        <v>369</v>
      </c>
      <c r="E326" s="271" t="s">
        <v>514</v>
      </c>
      <c r="F326" s="272" t="s">
        <v>515</v>
      </c>
      <c r="G326" s="273" t="s">
        <v>396</v>
      </c>
      <c r="H326" s="274">
        <v>3</v>
      </c>
      <c r="I326" s="275"/>
      <c r="J326" s="276">
        <f>ROUND(I326*H326,2)</f>
        <v>0</v>
      </c>
      <c r="K326" s="272" t="s">
        <v>263</v>
      </c>
      <c r="L326" s="277"/>
      <c r="M326" s="278" t="s">
        <v>35</v>
      </c>
      <c r="N326" s="279" t="s">
        <v>51</v>
      </c>
      <c r="O326" s="87"/>
      <c r="P326" s="228">
        <f>O326*H326</f>
        <v>0</v>
      </c>
      <c r="Q326" s="228">
        <v>0.00089999999999999998</v>
      </c>
      <c r="R326" s="228">
        <f>Q326*H326</f>
        <v>0.0027000000000000001</v>
      </c>
      <c r="S326" s="228">
        <v>0</v>
      </c>
      <c r="T326" s="22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30" t="s">
        <v>308</v>
      </c>
      <c r="AT326" s="230" t="s">
        <v>369</v>
      </c>
      <c r="AU326" s="230" t="s">
        <v>89</v>
      </c>
      <c r="AY326" s="19" t="s">
        <v>257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9" t="s">
        <v>87</v>
      </c>
      <c r="BK326" s="231">
        <f>ROUND(I326*H326,2)</f>
        <v>0</v>
      </c>
      <c r="BL326" s="19" t="s">
        <v>264</v>
      </c>
      <c r="BM326" s="230" t="s">
        <v>680</v>
      </c>
    </row>
    <row r="327" s="2" customFormat="1" ht="16.5" customHeight="1">
      <c r="A327" s="41"/>
      <c r="B327" s="42"/>
      <c r="C327" s="219" t="s">
        <v>554</v>
      </c>
      <c r="D327" s="219" t="s">
        <v>259</v>
      </c>
      <c r="E327" s="220" t="s">
        <v>681</v>
      </c>
      <c r="F327" s="221" t="s">
        <v>682</v>
      </c>
      <c r="G327" s="222" t="s">
        <v>396</v>
      </c>
      <c r="H327" s="223">
        <v>1</v>
      </c>
      <c r="I327" s="224"/>
      <c r="J327" s="225">
        <f>ROUND(I327*H327,2)</f>
        <v>0</v>
      </c>
      <c r="K327" s="221" t="s">
        <v>263</v>
      </c>
      <c r="L327" s="47"/>
      <c r="M327" s="226" t="s">
        <v>35</v>
      </c>
      <c r="N327" s="227" t="s">
        <v>51</v>
      </c>
      <c r="O327" s="87"/>
      <c r="P327" s="228">
        <f>O327*H327</f>
        <v>0</v>
      </c>
      <c r="Q327" s="228">
        <v>0.32906000000000002</v>
      </c>
      <c r="R327" s="228">
        <f>Q327*H327</f>
        <v>0.32906000000000002</v>
      </c>
      <c r="S327" s="228">
        <v>0</v>
      </c>
      <c r="T327" s="22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30" t="s">
        <v>264</v>
      </c>
      <c r="AT327" s="230" t="s">
        <v>259</v>
      </c>
      <c r="AU327" s="230" t="s">
        <v>89</v>
      </c>
      <c r="AY327" s="19" t="s">
        <v>257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9" t="s">
        <v>87</v>
      </c>
      <c r="BK327" s="231">
        <f>ROUND(I327*H327,2)</f>
        <v>0</v>
      </c>
      <c r="BL327" s="19" t="s">
        <v>264</v>
      </c>
      <c r="BM327" s="230" t="s">
        <v>683</v>
      </c>
    </row>
    <row r="328" s="2" customFormat="1">
      <c r="A328" s="41"/>
      <c r="B328" s="42"/>
      <c r="C328" s="43"/>
      <c r="D328" s="232" t="s">
        <v>266</v>
      </c>
      <c r="E328" s="43"/>
      <c r="F328" s="233" t="s">
        <v>684</v>
      </c>
      <c r="G328" s="43"/>
      <c r="H328" s="43"/>
      <c r="I328" s="234"/>
      <c r="J328" s="43"/>
      <c r="K328" s="43"/>
      <c r="L328" s="47"/>
      <c r="M328" s="235"/>
      <c r="N328" s="23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266</v>
      </c>
      <c r="AU328" s="19" t="s">
        <v>89</v>
      </c>
    </row>
    <row r="329" s="13" customFormat="1">
      <c r="A329" s="13"/>
      <c r="B329" s="237"/>
      <c r="C329" s="238"/>
      <c r="D329" s="239" t="s">
        <v>268</v>
      </c>
      <c r="E329" s="240" t="s">
        <v>35</v>
      </c>
      <c r="F329" s="241" t="s">
        <v>575</v>
      </c>
      <c r="G329" s="238"/>
      <c r="H329" s="240" t="s">
        <v>35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268</v>
      </c>
      <c r="AU329" s="247" t="s">
        <v>89</v>
      </c>
      <c r="AV329" s="13" t="s">
        <v>87</v>
      </c>
      <c r="AW329" s="13" t="s">
        <v>41</v>
      </c>
      <c r="AX329" s="13" t="s">
        <v>80</v>
      </c>
      <c r="AY329" s="247" t="s">
        <v>257</v>
      </c>
    </row>
    <row r="330" s="14" customFormat="1">
      <c r="A330" s="14"/>
      <c r="B330" s="248"/>
      <c r="C330" s="249"/>
      <c r="D330" s="239" t="s">
        <v>268</v>
      </c>
      <c r="E330" s="250" t="s">
        <v>35</v>
      </c>
      <c r="F330" s="251" t="s">
        <v>87</v>
      </c>
      <c r="G330" s="249"/>
      <c r="H330" s="252">
        <v>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268</v>
      </c>
      <c r="AU330" s="258" t="s">
        <v>89</v>
      </c>
      <c r="AV330" s="14" t="s">
        <v>89</v>
      </c>
      <c r="AW330" s="14" t="s">
        <v>41</v>
      </c>
      <c r="AX330" s="14" t="s">
        <v>80</v>
      </c>
      <c r="AY330" s="258" t="s">
        <v>257</v>
      </c>
    </row>
    <row r="331" s="15" customFormat="1">
      <c r="A331" s="15"/>
      <c r="B331" s="259"/>
      <c r="C331" s="260"/>
      <c r="D331" s="239" t="s">
        <v>268</v>
      </c>
      <c r="E331" s="261" t="s">
        <v>35</v>
      </c>
      <c r="F331" s="262" t="s">
        <v>272</v>
      </c>
      <c r="G331" s="260"/>
      <c r="H331" s="263">
        <v>1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9" t="s">
        <v>268</v>
      </c>
      <c r="AU331" s="269" t="s">
        <v>89</v>
      </c>
      <c r="AV331" s="15" t="s">
        <v>264</v>
      </c>
      <c r="AW331" s="15" t="s">
        <v>41</v>
      </c>
      <c r="AX331" s="15" t="s">
        <v>87</v>
      </c>
      <c r="AY331" s="269" t="s">
        <v>257</v>
      </c>
    </row>
    <row r="332" s="2" customFormat="1" ht="16.5" customHeight="1">
      <c r="A332" s="41"/>
      <c r="B332" s="42"/>
      <c r="C332" s="270" t="s">
        <v>560</v>
      </c>
      <c r="D332" s="270" t="s">
        <v>369</v>
      </c>
      <c r="E332" s="271" t="s">
        <v>685</v>
      </c>
      <c r="F332" s="272" t="s">
        <v>686</v>
      </c>
      <c r="G332" s="273" t="s">
        <v>396</v>
      </c>
      <c r="H332" s="274">
        <v>1</v>
      </c>
      <c r="I332" s="275"/>
      <c r="J332" s="276">
        <f>ROUND(I332*H332,2)</f>
        <v>0</v>
      </c>
      <c r="K332" s="272" t="s">
        <v>263</v>
      </c>
      <c r="L332" s="277"/>
      <c r="M332" s="278" t="s">
        <v>35</v>
      </c>
      <c r="N332" s="279" t="s">
        <v>51</v>
      </c>
      <c r="O332" s="87"/>
      <c r="P332" s="228">
        <f>O332*H332</f>
        <v>0</v>
      </c>
      <c r="Q332" s="228">
        <v>0.029499999999999998</v>
      </c>
      <c r="R332" s="228">
        <f>Q332*H332</f>
        <v>0.029499999999999998</v>
      </c>
      <c r="S332" s="228">
        <v>0</v>
      </c>
      <c r="T332" s="229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30" t="s">
        <v>308</v>
      </c>
      <c r="AT332" s="230" t="s">
        <v>369</v>
      </c>
      <c r="AU332" s="230" t="s">
        <v>89</v>
      </c>
      <c r="AY332" s="19" t="s">
        <v>257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9" t="s">
        <v>87</v>
      </c>
      <c r="BK332" s="231">
        <f>ROUND(I332*H332,2)</f>
        <v>0</v>
      </c>
      <c r="BL332" s="19" t="s">
        <v>264</v>
      </c>
      <c r="BM332" s="230" t="s">
        <v>687</v>
      </c>
    </row>
    <row r="333" s="2" customFormat="1" ht="16.5" customHeight="1">
      <c r="A333" s="41"/>
      <c r="B333" s="42"/>
      <c r="C333" s="270" t="s">
        <v>567</v>
      </c>
      <c r="D333" s="270" t="s">
        <v>369</v>
      </c>
      <c r="E333" s="271" t="s">
        <v>688</v>
      </c>
      <c r="F333" s="272" t="s">
        <v>689</v>
      </c>
      <c r="G333" s="273" t="s">
        <v>396</v>
      </c>
      <c r="H333" s="274">
        <v>1</v>
      </c>
      <c r="I333" s="275"/>
      <c r="J333" s="276">
        <f>ROUND(I333*H333,2)</f>
        <v>0</v>
      </c>
      <c r="K333" s="272" t="s">
        <v>263</v>
      </c>
      <c r="L333" s="277"/>
      <c r="M333" s="278" t="s">
        <v>35</v>
      </c>
      <c r="N333" s="279" t="s">
        <v>51</v>
      </c>
      <c r="O333" s="87"/>
      <c r="P333" s="228">
        <f>O333*H333</f>
        <v>0</v>
      </c>
      <c r="Q333" s="228">
        <v>0.0019</v>
      </c>
      <c r="R333" s="228">
        <f>Q333*H333</f>
        <v>0.0019</v>
      </c>
      <c r="S333" s="228">
        <v>0</v>
      </c>
      <c r="T333" s="22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30" t="s">
        <v>308</v>
      </c>
      <c r="AT333" s="230" t="s">
        <v>369</v>
      </c>
      <c r="AU333" s="230" t="s">
        <v>89</v>
      </c>
      <c r="AY333" s="19" t="s">
        <v>257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9" t="s">
        <v>87</v>
      </c>
      <c r="BK333" s="231">
        <f>ROUND(I333*H333,2)</f>
        <v>0</v>
      </c>
      <c r="BL333" s="19" t="s">
        <v>264</v>
      </c>
      <c r="BM333" s="230" t="s">
        <v>690</v>
      </c>
    </row>
    <row r="334" s="2" customFormat="1" ht="16.5" customHeight="1">
      <c r="A334" s="41"/>
      <c r="B334" s="42"/>
      <c r="C334" s="219" t="s">
        <v>691</v>
      </c>
      <c r="D334" s="219" t="s">
        <v>259</v>
      </c>
      <c r="E334" s="220" t="s">
        <v>518</v>
      </c>
      <c r="F334" s="221" t="s">
        <v>519</v>
      </c>
      <c r="G334" s="222" t="s">
        <v>396</v>
      </c>
      <c r="H334" s="223">
        <v>3</v>
      </c>
      <c r="I334" s="224"/>
      <c r="J334" s="225">
        <f>ROUND(I334*H334,2)</f>
        <v>0</v>
      </c>
      <c r="K334" s="221" t="s">
        <v>263</v>
      </c>
      <c r="L334" s="47"/>
      <c r="M334" s="226" t="s">
        <v>35</v>
      </c>
      <c r="N334" s="227" t="s">
        <v>51</v>
      </c>
      <c r="O334" s="87"/>
      <c r="P334" s="228">
        <f>O334*H334</f>
        <v>0</v>
      </c>
      <c r="Q334" s="228">
        <v>0.00016000000000000001</v>
      </c>
      <c r="R334" s="228">
        <f>Q334*H334</f>
        <v>0.00048000000000000007</v>
      </c>
      <c r="S334" s="228">
        <v>0</v>
      </c>
      <c r="T334" s="22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30" t="s">
        <v>264</v>
      </c>
      <c r="AT334" s="230" t="s">
        <v>259</v>
      </c>
      <c r="AU334" s="230" t="s">
        <v>89</v>
      </c>
      <c r="AY334" s="19" t="s">
        <v>257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9" t="s">
        <v>87</v>
      </c>
      <c r="BK334" s="231">
        <f>ROUND(I334*H334,2)</f>
        <v>0</v>
      </c>
      <c r="BL334" s="19" t="s">
        <v>264</v>
      </c>
      <c r="BM334" s="230" t="s">
        <v>692</v>
      </c>
    </row>
    <row r="335" s="2" customFormat="1">
      <c r="A335" s="41"/>
      <c r="B335" s="42"/>
      <c r="C335" s="43"/>
      <c r="D335" s="232" t="s">
        <v>266</v>
      </c>
      <c r="E335" s="43"/>
      <c r="F335" s="233" t="s">
        <v>521</v>
      </c>
      <c r="G335" s="43"/>
      <c r="H335" s="43"/>
      <c r="I335" s="234"/>
      <c r="J335" s="43"/>
      <c r="K335" s="43"/>
      <c r="L335" s="47"/>
      <c r="M335" s="235"/>
      <c r="N335" s="23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266</v>
      </c>
      <c r="AU335" s="19" t="s">
        <v>89</v>
      </c>
    </row>
    <row r="336" s="13" customFormat="1">
      <c r="A336" s="13"/>
      <c r="B336" s="237"/>
      <c r="C336" s="238"/>
      <c r="D336" s="239" t="s">
        <v>268</v>
      </c>
      <c r="E336" s="240" t="s">
        <v>35</v>
      </c>
      <c r="F336" s="241" t="s">
        <v>575</v>
      </c>
      <c r="G336" s="238"/>
      <c r="H336" s="240" t="s">
        <v>35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268</v>
      </c>
      <c r="AU336" s="247" t="s">
        <v>89</v>
      </c>
      <c r="AV336" s="13" t="s">
        <v>87</v>
      </c>
      <c r="AW336" s="13" t="s">
        <v>41</v>
      </c>
      <c r="AX336" s="13" t="s">
        <v>80</v>
      </c>
      <c r="AY336" s="247" t="s">
        <v>257</v>
      </c>
    </row>
    <row r="337" s="14" customFormat="1">
      <c r="A337" s="14"/>
      <c r="B337" s="248"/>
      <c r="C337" s="249"/>
      <c r="D337" s="239" t="s">
        <v>268</v>
      </c>
      <c r="E337" s="250" t="s">
        <v>35</v>
      </c>
      <c r="F337" s="251" t="s">
        <v>98</v>
      </c>
      <c r="G337" s="249"/>
      <c r="H337" s="252">
        <v>3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8" t="s">
        <v>268</v>
      </c>
      <c r="AU337" s="258" t="s">
        <v>89</v>
      </c>
      <c r="AV337" s="14" t="s">
        <v>89</v>
      </c>
      <c r="AW337" s="14" t="s">
        <v>41</v>
      </c>
      <c r="AX337" s="14" t="s">
        <v>80</v>
      </c>
      <c r="AY337" s="258" t="s">
        <v>257</v>
      </c>
    </row>
    <row r="338" s="15" customFormat="1">
      <c r="A338" s="15"/>
      <c r="B338" s="259"/>
      <c r="C338" s="260"/>
      <c r="D338" s="239" t="s">
        <v>268</v>
      </c>
      <c r="E338" s="261" t="s">
        <v>35</v>
      </c>
      <c r="F338" s="262" t="s">
        <v>272</v>
      </c>
      <c r="G338" s="260"/>
      <c r="H338" s="263">
        <v>3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9" t="s">
        <v>268</v>
      </c>
      <c r="AU338" s="269" t="s">
        <v>89</v>
      </c>
      <c r="AV338" s="15" t="s">
        <v>264</v>
      </c>
      <c r="AW338" s="15" t="s">
        <v>41</v>
      </c>
      <c r="AX338" s="15" t="s">
        <v>87</v>
      </c>
      <c r="AY338" s="269" t="s">
        <v>257</v>
      </c>
    </row>
    <row r="339" s="2" customFormat="1" ht="16.5" customHeight="1">
      <c r="A339" s="41"/>
      <c r="B339" s="42"/>
      <c r="C339" s="219" t="s">
        <v>693</v>
      </c>
      <c r="D339" s="219" t="s">
        <v>259</v>
      </c>
      <c r="E339" s="220" t="s">
        <v>523</v>
      </c>
      <c r="F339" s="221" t="s">
        <v>524</v>
      </c>
      <c r="G339" s="222" t="s">
        <v>297</v>
      </c>
      <c r="H339" s="223">
        <v>66</v>
      </c>
      <c r="I339" s="224"/>
      <c r="J339" s="225">
        <f>ROUND(I339*H339,2)</f>
        <v>0</v>
      </c>
      <c r="K339" s="221" t="s">
        <v>263</v>
      </c>
      <c r="L339" s="47"/>
      <c r="M339" s="226" t="s">
        <v>35</v>
      </c>
      <c r="N339" s="227" t="s">
        <v>51</v>
      </c>
      <c r="O339" s="87"/>
      <c r="P339" s="228">
        <f>O339*H339</f>
        <v>0</v>
      </c>
      <c r="Q339" s="228">
        <v>0.00019000000000000001</v>
      </c>
      <c r="R339" s="228">
        <f>Q339*H339</f>
        <v>0.012540000000000001</v>
      </c>
      <c r="S339" s="228">
        <v>0</v>
      </c>
      <c r="T339" s="22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30" t="s">
        <v>264</v>
      </c>
      <c r="AT339" s="230" t="s">
        <v>259</v>
      </c>
      <c r="AU339" s="230" t="s">
        <v>89</v>
      </c>
      <c r="AY339" s="19" t="s">
        <v>257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9" t="s">
        <v>87</v>
      </c>
      <c r="BK339" s="231">
        <f>ROUND(I339*H339,2)</f>
        <v>0</v>
      </c>
      <c r="BL339" s="19" t="s">
        <v>264</v>
      </c>
      <c r="BM339" s="230" t="s">
        <v>694</v>
      </c>
    </row>
    <row r="340" s="2" customFormat="1">
      <c r="A340" s="41"/>
      <c r="B340" s="42"/>
      <c r="C340" s="43"/>
      <c r="D340" s="232" t="s">
        <v>266</v>
      </c>
      <c r="E340" s="43"/>
      <c r="F340" s="233" t="s">
        <v>526</v>
      </c>
      <c r="G340" s="43"/>
      <c r="H340" s="43"/>
      <c r="I340" s="234"/>
      <c r="J340" s="43"/>
      <c r="K340" s="43"/>
      <c r="L340" s="47"/>
      <c r="M340" s="235"/>
      <c r="N340" s="23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266</v>
      </c>
      <c r="AU340" s="19" t="s">
        <v>89</v>
      </c>
    </row>
    <row r="341" s="13" customFormat="1">
      <c r="A341" s="13"/>
      <c r="B341" s="237"/>
      <c r="C341" s="238"/>
      <c r="D341" s="239" t="s">
        <v>268</v>
      </c>
      <c r="E341" s="240" t="s">
        <v>35</v>
      </c>
      <c r="F341" s="241" t="s">
        <v>575</v>
      </c>
      <c r="G341" s="238"/>
      <c r="H341" s="240" t="s">
        <v>35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268</v>
      </c>
      <c r="AU341" s="247" t="s">
        <v>89</v>
      </c>
      <c r="AV341" s="13" t="s">
        <v>87</v>
      </c>
      <c r="AW341" s="13" t="s">
        <v>41</v>
      </c>
      <c r="AX341" s="13" t="s">
        <v>80</v>
      </c>
      <c r="AY341" s="247" t="s">
        <v>257</v>
      </c>
    </row>
    <row r="342" s="14" customFormat="1">
      <c r="A342" s="14"/>
      <c r="B342" s="248"/>
      <c r="C342" s="249"/>
      <c r="D342" s="239" t="s">
        <v>268</v>
      </c>
      <c r="E342" s="250" t="s">
        <v>35</v>
      </c>
      <c r="F342" s="251" t="s">
        <v>695</v>
      </c>
      <c r="G342" s="249"/>
      <c r="H342" s="252">
        <v>66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268</v>
      </c>
      <c r="AU342" s="258" t="s">
        <v>89</v>
      </c>
      <c r="AV342" s="14" t="s">
        <v>89</v>
      </c>
      <c r="AW342" s="14" t="s">
        <v>41</v>
      </c>
      <c r="AX342" s="14" t="s">
        <v>80</v>
      </c>
      <c r="AY342" s="258" t="s">
        <v>257</v>
      </c>
    </row>
    <row r="343" s="15" customFormat="1">
      <c r="A343" s="15"/>
      <c r="B343" s="259"/>
      <c r="C343" s="260"/>
      <c r="D343" s="239" t="s">
        <v>268</v>
      </c>
      <c r="E343" s="261" t="s">
        <v>35</v>
      </c>
      <c r="F343" s="262" t="s">
        <v>272</v>
      </c>
      <c r="G343" s="260"/>
      <c r="H343" s="263">
        <v>66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9" t="s">
        <v>268</v>
      </c>
      <c r="AU343" s="269" t="s">
        <v>89</v>
      </c>
      <c r="AV343" s="15" t="s">
        <v>264</v>
      </c>
      <c r="AW343" s="15" t="s">
        <v>41</v>
      </c>
      <c r="AX343" s="15" t="s">
        <v>87</v>
      </c>
      <c r="AY343" s="269" t="s">
        <v>257</v>
      </c>
    </row>
    <row r="344" s="2" customFormat="1" ht="16.5" customHeight="1">
      <c r="A344" s="41"/>
      <c r="B344" s="42"/>
      <c r="C344" s="219" t="s">
        <v>696</v>
      </c>
      <c r="D344" s="219" t="s">
        <v>259</v>
      </c>
      <c r="E344" s="220" t="s">
        <v>529</v>
      </c>
      <c r="F344" s="221" t="s">
        <v>530</v>
      </c>
      <c r="G344" s="222" t="s">
        <v>297</v>
      </c>
      <c r="H344" s="223">
        <v>63</v>
      </c>
      <c r="I344" s="224"/>
      <c r="J344" s="225">
        <f>ROUND(I344*H344,2)</f>
        <v>0</v>
      </c>
      <c r="K344" s="221" t="s">
        <v>263</v>
      </c>
      <c r="L344" s="47"/>
      <c r="M344" s="226" t="s">
        <v>35</v>
      </c>
      <c r="N344" s="227" t="s">
        <v>51</v>
      </c>
      <c r="O344" s="87"/>
      <c r="P344" s="228">
        <f>O344*H344</f>
        <v>0</v>
      </c>
      <c r="Q344" s="228">
        <v>6.0000000000000002E-05</v>
      </c>
      <c r="R344" s="228">
        <f>Q344*H344</f>
        <v>0.0037799999999999999</v>
      </c>
      <c r="S344" s="228">
        <v>0</v>
      </c>
      <c r="T344" s="229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30" t="s">
        <v>264</v>
      </c>
      <c r="AT344" s="230" t="s">
        <v>259</v>
      </c>
      <c r="AU344" s="230" t="s">
        <v>89</v>
      </c>
      <c r="AY344" s="19" t="s">
        <v>257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9" t="s">
        <v>87</v>
      </c>
      <c r="BK344" s="231">
        <f>ROUND(I344*H344,2)</f>
        <v>0</v>
      </c>
      <c r="BL344" s="19" t="s">
        <v>264</v>
      </c>
      <c r="BM344" s="230" t="s">
        <v>697</v>
      </c>
    </row>
    <row r="345" s="2" customFormat="1">
      <c r="A345" s="41"/>
      <c r="B345" s="42"/>
      <c r="C345" s="43"/>
      <c r="D345" s="232" t="s">
        <v>266</v>
      </c>
      <c r="E345" s="43"/>
      <c r="F345" s="233" t="s">
        <v>532</v>
      </c>
      <c r="G345" s="43"/>
      <c r="H345" s="43"/>
      <c r="I345" s="234"/>
      <c r="J345" s="43"/>
      <c r="K345" s="43"/>
      <c r="L345" s="47"/>
      <c r="M345" s="235"/>
      <c r="N345" s="236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266</v>
      </c>
      <c r="AU345" s="19" t="s">
        <v>89</v>
      </c>
    </row>
    <row r="346" s="13" customFormat="1">
      <c r="A346" s="13"/>
      <c r="B346" s="237"/>
      <c r="C346" s="238"/>
      <c r="D346" s="239" t="s">
        <v>268</v>
      </c>
      <c r="E346" s="240" t="s">
        <v>35</v>
      </c>
      <c r="F346" s="241" t="s">
        <v>575</v>
      </c>
      <c r="G346" s="238"/>
      <c r="H346" s="240" t="s">
        <v>35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268</v>
      </c>
      <c r="AU346" s="247" t="s">
        <v>89</v>
      </c>
      <c r="AV346" s="13" t="s">
        <v>87</v>
      </c>
      <c r="AW346" s="13" t="s">
        <v>41</v>
      </c>
      <c r="AX346" s="13" t="s">
        <v>80</v>
      </c>
      <c r="AY346" s="247" t="s">
        <v>257</v>
      </c>
    </row>
    <row r="347" s="14" customFormat="1">
      <c r="A347" s="14"/>
      <c r="B347" s="248"/>
      <c r="C347" s="249"/>
      <c r="D347" s="239" t="s">
        <v>268</v>
      </c>
      <c r="E347" s="250" t="s">
        <v>35</v>
      </c>
      <c r="F347" s="251" t="s">
        <v>643</v>
      </c>
      <c r="G347" s="249"/>
      <c r="H347" s="252">
        <v>63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8" t="s">
        <v>268</v>
      </c>
      <c r="AU347" s="258" t="s">
        <v>89</v>
      </c>
      <c r="AV347" s="14" t="s">
        <v>89</v>
      </c>
      <c r="AW347" s="14" t="s">
        <v>41</v>
      </c>
      <c r="AX347" s="14" t="s">
        <v>80</v>
      </c>
      <c r="AY347" s="258" t="s">
        <v>257</v>
      </c>
    </row>
    <row r="348" s="15" customFormat="1">
      <c r="A348" s="15"/>
      <c r="B348" s="259"/>
      <c r="C348" s="260"/>
      <c r="D348" s="239" t="s">
        <v>268</v>
      </c>
      <c r="E348" s="261" t="s">
        <v>35</v>
      </c>
      <c r="F348" s="262" t="s">
        <v>272</v>
      </c>
      <c r="G348" s="260"/>
      <c r="H348" s="263">
        <v>63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9" t="s">
        <v>268</v>
      </c>
      <c r="AU348" s="269" t="s">
        <v>89</v>
      </c>
      <c r="AV348" s="15" t="s">
        <v>264</v>
      </c>
      <c r="AW348" s="15" t="s">
        <v>41</v>
      </c>
      <c r="AX348" s="15" t="s">
        <v>87</v>
      </c>
      <c r="AY348" s="269" t="s">
        <v>257</v>
      </c>
    </row>
    <row r="349" s="12" customFormat="1" ht="22.8" customHeight="1">
      <c r="A349" s="12"/>
      <c r="B349" s="203"/>
      <c r="C349" s="204"/>
      <c r="D349" s="205" t="s">
        <v>79</v>
      </c>
      <c r="E349" s="217" t="s">
        <v>315</v>
      </c>
      <c r="F349" s="217" t="s">
        <v>533</v>
      </c>
      <c r="G349" s="204"/>
      <c r="H349" s="204"/>
      <c r="I349" s="207"/>
      <c r="J349" s="218">
        <f>BK349</f>
        <v>0</v>
      </c>
      <c r="K349" s="204"/>
      <c r="L349" s="209"/>
      <c r="M349" s="210"/>
      <c r="N349" s="211"/>
      <c r="O349" s="211"/>
      <c r="P349" s="212">
        <f>SUM(P350:P355)</f>
        <v>0</v>
      </c>
      <c r="Q349" s="211"/>
      <c r="R349" s="212">
        <f>SUM(R350:R355)</f>
        <v>0</v>
      </c>
      <c r="S349" s="211"/>
      <c r="T349" s="213">
        <f>SUM(T350:T355)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4" t="s">
        <v>87</v>
      </c>
      <c r="AT349" s="215" t="s">
        <v>79</v>
      </c>
      <c r="AU349" s="215" t="s">
        <v>87</v>
      </c>
      <c r="AY349" s="214" t="s">
        <v>257</v>
      </c>
      <c r="BK349" s="216">
        <f>SUM(BK350:BK355)</f>
        <v>0</v>
      </c>
    </row>
    <row r="350" s="2" customFormat="1" ht="16.5" customHeight="1">
      <c r="A350" s="41"/>
      <c r="B350" s="42"/>
      <c r="C350" s="219" t="s">
        <v>698</v>
      </c>
      <c r="D350" s="219" t="s">
        <v>259</v>
      </c>
      <c r="E350" s="220" t="s">
        <v>535</v>
      </c>
      <c r="F350" s="221" t="s">
        <v>536</v>
      </c>
      <c r="G350" s="222" t="s">
        <v>297</v>
      </c>
      <c r="H350" s="223">
        <v>125.7</v>
      </c>
      <c r="I350" s="224"/>
      <c r="J350" s="225">
        <f>ROUND(I350*H350,2)</f>
        <v>0</v>
      </c>
      <c r="K350" s="221" t="s">
        <v>263</v>
      </c>
      <c r="L350" s="47"/>
      <c r="M350" s="226" t="s">
        <v>35</v>
      </c>
      <c r="N350" s="227" t="s">
        <v>51</v>
      </c>
      <c r="O350" s="87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30" t="s">
        <v>264</v>
      </c>
      <c r="AT350" s="230" t="s">
        <v>259</v>
      </c>
      <c r="AU350" s="230" t="s">
        <v>89</v>
      </c>
      <c r="AY350" s="19" t="s">
        <v>257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9" t="s">
        <v>87</v>
      </c>
      <c r="BK350" s="231">
        <f>ROUND(I350*H350,2)</f>
        <v>0</v>
      </c>
      <c r="BL350" s="19" t="s">
        <v>264</v>
      </c>
      <c r="BM350" s="230" t="s">
        <v>699</v>
      </c>
    </row>
    <row r="351" s="2" customFormat="1">
      <c r="A351" s="41"/>
      <c r="B351" s="42"/>
      <c r="C351" s="43"/>
      <c r="D351" s="232" t="s">
        <v>266</v>
      </c>
      <c r="E351" s="43"/>
      <c r="F351" s="233" t="s">
        <v>538</v>
      </c>
      <c r="G351" s="43"/>
      <c r="H351" s="43"/>
      <c r="I351" s="234"/>
      <c r="J351" s="43"/>
      <c r="K351" s="43"/>
      <c r="L351" s="47"/>
      <c r="M351" s="235"/>
      <c r="N351" s="23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9" t="s">
        <v>266</v>
      </c>
      <c r="AU351" s="19" t="s">
        <v>89</v>
      </c>
    </row>
    <row r="352" s="13" customFormat="1">
      <c r="A352" s="13"/>
      <c r="B352" s="237"/>
      <c r="C352" s="238"/>
      <c r="D352" s="239" t="s">
        <v>268</v>
      </c>
      <c r="E352" s="240" t="s">
        <v>35</v>
      </c>
      <c r="F352" s="241" t="s">
        <v>575</v>
      </c>
      <c r="G352" s="238"/>
      <c r="H352" s="240" t="s">
        <v>35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268</v>
      </c>
      <c r="AU352" s="247" t="s">
        <v>89</v>
      </c>
      <c r="AV352" s="13" t="s">
        <v>87</v>
      </c>
      <c r="AW352" s="13" t="s">
        <v>41</v>
      </c>
      <c r="AX352" s="13" t="s">
        <v>80</v>
      </c>
      <c r="AY352" s="247" t="s">
        <v>257</v>
      </c>
    </row>
    <row r="353" s="13" customFormat="1">
      <c r="A353" s="13"/>
      <c r="B353" s="237"/>
      <c r="C353" s="238"/>
      <c r="D353" s="239" t="s">
        <v>268</v>
      </c>
      <c r="E353" s="240" t="s">
        <v>35</v>
      </c>
      <c r="F353" s="241" t="s">
        <v>270</v>
      </c>
      <c r="G353" s="238"/>
      <c r="H353" s="240" t="s">
        <v>35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268</v>
      </c>
      <c r="AU353" s="247" t="s">
        <v>89</v>
      </c>
      <c r="AV353" s="13" t="s">
        <v>87</v>
      </c>
      <c r="AW353" s="13" t="s">
        <v>41</v>
      </c>
      <c r="AX353" s="13" t="s">
        <v>80</v>
      </c>
      <c r="AY353" s="247" t="s">
        <v>257</v>
      </c>
    </row>
    <row r="354" s="14" customFormat="1">
      <c r="A354" s="14"/>
      <c r="B354" s="248"/>
      <c r="C354" s="249"/>
      <c r="D354" s="239" t="s">
        <v>268</v>
      </c>
      <c r="E354" s="250" t="s">
        <v>35</v>
      </c>
      <c r="F354" s="251" t="s">
        <v>596</v>
      </c>
      <c r="G354" s="249"/>
      <c r="H354" s="252">
        <v>125.7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268</v>
      </c>
      <c r="AU354" s="258" t="s">
        <v>89</v>
      </c>
      <c r="AV354" s="14" t="s">
        <v>89</v>
      </c>
      <c r="AW354" s="14" t="s">
        <v>41</v>
      </c>
      <c r="AX354" s="14" t="s">
        <v>80</v>
      </c>
      <c r="AY354" s="258" t="s">
        <v>257</v>
      </c>
    </row>
    <row r="355" s="15" customFormat="1">
      <c r="A355" s="15"/>
      <c r="B355" s="259"/>
      <c r="C355" s="260"/>
      <c r="D355" s="239" t="s">
        <v>268</v>
      </c>
      <c r="E355" s="261" t="s">
        <v>35</v>
      </c>
      <c r="F355" s="262" t="s">
        <v>272</v>
      </c>
      <c r="G355" s="260"/>
      <c r="H355" s="263">
        <v>125.7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9" t="s">
        <v>268</v>
      </c>
      <c r="AU355" s="269" t="s">
        <v>89</v>
      </c>
      <c r="AV355" s="15" t="s">
        <v>264</v>
      </c>
      <c r="AW355" s="15" t="s">
        <v>41</v>
      </c>
      <c r="AX355" s="15" t="s">
        <v>87</v>
      </c>
      <c r="AY355" s="269" t="s">
        <v>257</v>
      </c>
    </row>
    <row r="356" s="12" customFormat="1" ht="22.8" customHeight="1">
      <c r="A356" s="12"/>
      <c r="B356" s="203"/>
      <c r="C356" s="204"/>
      <c r="D356" s="205" t="s">
        <v>79</v>
      </c>
      <c r="E356" s="217" t="s">
        <v>539</v>
      </c>
      <c r="F356" s="217" t="s">
        <v>540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SUM(P357:P372)</f>
        <v>0</v>
      </c>
      <c r="Q356" s="211"/>
      <c r="R356" s="212">
        <f>SUM(R357:R372)</f>
        <v>0</v>
      </c>
      <c r="S356" s="211"/>
      <c r="T356" s="213">
        <f>SUM(T357:T372)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87</v>
      </c>
      <c r="AT356" s="215" t="s">
        <v>79</v>
      </c>
      <c r="AU356" s="215" t="s">
        <v>87</v>
      </c>
      <c r="AY356" s="214" t="s">
        <v>257</v>
      </c>
      <c r="BK356" s="216">
        <f>SUM(BK357:BK372)</f>
        <v>0</v>
      </c>
    </row>
    <row r="357" s="2" customFormat="1" ht="24.15" customHeight="1">
      <c r="A357" s="41"/>
      <c r="B357" s="42"/>
      <c r="C357" s="219" t="s">
        <v>700</v>
      </c>
      <c r="D357" s="219" t="s">
        <v>259</v>
      </c>
      <c r="E357" s="220" t="s">
        <v>542</v>
      </c>
      <c r="F357" s="221" t="s">
        <v>543</v>
      </c>
      <c r="G357" s="222" t="s">
        <v>356</v>
      </c>
      <c r="H357" s="223">
        <v>60.683</v>
      </c>
      <c r="I357" s="224"/>
      <c r="J357" s="225">
        <f>ROUND(I357*H357,2)</f>
        <v>0</v>
      </c>
      <c r="K357" s="221" t="s">
        <v>263</v>
      </c>
      <c r="L357" s="47"/>
      <c r="M357" s="226" t="s">
        <v>35</v>
      </c>
      <c r="N357" s="227" t="s">
        <v>51</v>
      </c>
      <c r="O357" s="87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30" t="s">
        <v>264</v>
      </c>
      <c r="AT357" s="230" t="s">
        <v>259</v>
      </c>
      <c r="AU357" s="230" t="s">
        <v>89</v>
      </c>
      <c r="AY357" s="19" t="s">
        <v>257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9" t="s">
        <v>87</v>
      </c>
      <c r="BK357" s="231">
        <f>ROUND(I357*H357,2)</f>
        <v>0</v>
      </c>
      <c r="BL357" s="19" t="s">
        <v>264</v>
      </c>
      <c r="BM357" s="230" t="s">
        <v>701</v>
      </c>
    </row>
    <row r="358" s="2" customFormat="1">
      <c r="A358" s="41"/>
      <c r="B358" s="42"/>
      <c r="C358" s="43"/>
      <c r="D358" s="232" t="s">
        <v>266</v>
      </c>
      <c r="E358" s="43"/>
      <c r="F358" s="233" t="s">
        <v>545</v>
      </c>
      <c r="G358" s="43"/>
      <c r="H358" s="43"/>
      <c r="I358" s="234"/>
      <c r="J358" s="43"/>
      <c r="K358" s="43"/>
      <c r="L358" s="47"/>
      <c r="M358" s="235"/>
      <c r="N358" s="236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266</v>
      </c>
      <c r="AU358" s="19" t="s">
        <v>89</v>
      </c>
    </row>
    <row r="359" s="2" customFormat="1" ht="24.15" customHeight="1">
      <c r="A359" s="41"/>
      <c r="B359" s="42"/>
      <c r="C359" s="219" t="s">
        <v>702</v>
      </c>
      <c r="D359" s="219" t="s">
        <v>259</v>
      </c>
      <c r="E359" s="220" t="s">
        <v>547</v>
      </c>
      <c r="F359" s="221" t="s">
        <v>548</v>
      </c>
      <c r="G359" s="222" t="s">
        <v>356</v>
      </c>
      <c r="H359" s="223">
        <v>667.51300000000003</v>
      </c>
      <c r="I359" s="224"/>
      <c r="J359" s="225">
        <f>ROUND(I359*H359,2)</f>
        <v>0</v>
      </c>
      <c r="K359" s="221" t="s">
        <v>263</v>
      </c>
      <c r="L359" s="47"/>
      <c r="M359" s="226" t="s">
        <v>35</v>
      </c>
      <c r="N359" s="227" t="s">
        <v>51</v>
      </c>
      <c r="O359" s="87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30" t="s">
        <v>264</v>
      </c>
      <c r="AT359" s="230" t="s">
        <v>259</v>
      </c>
      <c r="AU359" s="230" t="s">
        <v>89</v>
      </c>
      <c r="AY359" s="19" t="s">
        <v>257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9" t="s">
        <v>87</v>
      </c>
      <c r="BK359" s="231">
        <f>ROUND(I359*H359,2)</f>
        <v>0</v>
      </c>
      <c r="BL359" s="19" t="s">
        <v>264</v>
      </c>
      <c r="BM359" s="230" t="s">
        <v>703</v>
      </c>
    </row>
    <row r="360" s="2" customFormat="1">
      <c r="A360" s="41"/>
      <c r="B360" s="42"/>
      <c r="C360" s="43"/>
      <c r="D360" s="232" t="s">
        <v>266</v>
      </c>
      <c r="E360" s="43"/>
      <c r="F360" s="233" t="s">
        <v>550</v>
      </c>
      <c r="G360" s="43"/>
      <c r="H360" s="43"/>
      <c r="I360" s="234"/>
      <c r="J360" s="43"/>
      <c r="K360" s="43"/>
      <c r="L360" s="47"/>
      <c r="M360" s="235"/>
      <c r="N360" s="23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266</v>
      </c>
      <c r="AU360" s="19" t="s">
        <v>89</v>
      </c>
    </row>
    <row r="361" s="2" customFormat="1">
      <c r="A361" s="41"/>
      <c r="B361" s="42"/>
      <c r="C361" s="43"/>
      <c r="D361" s="239" t="s">
        <v>551</v>
      </c>
      <c r="E361" s="43"/>
      <c r="F361" s="280" t="s">
        <v>552</v>
      </c>
      <c r="G361" s="43"/>
      <c r="H361" s="43"/>
      <c r="I361" s="234"/>
      <c r="J361" s="43"/>
      <c r="K361" s="43"/>
      <c r="L361" s="47"/>
      <c r="M361" s="235"/>
      <c r="N361" s="236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551</v>
      </c>
      <c r="AU361" s="19" t="s">
        <v>89</v>
      </c>
    </row>
    <row r="362" s="14" customFormat="1">
      <c r="A362" s="14"/>
      <c r="B362" s="248"/>
      <c r="C362" s="249"/>
      <c r="D362" s="239" t="s">
        <v>268</v>
      </c>
      <c r="E362" s="249"/>
      <c r="F362" s="251" t="s">
        <v>704</v>
      </c>
      <c r="G362" s="249"/>
      <c r="H362" s="252">
        <v>667.51300000000003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8" t="s">
        <v>268</v>
      </c>
      <c r="AU362" s="258" t="s">
        <v>89</v>
      </c>
      <c r="AV362" s="14" t="s">
        <v>89</v>
      </c>
      <c r="AW362" s="14" t="s">
        <v>4</v>
      </c>
      <c r="AX362" s="14" t="s">
        <v>87</v>
      </c>
      <c r="AY362" s="258" t="s">
        <v>257</v>
      </c>
    </row>
    <row r="363" s="2" customFormat="1" ht="24.15" customHeight="1">
      <c r="A363" s="41"/>
      <c r="B363" s="42"/>
      <c r="C363" s="219" t="s">
        <v>705</v>
      </c>
      <c r="D363" s="219" t="s">
        <v>259</v>
      </c>
      <c r="E363" s="220" t="s">
        <v>555</v>
      </c>
      <c r="F363" s="221" t="s">
        <v>556</v>
      </c>
      <c r="G363" s="222" t="s">
        <v>356</v>
      </c>
      <c r="H363" s="223">
        <v>13.827</v>
      </c>
      <c r="I363" s="224"/>
      <c r="J363" s="225">
        <f>ROUND(I363*H363,2)</f>
        <v>0</v>
      </c>
      <c r="K363" s="221" t="s">
        <v>263</v>
      </c>
      <c r="L363" s="47"/>
      <c r="M363" s="226" t="s">
        <v>35</v>
      </c>
      <c r="N363" s="227" t="s">
        <v>51</v>
      </c>
      <c r="O363" s="87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30" t="s">
        <v>264</v>
      </c>
      <c r="AT363" s="230" t="s">
        <v>259</v>
      </c>
      <c r="AU363" s="230" t="s">
        <v>89</v>
      </c>
      <c r="AY363" s="19" t="s">
        <v>257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9" t="s">
        <v>87</v>
      </c>
      <c r="BK363" s="231">
        <f>ROUND(I363*H363,2)</f>
        <v>0</v>
      </c>
      <c r="BL363" s="19" t="s">
        <v>264</v>
      </c>
      <c r="BM363" s="230" t="s">
        <v>706</v>
      </c>
    </row>
    <row r="364" s="2" customFormat="1">
      <c r="A364" s="41"/>
      <c r="B364" s="42"/>
      <c r="C364" s="43"/>
      <c r="D364" s="232" t="s">
        <v>266</v>
      </c>
      <c r="E364" s="43"/>
      <c r="F364" s="233" t="s">
        <v>558</v>
      </c>
      <c r="G364" s="43"/>
      <c r="H364" s="43"/>
      <c r="I364" s="234"/>
      <c r="J364" s="43"/>
      <c r="K364" s="43"/>
      <c r="L364" s="47"/>
      <c r="M364" s="235"/>
      <c r="N364" s="236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266</v>
      </c>
      <c r="AU364" s="19" t="s">
        <v>89</v>
      </c>
    </row>
    <row r="365" s="13" customFormat="1">
      <c r="A365" s="13"/>
      <c r="B365" s="237"/>
      <c r="C365" s="238"/>
      <c r="D365" s="239" t="s">
        <v>268</v>
      </c>
      <c r="E365" s="240" t="s">
        <v>35</v>
      </c>
      <c r="F365" s="241" t="s">
        <v>575</v>
      </c>
      <c r="G365" s="238"/>
      <c r="H365" s="240" t="s">
        <v>35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268</v>
      </c>
      <c r="AU365" s="247" t="s">
        <v>89</v>
      </c>
      <c r="AV365" s="13" t="s">
        <v>87</v>
      </c>
      <c r="AW365" s="13" t="s">
        <v>41</v>
      </c>
      <c r="AX365" s="13" t="s">
        <v>80</v>
      </c>
      <c r="AY365" s="247" t="s">
        <v>257</v>
      </c>
    </row>
    <row r="366" s="14" customFormat="1">
      <c r="A366" s="14"/>
      <c r="B366" s="248"/>
      <c r="C366" s="249"/>
      <c r="D366" s="239" t="s">
        <v>268</v>
      </c>
      <c r="E366" s="250" t="s">
        <v>35</v>
      </c>
      <c r="F366" s="251" t="s">
        <v>707</v>
      </c>
      <c r="G366" s="249"/>
      <c r="H366" s="252">
        <v>13.827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8" t="s">
        <v>268</v>
      </c>
      <c r="AU366" s="258" t="s">
        <v>89</v>
      </c>
      <c r="AV366" s="14" t="s">
        <v>89</v>
      </c>
      <c r="AW366" s="14" t="s">
        <v>41</v>
      </c>
      <c r="AX366" s="14" t="s">
        <v>80</v>
      </c>
      <c r="AY366" s="258" t="s">
        <v>257</v>
      </c>
    </row>
    <row r="367" s="15" customFormat="1">
      <c r="A367" s="15"/>
      <c r="B367" s="259"/>
      <c r="C367" s="260"/>
      <c r="D367" s="239" t="s">
        <v>268</v>
      </c>
      <c r="E367" s="261" t="s">
        <v>35</v>
      </c>
      <c r="F367" s="262" t="s">
        <v>272</v>
      </c>
      <c r="G367" s="260"/>
      <c r="H367" s="263">
        <v>13.827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9" t="s">
        <v>268</v>
      </c>
      <c r="AU367" s="269" t="s">
        <v>89</v>
      </c>
      <c r="AV367" s="15" t="s">
        <v>264</v>
      </c>
      <c r="AW367" s="15" t="s">
        <v>41</v>
      </c>
      <c r="AX367" s="15" t="s">
        <v>87</v>
      </c>
      <c r="AY367" s="269" t="s">
        <v>257</v>
      </c>
    </row>
    <row r="368" s="2" customFormat="1" ht="24.15" customHeight="1">
      <c r="A368" s="41"/>
      <c r="B368" s="42"/>
      <c r="C368" s="219" t="s">
        <v>708</v>
      </c>
      <c r="D368" s="219" t="s">
        <v>259</v>
      </c>
      <c r="E368" s="220" t="s">
        <v>561</v>
      </c>
      <c r="F368" s="221" t="s">
        <v>355</v>
      </c>
      <c r="G368" s="222" t="s">
        <v>356</v>
      </c>
      <c r="H368" s="223">
        <v>46.509</v>
      </c>
      <c r="I368" s="224"/>
      <c r="J368" s="225">
        <f>ROUND(I368*H368,2)</f>
        <v>0</v>
      </c>
      <c r="K368" s="221" t="s">
        <v>263</v>
      </c>
      <c r="L368" s="47"/>
      <c r="M368" s="226" t="s">
        <v>35</v>
      </c>
      <c r="N368" s="227" t="s">
        <v>51</v>
      </c>
      <c r="O368" s="87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30" t="s">
        <v>264</v>
      </c>
      <c r="AT368" s="230" t="s">
        <v>259</v>
      </c>
      <c r="AU368" s="230" t="s">
        <v>89</v>
      </c>
      <c r="AY368" s="19" t="s">
        <v>257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9" t="s">
        <v>87</v>
      </c>
      <c r="BK368" s="231">
        <f>ROUND(I368*H368,2)</f>
        <v>0</v>
      </c>
      <c r="BL368" s="19" t="s">
        <v>264</v>
      </c>
      <c r="BM368" s="230" t="s">
        <v>709</v>
      </c>
    </row>
    <row r="369" s="2" customFormat="1">
      <c r="A369" s="41"/>
      <c r="B369" s="42"/>
      <c r="C369" s="43"/>
      <c r="D369" s="232" t="s">
        <v>266</v>
      </c>
      <c r="E369" s="43"/>
      <c r="F369" s="233" t="s">
        <v>563</v>
      </c>
      <c r="G369" s="43"/>
      <c r="H369" s="43"/>
      <c r="I369" s="234"/>
      <c r="J369" s="43"/>
      <c r="K369" s="43"/>
      <c r="L369" s="47"/>
      <c r="M369" s="235"/>
      <c r="N369" s="236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266</v>
      </c>
      <c r="AU369" s="19" t="s">
        <v>89</v>
      </c>
    </row>
    <row r="370" s="13" customFormat="1">
      <c r="A370" s="13"/>
      <c r="B370" s="237"/>
      <c r="C370" s="238"/>
      <c r="D370" s="239" t="s">
        <v>268</v>
      </c>
      <c r="E370" s="240" t="s">
        <v>35</v>
      </c>
      <c r="F370" s="241" t="s">
        <v>575</v>
      </c>
      <c r="G370" s="238"/>
      <c r="H370" s="240" t="s">
        <v>35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268</v>
      </c>
      <c r="AU370" s="247" t="s">
        <v>89</v>
      </c>
      <c r="AV370" s="13" t="s">
        <v>87</v>
      </c>
      <c r="AW370" s="13" t="s">
        <v>41</v>
      </c>
      <c r="AX370" s="13" t="s">
        <v>80</v>
      </c>
      <c r="AY370" s="247" t="s">
        <v>257</v>
      </c>
    </row>
    <row r="371" s="14" customFormat="1">
      <c r="A371" s="14"/>
      <c r="B371" s="248"/>
      <c r="C371" s="249"/>
      <c r="D371" s="239" t="s">
        <v>268</v>
      </c>
      <c r="E371" s="250" t="s">
        <v>35</v>
      </c>
      <c r="F371" s="251" t="s">
        <v>710</v>
      </c>
      <c r="G371" s="249"/>
      <c r="H371" s="252">
        <v>46.509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8" t="s">
        <v>268</v>
      </c>
      <c r="AU371" s="258" t="s">
        <v>89</v>
      </c>
      <c r="AV371" s="14" t="s">
        <v>89</v>
      </c>
      <c r="AW371" s="14" t="s">
        <v>41</v>
      </c>
      <c r="AX371" s="14" t="s">
        <v>80</v>
      </c>
      <c r="AY371" s="258" t="s">
        <v>257</v>
      </c>
    </row>
    <row r="372" s="15" customFormat="1">
      <c r="A372" s="15"/>
      <c r="B372" s="259"/>
      <c r="C372" s="260"/>
      <c r="D372" s="239" t="s">
        <v>268</v>
      </c>
      <c r="E372" s="261" t="s">
        <v>35</v>
      </c>
      <c r="F372" s="262" t="s">
        <v>272</v>
      </c>
      <c r="G372" s="260"/>
      <c r="H372" s="263">
        <v>46.509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9" t="s">
        <v>268</v>
      </c>
      <c r="AU372" s="269" t="s">
        <v>89</v>
      </c>
      <c r="AV372" s="15" t="s">
        <v>264</v>
      </c>
      <c r="AW372" s="15" t="s">
        <v>41</v>
      </c>
      <c r="AX372" s="15" t="s">
        <v>87</v>
      </c>
      <c r="AY372" s="269" t="s">
        <v>257</v>
      </c>
    </row>
    <row r="373" s="12" customFormat="1" ht="22.8" customHeight="1">
      <c r="A373" s="12"/>
      <c r="B373" s="203"/>
      <c r="C373" s="204"/>
      <c r="D373" s="205" t="s">
        <v>79</v>
      </c>
      <c r="E373" s="217" t="s">
        <v>565</v>
      </c>
      <c r="F373" s="217" t="s">
        <v>566</v>
      </c>
      <c r="G373" s="204"/>
      <c r="H373" s="204"/>
      <c r="I373" s="207"/>
      <c r="J373" s="218">
        <f>BK373</f>
        <v>0</v>
      </c>
      <c r="K373" s="204"/>
      <c r="L373" s="209"/>
      <c r="M373" s="210"/>
      <c r="N373" s="211"/>
      <c r="O373" s="211"/>
      <c r="P373" s="212">
        <f>SUM(P374:P375)</f>
        <v>0</v>
      </c>
      <c r="Q373" s="211"/>
      <c r="R373" s="212">
        <f>SUM(R374:R375)</f>
        <v>0</v>
      </c>
      <c r="S373" s="211"/>
      <c r="T373" s="213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4" t="s">
        <v>87</v>
      </c>
      <c r="AT373" s="215" t="s">
        <v>79</v>
      </c>
      <c r="AU373" s="215" t="s">
        <v>87</v>
      </c>
      <c r="AY373" s="214" t="s">
        <v>257</v>
      </c>
      <c r="BK373" s="216">
        <f>SUM(BK374:BK375)</f>
        <v>0</v>
      </c>
    </row>
    <row r="374" s="2" customFormat="1" ht="24.15" customHeight="1">
      <c r="A374" s="41"/>
      <c r="B374" s="42"/>
      <c r="C374" s="219" t="s">
        <v>643</v>
      </c>
      <c r="D374" s="219" t="s">
        <v>259</v>
      </c>
      <c r="E374" s="220" t="s">
        <v>568</v>
      </c>
      <c r="F374" s="221" t="s">
        <v>569</v>
      </c>
      <c r="G374" s="222" t="s">
        <v>356</v>
      </c>
      <c r="H374" s="223">
        <v>15.972</v>
      </c>
      <c r="I374" s="224"/>
      <c r="J374" s="225">
        <f>ROUND(I374*H374,2)</f>
        <v>0</v>
      </c>
      <c r="K374" s="221" t="s">
        <v>263</v>
      </c>
      <c r="L374" s="47"/>
      <c r="M374" s="226" t="s">
        <v>35</v>
      </c>
      <c r="N374" s="227" t="s">
        <v>51</v>
      </c>
      <c r="O374" s="87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30" t="s">
        <v>264</v>
      </c>
      <c r="AT374" s="230" t="s">
        <v>259</v>
      </c>
      <c r="AU374" s="230" t="s">
        <v>89</v>
      </c>
      <c r="AY374" s="19" t="s">
        <v>257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9" t="s">
        <v>87</v>
      </c>
      <c r="BK374" s="231">
        <f>ROUND(I374*H374,2)</f>
        <v>0</v>
      </c>
      <c r="BL374" s="19" t="s">
        <v>264</v>
      </c>
      <c r="BM374" s="230" t="s">
        <v>711</v>
      </c>
    </row>
    <row r="375" s="2" customFormat="1">
      <c r="A375" s="41"/>
      <c r="B375" s="42"/>
      <c r="C375" s="43"/>
      <c r="D375" s="232" t="s">
        <v>266</v>
      </c>
      <c r="E375" s="43"/>
      <c r="F375" s="233" t="s">
        <v>571</v>
      </c>
      <c r="G375" s="43"/>
      <c r="H375" s="43"/>
      <c r="I375" s="234"/>
      <c r="J375" s="43"/>
      <c r="K375" s="43"/>
      <c r="L375" s="47"/>
      <c r="M375" s="281"/>
      <c r="N375" s="282"/>
      <c r="O375" s="283"/>
      <c r="P375" s="283"/>
      <c r="Q375" s="283"/>
      <c r="R375" s="283"/>
      <c r="S375" s="283"/>
      <c r="T375" s="284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266</v>
      </c>
      <c r="AU375" s="19" t="s">
        <v>89</v>
      </c>
    </row>
    <row r="376" s="2" customFormat="1" ht="6.96" customHeight="1">
      <c r="A376" s="41"/>
      <c r="B376" s="62"/>
      <c r="C376" s="63"/>
      <c r="D376" s="63"/>
      <c r="E376" s="63"/>
      <c r="F376" s="63"/>
      <c r="G376" s="63"/>
      <c r="H376" s="63"/>
      <c r="I376" s="63"/>
      <c r="J376" s="63"/>
      <c r="K376" s="63"/>
      <c r="L376" s="47"/>
      <c r="M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</row>
  </sheetData>
  <sheetProtection sheet="1" autoFilter="0" formatColumns="0" formatRows="0" objects="1" scenarios="1" spinCount="100000" saltValue="OOxupw2wurof8FpDU0e47x/2/i00rYhECu2uKtUYo6I2CJDxFFRPG8x7VCcvAfiADaQQvqm0VIEReJl0VxqsSw==" hashValue="lwTbhBsrWL77x5fSoJmqmALutH4oXtNyk0CIkYJnsqktZmH4yCJLtp+D1PGfab7QtpJap8QtP8p5EtknYAKyhQ==" algorithmName="SHA-512" password="CC35"/>
  <autoFilter ref="C99:K37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52"/>
    <hyperlink ref="F110" r:id="rId2" display="https://podminky.urs.cz/item/CS_URS_2021_01/113107163"/>
    <hyperlink ref="F116" r:id="rId3" display="https://podminky.urs.cz/item/CS_URS_2021_01/113107182"/>
    <hyperlink ref="F122" r:id="rId4" display="https://podminky.urs.cz/item/CS_URS_2021_01/115101201"/>
    <hyperlink ref="F127" r:id="rId5" display="https://podminky.urs.cz/item/CS_URS_2021_01/115101301"/>
    <hyperlink ref="F132" r:id="rId6" display="https://podminky.urs.cz/item/CS_URS_2021_01/119001405"/>
    <hyperlink ref="F138" r:id="rId7" display="https://podminky.urs.cz/item/CS_URS_2021_01/119001406"/>
    <hyperlink ref="F144" r:id="rId8" display="https://podminky.urs.cz/item/CS_URS_2021_01/132354204"/>
    <hyperlink ref="F150" r:id="rId9" display="https://podminky.urs.cz/item/CS_URS_2021_01/139001101"/>
    <hyperlink ref="F158" r:id="rId10" display="https://podminky.urs.cz/item/CS_URS_2021_01/151101101"/>
    <hyperlink ref="F164" r:id="rId11" display="https://podminky.urs.cz/item/CS_URS_2021_01/151101111"/>
    <hyperlink ref="F166" r:id="rId12" display="https://podminky.urs.cz/item/CS_URS_2021_01/162751137"/>
    <hyperlink ref="F172" r:id="rId13" display="https://podminky.urs.cz/item/CS_URS_2021_01/162751139"/>
    <hyperlink ref="F178" r:id="rId14" display="https://podminky.urs.cz/item/CS_URS_2021_01/171201221"/>
    <hyperlink ref="F184" r:id="rId15" display="https://podminky.urs.cz/item/CS_URS_2021_01/174151101"/>
    <hyperlink ref="F192" r:id="rId16" display="https://podminky.urs.cz/item/CS_URS_2021_01/175151101"/>
    <hyperlink ref="F202" r:id="rId17" display="https://podminky.urs.cz/item/CS_URS_2021_01/212752111"/>
    <hyperlink ref="F208" r:id="rId18" display="https://podminky.urs.cz/item/CS_URS_2021_01/338171113"/>
    <hyperlink ref="F216" r:id="rId19" display="https://podminky.urs.cz/item/CS_URS_2021_01/451573111"/>
    <hyperlink ref="F222" r:id="rId20" display="https://podminky.urs.cz/item/CS_URS_2021_01/452313131"/>
    <hyperlink ref="F228" r:id="rId21" display="https://podminky.urs.cz/item/CS_URS_2021_01/452353101"/>
    <hyperlink ref="F235" r:id="rId22" display="https://podminky.urs.cz/item/CS_URS_2021_01/857242122"/>
    <hyperlink ref="F249" r:id="rId23" display="https://podminky.urs.cz/item/CS_URS_2021_01/857262122"/>
    <hyperlink ref="F255" r:id="rId24" display="https://podminky.urs.cz/item/CS_URS_2021_01/857263131"/>
    <hyperlink ref="F261" r:id="rId25" display="https://podminky.urs.cz/item/CS_URS_2021_01/871251211"/>
    <hyperlink ref="F268" r:id="rId26" display="https://podminky.urs.cz/item/CS_URS_2021_01/871291811"/>
    <hyperlink ref="F273" r:id="rId27" display="https://podminky.urs.cz/item/CS_URS_2021_01/877261101"/>
    <hyperlink ref="F287" r:id="rId28" display="https://podminky.urs.cz/item/CS_URS_2021_01/891241112"/>
    <hyperlink ref="F295" r:id="rId29" display="https://podminky.urs.cz/item/CS_URS_2021_01/891247111"/>
    <hyperlink ref="F301" r:id="rId30" display="https://podminky.urs.cz/item/CS_URS_2021_01/891261112"/>
    <hyperlink ref="F309" r:id="rId31" display="https://podminky.urs.cz/item/CS_URS_2021_01/892271111"/>
    <hyperlink ref="F314" r:id="rId32" display="https://podminky.urs.cz/item/CS_URS_2021_01/892273122"/>
    <hyperlink ref="F319" r:id="rId33" display="https://podminky.urs.cz/item/CS_URS_2021_01/892372111"/>
    <hyperlink ref="F321" r:id="rId34" display="https://podminky.urs.cz/item/CS_URS_2021_01/899401112"/>
    <hyperlink ref="F328" r:id="rId35" display="https://podminky.urs.cz/item/CS_URS_2021_01/899401113"/>
    <hyperlink ref="F335" r:id="rId36" display="https://podminky.urs.cz/item/CS_URS_2021_01/899713111"/>
    <hyperlink ref="F340" r:id="rId37" display="https://podminky.urs.cz/item/CS_URS_2021_01/899721111"/>
    <hyperlink ref="F345" r:id="rId38" display="https://podminky.urs.cz/item/CS_URS_2021_01/899722111"/>
    <hyperlink ref="F351" r:id="rId39" display="https://podminky.urs.cz/item/CS_URS_2021_01/919735112"/>
    <hyperlink ref="F358" r:id="rId40" display="https://podminky.urs.cz/item/CS_URS_2021_01/997221551"/>
    <hyperlink ref="F360" r:id="rId41" display="https://podminky.urs.cz/item/CS_URS_2021_01/997221559"/>
    <hyperlink ref="F364" r:id="rId42" display="https://podminky.urs.cz/item/CS_URS_2021_01/997221645"/>
    <hyperlink ref="F369" r:id="rId43" display="https://podminky.urs.cz/item/CS_URS_2021_01/997221655"/>
    <hyperlink ref="F375" r:id="rId44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222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712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94</v>
      </c>
      <c r="G13" s="41"/>
      <c r="H13" s="41"/>
      <c r="I13" s="146" t="s">
        <v>20</v>
      </c>
      <c r="J13" s="136" t="s">
        <v>227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152" t="s">
        <v>26</v>
      </c>
      <c r="E15" s="41"/>
      <c r="F15" s="153" t="s">
        <v>27</v>
      </c>
      <c r="G15" s="41"/>
      <c r="H15" s="41"/>
      <c r="I15" s="152" t="s">
        <v>28</v>
      </c>
      <c r="J15" s="153" t="s">
        <v>228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ROUND(J94,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ROUND((SUM(BE94:BE304)),  2)</f>
        <v>0</v>
      </c>
      <c r="G35" s="41"/>
      <c r="H35" s="41"/>
      <c r="I35" s="163">
        <v>0.20999999999999999</v>
      </c>
      <c r="J35" s="162">
        <f>ROUND(((SUM(BE94:BE304))*I35),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ROUND((SUM(BF94:BF304)),  2)</f>
        <v>0</v>
      </c>
      <c r="G36" s="41"/>
      <c r="H36" s="41"/>
      <c r="I36" s="163">
        <v>0.14999999999999999</v>
      </c>
      <c r="J36" s="162">
        <f>ROUND(((SUM(BF94:BF304))*I36),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ROUND((SUM(BG94:BG304)),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ROUND((SUM(BH94:BH304)),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ROUND((SUM(BI94:BI304)),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222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01.6 - Vodovodní řad 6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233</v>
      </c>
      <c r="E64" s="184"/>
      <c r="F64" s="184"/>
      <c r="G64" s="184"/>
      <c r="H64" s="184"/>
      <c r="I64" s="184"/>
      <c r="J64" s="185">
        <f>J95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234</v>
      </c>
      <c r="E65" s="189"/>
      <c r="F65" s="189"/>
      <c r="G65" s="189"/>
      <c r="H65" s="189"/>
      <c r="I65" s="189"/>
      <c r="J65" s="190">
        <f>J96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235</v>
      </c>
      <c r="E66" s="189"/>
      <c r="F66" s="189"/>
      <c r="G66" s="189"/>
      <c r="H66" s="189"/>
      <c r="I66" s="189"/>
      <c r="J66" s="190">
        <f>J174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236</v>
      </c>
      <c r="E67" s="189"/>
      <c r="F67" s="189"/>
      <c r="G67" s="189"/>
      <c r="H67" s="189"/>
      <c r="I67" s="189"/>
      <c r="J67" s="190">
        <f>J180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237</v>
      </c>
      <c r="E68" s="189"/>
      <c r="F68" s="189"/>
      <c r="G68" s="189"/>
      <c r="H68" s="189"/>
      <c r="I68" s="189"/>
      <c r="J68" s="190">
        <f>J188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27"/>
      <c r="D69" s="188" t="s">
        <v>713</v>
      </c>
      <c r="E69" s="189"/>
      <c r="F69" s="189"/>
      <c r="G69" s="189"/>
      <c r="H69" s="189"/>
      <c r="I69" s="189"/>
      <c r="J69" s="190">
        <f>J195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238</v>
      </c>
      <c r="E70" s="189"/>
      <c r="F70" s="189"/>
      <c r="G70" s="189"/>
      <c r="H70" s="189"/>
      <c r="I70" s="189"/>
      <c r="J70" s="190">
        <f>J208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240</v>
      </c>
      <c r="E71" s="189"/>
      <c r="F71" s="189"/>
      <c r="G71" s="189"/>
      <c r="H71" s="189"/>
      <c r="I71" s="189"/>
      <c r="J71" s="190">
        <f>J290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241</v>
      </c>
      <c r="E72" s="189"/>
      <c r="F72" s="189"/>
      <c r="G72" s="189"/>
      <c r="H72" s="189"/>
      <c r="I72" s="189"/>
      <c r="J72" s="190">
        <f>J302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242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Odkanalizování části města Děčín - Horní Oldřichov - III. a IV. etapa</v>
      </c>
      <c r="F82" s="34"/>
      <c r="G82" s="34"/>
      <c r="H82" s="34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1"/>
      <c r="B84" s="42"/>
      <c r="C84" s="43"/>
      <c r="D84" s="43"/>
      <c r="E84" s="175" t="s">
        <v>222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223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01.6 - Vodovodní řad 6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F14</f>
        <v>Horní Oldřichov</v>
      </c>
      <c r="G88" s="43"/>
      <c r="H88" s="43"/>
      <c r="I88" s="34" t="s">
        <v>24</v>
      </c>
      <c r="J88" s="75" t="str">
        <f>IF(J14="","",J14)</f>
        <v>15. 2. 2021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30</v>
      </c>
      <c r="D90" s="43"/>
      <c r="E90" s="43"/>
      <c r="F90" s="29" t="str">
        <f>E17</f>
        <v>Statutární město Děčín, Mírové náměstí 1175/5</v>
      </c>
      <c r="G90" s="43"/>
      <c r="H90" s="43"/>
      <c r="I90" s="34" t="s">
        <v>38</v>
      </c>
      <c r="J90" s="39" t="str">
        <f>E23</f>
        <v>AQUECON a.s., Čsl. Legií 445/4, Teplice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36</v>
      </c>
      <c r="D91" s="43"/>
      <c r="E91" s="43"/>
      <c r="F91" s="29" t="str">
        <f>IF(E20="","",E20)</f>
        <v>Vyplň údaj</v>
      </c>
      <c r="G91" s="43"/>
      <c r="H91" s="43"/>
      <c r="I91" s="34" t="s">
        <v>42</v>
      </c>
      <c r="J91" s="39" t="str">
        <f>E26</f>
        <v xml:space="preserve"> 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2"/>
      <c r="B93" s="193"/>
      <c r="C93" s="194" t="s">
        <v>243</v>
      </c>
      <c r="D93" s="195" t="s">
        <v>65</v>
      </c>
      <c r="E93" s="195" t="s">
        <v>61</v>
      </c>
      <c r="F93" s="195" t="s">
        <v>62</v>
      </c>
      <c r="G93" s="195" t="s">
        <v>244</v>
      </c>
      <c r="H93" s="195" t="s">
        <v>245</v>
      </c>
      <c r="I93" s="195" t="s">
        <v>246</v>
      </c>
      <c r="J93" s="195" t="s">
        <v>231</v>
      </c>
      <c r="K93" s="196" t="s">
        <v>247</v>
      </c>
      <c r="L93" s="197"/>
      <c r="M93" s="95" t="s">
        <v>35</v>
      </c>
      <c r="N93" s="96" t="s">
        <v>50</v>
      </c>
      <c r="O93" s="96" t="s">
        <v>248</v>
      </c>
      <c r="P93" s="96" t="s">
        <v>249</v>
      </c>
      <c r="Q93" s="96" t="s">
        <v>250</v>
      </c>
      <c r="R93" s="96" t="s">
        <v>251</v>
      </c>
      <c r="S93" s="96" t="s">
        <v>252</v>
      </c>
      <c r="T93" s="97" t="s">
        <v>253</v>
      </c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</row>
    <row r="94" s="2" customFormat="1" ht="22.8" customHeight="1">
      <c r="A94" s="41"/>
      <c r="B94" s="42"/>
      <c r="C94" s="102" t="s">
        <v>254</v>
      </c>
      <c r="D94" s="43"/>
      <c r="E94" s="43"/>
      <c r="F94" s="43"/>
      <c r="G94" s="43"/>
      <c r="H94" s="43"/>
      <c r="I94" s="43"/>
      <c r="J94" s="198">
        <f>BK94</f>
        <v>0</v>
      </c>
      <c r="K94" s="43"/>
      <c r="L94" s="47"/>
      <c r="M94" s="98"/>
      <c r="N94" s="199"/>
      <c r="O94" s="99"/>
      <c r="P94" s="200">
        <f>P95</f>
        <v>0</v>
      </c>
      <c r="Q94" s="99"/>
      <c r="R94" s="200">
        <f>R95</f>
        <v>15.234805840000002</v>
      </c>
      <c r="S94" s="99"/>
      <c r="T94" s="201">
        <f>T95</f>
        <v>38.3322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232</v>
      </c>
      <c r="BK94" s="202">
        <f>BK95</f>
        <v>0</v>
      </c>
    </row>
    <row r="95" s="12" customFormat="1" ht="25.92" customHeight="1">
      <c r="A95" s="12"/>
      <c r="B95" s="203"/>
      <c r="C95" s="204"/>
      <c r="D95" s="205" t="s">
        <v>79</v>
      </c>
      <c r="E95" s="206" t="s">
        <v>255</v>
      </c>
      <c r="F95" s="206" t="s">
        <v>256</v>
      </c>
      <c r="G95" s="204"/>
      <c r="H95" s="204"/>
      <c r="I95" s="207"/>
      <c r="J95" s="208">
        <f>BK95</f>
        <v>0</v>
      </c>
      <c r="K95" s="204"/>
      <c r="L95" s="209"/>
      <c r="M95" s="210"/>
      <c r="N95" s="211"/>
      <c r="O95" s="211"/>
      <c r="P95" s="212">
        <f>P96+P174+P180+P188+P195+P208+P290+P302</f>
        <v>0</v>
      </c>
      <c r="Q95" s="211"/>
      <c r="R95" s="212">
        <f>R96+R174+R180+R188+R195+R208+R290+R302</f>
        <v>15.234805840000002</v>
      </c>
      <c r="S95" s="211"/>
      <c r="T95" s="213">
        <f>T96+T174+T180+T188+T195+T208+T290+T302</f>
        <v>38.3322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4" t="s">
        <v>87</v>
      </c>
      <c r="AT95" s="215" t="s">
        <v>79</v>
      </c>
      <c r="AU95" s="215" t="s">
        <v>80</v>
      </c>
      <c r="AY95" s="214" t="s">
        <v>257</v>
      </c>
      <c r="BK95" s="216">
        <f>BK96+BK174+BK180+BK188+BK195+BK208+BK290+BK302</f>
        <v>0</v>
      </c>
    </row>
    <row r="96" s="12" customFormat="1" ht="22.8" customHeight="1">
      <c r="A96" s="12"/>
      <c r="B96" s="203"/>
      <c r="C96" s="204"/>
      <c r="D96" s="205" t="s">
        <v>79</v>
      </c>
      <c r="E96" s="217" t="s">
        <v>87</v>
      </c>
      <c r="F96" s="217" t="s">
        <v>258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SUM(P97:P173)</f>
        <v>0</v>
      </c>
      <c r="Q96" s="211"/>
      <c r="R96" s="212">
        <f>SUM(R97:R173)</f>
        <v>0.27923304000000004</v>
      </c>
      <c r="S96" s="211"/>
      <c r="T96" s="213">
        <f>SUM(T97:T173)</f>
        <v>38.3322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4" t="s">
        <v>87</v>
      </c>
      <c r="AT96" s="215" t="s">
        <v>79</v>
      </c>
      <c r="AU96" s="215" t="s">
        <v>87</v>
      </c>
      <c r="AY96" s="214" t="s">
        <v>257</v>
      </c>
      <c r="BK96" s="216">
        <f>SUM(BK97:BK173)</f>
        <v>0</v>
      </c>
    </row>
    <row r="97" s="2" customFormat="1" ht="37.8" customHeight="1">
      <c r="A97" s="41"/>
      <c r="B97" s="42"/>
      <c r="C97" s="219" t="s">
        <v>87</v>
      </c>
      <c r="D97" s="219" t="s">
        <v>259</v>
      </c>
      <c r="E97" s="220" t="s">
        <v>714</v>
      </c>
      <c r="F97" s="221" t="s">
        <v>715</v>
      </c>
      <c r="G97" s="222" t="s">
        <v>262</v>
      </c>
      <c r="H97" s="223">
        <v>66.090000000000003</v>
      </c>
      <c r="I97" s="224"/>
      <c r="J97" s="225">
        <f>ROUND(I97*H97,2)</f>
        <v>0</v>
      </c>
      <c r="K97" s="221" t="s">
        <v>263</v>
      </c>
      <c r="L97" s="47"/>
      <c r="M97" s="226" t="s">
        <v>35</v>
      </c>
      <c r="N97" s="227" t="s">
        <v>51</v>
      </c>
      <c r="O97" s="87"/>
      <c r="P97" s="228">
        <f>O97*H97</f>
        <v>0</v>
      </c>
      <c r="Q97" s="228">
        <v>0</v>
      </c>
      <c r="R97" s="228">
        <f>Q97*H97</f>
        <v>0</v>
      </c>
      <c r="S97" s="228">
        <v>0.57999999999999996</v>
      </c>
      <c r="T97" s="229">
        <f>S97*H97</f>
        <v>38.3322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0" t="s">
        <v>264</v>
      </c>
      <c r="AT97" s="230" t="s">
        <v>259</v>
      </c>
      <c r="AU97" s="230" t="s">
        <v>89</v>
      </c>
      <c r="AY97" s="19" t="s">
        <v>257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87</v>
      </c>
      <c r="BK97" s="231">
        <f>ROUND(I97*H97,2)</f>
        <v>0</v>
      </c>
      <c r="BL97" s="19" t="s">
        <v>264</v>
      </c>
      <c r="BM97" s="230" t="s">
        <v>716</v>
      </c>
    </row>
    <row r="98" s="2" customFormat="1">
      <c r="A98" s="41"/>
      <c r="B98" s="42"/>
      <c r="C98" s="43"/>
      <c r="D98" s="232" t="s">
        <v>266</v>
      </c>
      <c r="E98" s="43"/>
      <c r="F98" s="233" t="s">
        <v>717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266</v>
      </c>
      <c r="AU98" s="19" t="s">
        <v>89</v>
      </c>
    </row>
    <row r="99" s="13" customFormat="1">
      <c r="A99" s="13"/>
      <c r="B99" s="237"/>
      <c r="C99" s="238"/>
      <c r="D99" s="239" t="s">
        <v>268</v>
      </c>
      <c r="E99" s="240" t="s">
        <v>35</v>
      </c>
      <c r="F99" s="241" t="s">
        <v>718</v>
      </c>
      <c r="G99" s="238"/>
      <c r="H99" s="240" t="s">
        <v>35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268</v>
      </c>
      <c r="AU99" s="247" t="s">
        <v>89</v>
      </c>
      <c r="AV99" s="13" t="s">
        <v>87</v>
      </c>
      <c r="AW99" s="13" t="s">
        <v>41</v>
      </c>
      <c r="AX99" s="13" t="s">
        <v>80</v>
      </c>
      <c r="AY99" s="247" t="s">
        <v>257</v>
      </c>
    </row>
    <row r="100" s="13" customFormat="1">
      <c r="A100" s="13"/>
      <c r="B100" s="237"/>
      <c r="C100" s="238"/>
      <c r="D100" s="239" t="s">
        <v>268</v>
      </c>
      <c r="E100" s="240" t="s">
        <v>35</v>
      </c>
      <c r="F100" s="241" t="s">
        <v>270</v>
      </c>
      <c r="G100" s="238"/>
      <c r="H100" s="240" t="s">
        <v>35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268</v>
      </c>
      <c r="AU100" s="247" t="s">
        <v>89</v>
      </c>
      <c r="AV100" s="13" t="s">
        <v>87</v>
      </c>
      <c r="AW100" s="13" t="s">
        <v>41</v>
      </c>
      <c r="AX100" s="13" t="s">
        <v>80</v>
      </c>
      <c r="AY100" s="247" t="s">
        <v>257</v>
      </c>
    </row>
    <row r="101" s="14" customFormat="1">
      <c r="A101" s="14"/>
      <c r="B101" s="248"/>
      <c r="C101" s="249"/>
      <c r="D101" s="239" t="s">
        <v>268</v>
      </c>
      <c r="E101" s="250" t="s">
        <v>35</v>
      </c>
      <c r="F101" s="251" t="s">
        <v>719</v>
      </c>
      <c r="G101" s="249"/>
      <c r="H101" s="252">
        <v>66.090000000000003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268</v>
      </c>
      <c r="AU101" s="258" t="s">
        <v>89</v>
      </c>
      <c r="AV101" s="14" t="s">
        <v>89</v>
      </c>
      <c r="AW101" s="14" t="s">
        <v>41</v>
      </c>
      <c r="AX101" s="14" t="s">
        <v>80</v>
      </c>
      <c r="AY101" s="258" t="s">
        <v>257</v>
      </c>
    </row>
    <row r="102" s="15" customFormat="1">
      <c r="A102" s="15"/>
      <c r="B102" s="259"/>
      <c r="C102" s="260"/>
      <c r="D102" s="239" t="s">
        <v>268</v>
      </c>
      <c r="E102" s="261" t="s">
        <v>35</v>
      </c>
      <c r="F102" s="262" t="s">
        <v>272</v>
      </c>
      <c r="G102" s="260"/>
      <c r="H102" s="263">
        <v>66.090000000000003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9" t="s">
        <v>268</v>
      </c>
      <c r="AU102" s="269" t="s">
        <v>89</v>
      </c>
      <c r="AV102" s="15" t="s">
        <v>264</v>
      </c>
      <c r="AW102" s="15" t="s">
        <v>41</v>
      </c>
      <c r="AX102" s="15" t="s">
        <v>87</v>
      </c>
      <c r="AY102" s="269" t="s">
        <v>257</v>
      </c>
    </row>
    <row r="103" s="2" customFormat="1" ht="16.5" customHeight="1">
      <c r="A103" s="41"/>
      <c r="B103" s="42"/>
      <c r="C103" s="219" t="s">
        <v>89</v>
      </c>
      <c r="D103" s="219" t="s">
        <v>259</v>
      </c>
      <c r="E103" s="220" t="s">
        <v>281</v>
      </c>
      <c r="F103" s="221" t="s">
        <v>282</v>
      </c>
      <c r="G103" s="222" t="s">
        <v>283</v>
      </c>
      <c r="H103" s="223">
        <v>64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3.0000000000000001E-05</v>
      </c>
      <c r="R103" s="228">
        <f>Q103*H103</f>
        <v>0.0019200000000000001</v>
      </c>
      <c r="S103" s="228">
        <v>0</v>
      </c>
      <c r="T103" s="22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720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285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718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4" customFormat="1">
      <c r="A106" s="14"/>
      <c r="B106" s="248"/>
      <c r="C106" s="249"/>
      <c r="D106" s="239" t="s">
        <v>268</v>
      </c>
      <c r="E106" s="250" t="s">
        <v>35</v>
      </c>
      <c r="F106" s="251" t="s">
        <v>580</v>
      </c>
      <c r="G106" s="249"/>
      <c r="H106" s="252">
        <v>64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268</v>
      </c>
      <c r="AU106" s="258" t="s">
        <v>89</v>
      </c>
      <c r="AV106" s="14" t="s">
        <v>89</v>
      </c>
      <c r="AW106" s="14" t="s">
        <v>41</v>
      </c>
      <c r="AX106" s="14" t="s">
        <v>80</v>
      </c>
      <c r="AY106" s="258" t="s">
        <v>257</v>
      </c>
    </row>
    <row r="107" s="15" customFormat="1">
      <c r="A107" s="15"/>
      <c r="B107" s="259"/>
      <c r="C107" s="260"/>
      <c r="D107" s="239" t="s">
        <v>268</v>
      </c>
      <c r="E107" s="261" t="s">
        <v>35</v>
      </c>
      <c r="F107" s="262" t="s">
        <v>272</v>
      </c>
      <c r="G107" s="260"/>
      <c r="H107" s="263">
        <v>64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268</v>
      </c>
      <c r="AU107" s="269" t="s">
        <v>89</v>
      </c>
      <c r="AV107" s="15" t="s">
        <v>264</v>
      </c>
      <c r="AW107" s="15" t="s">
        <v>41</v>
      </c>
      <c r="AX107" s="15" t="s">
        <v>87</v>
      </c>
      <c r="AY107" s="269" t="s">
        <v>257</v>
      </c>
    </row>
    <row r="108" s="2" customFormat="1" ht="24.15" customHeight="1">
      <c r="A108" s="41"/>
      <c r="B108" s="42"/>
      <c r="C108" s="219" t="s">
        <v>98</v>
      </c>
      <c r="D108" s="219" t="s">
        <v>259</v>
      </c>
      <c r="E108" s="220" t="s">
        <v>288</v>
      </c>
      <c r="F108" s="221" t="s">
        <v>289</v>
      </c>
      <c r="G108" s="222" t="s">
        <v>290</v>
      </c>
      <c r="H108" s="223">
        <v>8</v>
      </c>
      <c r="I108" s="224"/>
      <c r="J108" s="225">
        <f>ROUND(I108*H108,2)</f>
        <v>0</v>
      </c>
      <c r="K108" s="221" t="s">
        <v>263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264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264</v>
      </c>
      <c r="BM108" s="230" t="s">
        <v>721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292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3" customFormat="1">
      <c r="A110" s="13"/>
      <c r="B110" s="237"/>
      <c r="C110" s="238"/>
      <c r="D110" s="239" t="s">
        <v>268</v>
      </c>
      <c r="E110" s="240" t="s">
        <v>35</v>
      </c>
      <c r="F110" s="241" t="s">
        <v>718</v>
      </c>
      <c r="G110" s="238"/>
      <c r="H110" s="240" t="s">
        <v>35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268</v>
      </c>
      <c r="AU110" s="247" t="s">
        <v>89</v>
      </c>
      <c r="AV110" s="13" t="s">
        <v>87</v>
      </c>
      <c r="AW110" s="13" t="s">
        <v>41</v>
      </c>
      <c r="AX110" s="13" t="s">
        <v>80</v>
      </c>
      <c r="AY110" s="247" t="s">
        <v>257</v>
      </c>
    </row>
    <row r="111" s="14" customFormat="1">
      <c r="A111" s="14"/>
      <c r="B111" s="248"/>
      <c r="C111" s="249"/>
      <c r="D111" s="239" t="s">
        <v>268</v>
      </c>
      <c r="E111" s="250" t="s">
        <v>35</v>
      </c>
      <c r="F111" s="251" t="s">
        <v>308</v>
      </c>
      <c r="G111" s="249"/>
      <c r="H111" s="252">
        <v>8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8" t="s">
        <v>268</v>
      </c>
      <c r="AU111" s="258" t="s">
        <v>89</v>
      </c>
      <c r="AV111" s="14" t="s">
        <v>89</v>
      </c>
      <c r="AW111" s="14" t="s">
        <v>41</v>
      </c>
      <c r="AX111" s="14" t="s">
        <v>80</v>
      </c>
      <c r="AY111" s="258" t="s">
        <v>257</v>
      </c>
    </row>
    <row r="112" s="15" customFormat="1">
      <c r="A112" s="15"/>
      <c r="B112" s="259"/>
      <c r="C112" s="260"/>
      <c r="D112" s="239" t="s">
        <v>268</v>
      </c>
      <c r="E112" s="261" t="s">
        <v>35</v>
      </c>
      <c r="F112" s="262" t="s">
        <v>272</v>
      </c>
      <c r="G112" s="260"/>
      <c r="H112" s="263">
        <v>8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9" t="s">
        <v>268</v>
      </c>
      <c r="AU112" s="269" t="s">
        <v>89</v>
      </c>
      <c r="AV112" s="15" t="s">
        <v>264</v>
      </c>
      <c r="AW112" s="15" t="s">
        <v>41</v>
      </c>
      <c r="AX112" s="15" t="s">
        <v>87</v>
      </c>
      <c r="AY112" s="269" t="s">
        <v>257</v>
      </c>
    </row>
    <row r="113" s="2" customFormat="1" ht="49.05" customHeight="1">
      <c r="A113" s="41"/>
      <c r="B113" s="42"/>
      <c r="C113" s="219" t="s">
        <v>264</v>
      </c>
      <c r="D113" s="219" t="s">
        <v>259</v>
      </c>
      <c r="E113" s="220" t="s">
        <v>309</v>
      </c>
      <c r="F113" s="221" t="s">
        <v>310</v>
      </c>
      <c r="G113" s="222" t="s">
        <v>297</v>
      </c>
      <c r="H113" s="223">
        <v>2.3999999999999999</v>
      </c>
      <c r="I113" s="224"/>
      <c r="J113" s="225">
        <f>ROUND(I113*H113,2)</f>
        <v>0</v>
      </c>
      <c r="K113" s="221" t="s">
        <v>263</v>
      </c>
      <c r="L113" s="47"/>
      <c r="M113" s="226" t="s">
        <v>35</v>
      </c>
      <c r="N113" s="227" t="s">
        <v>51</v>
      </c>
      <c r="O113" s="87"/>
      <c r="P113" s="228">
        <f>O113*H113</f>
        <v>0</v>
      </c>
      <c r="Q113" s="228">
        <v>0.036900000000000002</v>
      </c>
      <c r="R113" s="228">
        <f>Q113*H113</f>
        <v>0.08856</v>
      </c>
      <c r="S113" s="228">
        <v>0</v>
      </c>
      <c r="T113" s="22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30" t="s">
        <v>264</v>
      </c>
      <c r="AT113" s="230" t="s">
        <v>259</v>
      </c>
      <c r="AU113" s="230" t="s">
        <v>89</v>
      </c>
      <c r="AY113" s="19" t="s">
        <v>257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87</v>
      </c>
      <c r="BK113" s="231">
        <f>ROUND(I113*H113,2)</f>
        <v>0</v>
      </c>
      <c r="BL113" s="19" t="s">
        <v>264</v>
      </c>
      <c r="BM113" s="230" t="s">
        <v>722</v>
      </c>
    </row>
    <row r="114" s="2" customFormat="1">
      <c r="A114" s="41"/>
      <c r="B114" s="42"/>
      <c r="C114" s="43"/>
      <c r="D114" s="232" t="s">
        <v>266</v>
      </c>
      <c r="E114" s="43"/>
      <c r="F114" s="233" t="s">
        <v>312</v>
      </c>
      <c r="G114" s="43"/>
      <c r="H114" s="43"/>
      <c r="I114" s="234"/>
      <c r="J114" s="43"/>
      <c r="K114" s="43"/>
      <c r="L114" s="47"/>
      <c r="M114" s="235"/>
      <c r="N114" s="23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266</v>
      </c>
      <c r="AU114" s="19" t="s">
        <v>89</v>
      </c>
    </row>
    <row r="115" s="13" customFormat="1">
      <c r="A115" s="13"/>
      <c r="B115" s="237"/>
      <c r="C115" s="238"/>
      <c r="D115" s="239" t="s">
        <v>268</v>
      </c>
      <c r="E115" s="240" t="s">
        <v>35</v>
      </c>
      <c r="F115" s="241" t="s">
        <v>718</v>
      </c>
      <c r="G115" s="238"/>
      <c r="H115" s="240" t="s">
        <v>35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268</v>
      </c>
      <c r="AU115" s="247" t="s">
        <v>89</v>
      </c>
      <c r="AV115" s="13" t="s">
        <v>87</v>
      </c>
      <c r="AW115" s="13" t="s">
        <v>41</v>
      </c>
      <c r="AX115" s="13" t="s">
        <v>80</v>
      </c>
      <c r="AY115" s="247" t="s">
        <v>257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723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4" customFormat="1">
      <c r="A117" s="14"/>
      <c r="B117" s="248"/>
      <c r="C117" s="249"/>
      <c r="D117" s="239" t="s">
        <v>268</v>
      </c>
      <c r="E117" s="250" t="s">
        <v>35</v>
      </c>
      <c r="F117" s="251" t="s">
        <v>301</v>
      </c>
      <c r="G117" s="249"/>
      <c r="H117" s="252">
        <v>2.3999999999999999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268</v>
      </c>
      <c r="AU117" s="258" t="s">
        <v>89</v>
      </c>
      <c r="AV117" s="14" t="s">
        <v>89</v>
      </c>
      <c r="AW117" s="14" t="s">
        <v>41</v>
      </c>
      <c r="AX117" s="14" t="s">
        <v>80</v>
      </c>
      <c r="AY117" s="258" t="s">
        <v>257</v>
      </c>
    </row>
    <row r="118" s="15" customFormat="1">
      <c r="A118" s="15"/>
      <c r="B118" s="259"/>
      <c r="C118" s="260"/>
      <c r="D118" s="239" t="s">
        <v>268</v>
      </c>
      <c r="E118" s="261" t="s">
        <v>35</v>
      </c>
      <c r="F118" s="262" t="s">
        <v>272</v>
      </c>
      <c r="G118" s="260"/>
      <c r="H118" s="263">
        <v>2.3999999999999999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9" t="s">
        <v>268</v>
      </c>
      <c r="AU118" s="269" t="s">
        <v>89</v>
      </c>
      <c r="AV118" s="15" t="s">
        <v>264</v>
      </c>
      <c r="AW118" s="15" t="s">
        <v>41</v>
      </c>
      <c r="AX118" s="15" t="s">
        <v>87</v>
      </c>
      <c r="AY118" s="269" t="s">
        <v>257</v>
      </c>
    </row>
    <row r="119" s="2" customFormat="1" ht="24.15" customHeight="1">
      <c r="A119" s="41"/>
      <c r="B119" s="42"/>
      <c r="C119" s="219" t="s">
        <v>287</v>
      </c>
      <c r="D119" s="219" t="s">
        <v>259</v>
      </c>
      <c r="E119" s="220" t="s">
        <v>316</v>
      </c>
      <c r="F119" s="221" t="s">
        <v>317</v>
      </c>
      <c r="G119" s="222" t="s">
        <v>318</v>
      </c>
      <c r="H119" s="223">
        <v>87.239000000000004</v>
      </c>
      <c r="I119" s="224"/>
      <c r="J119" s="225">
        <f>ROUND(I119*H119,2)</f>
        <v>0</v>
      </c>
      <c r="K119" s="221" t="s">
        <v>263</v>
      </c>
      <c r="L119" s="47"/>
      <c r="M119" s="226" t="s">
        <v>35</v>
      </c>
      <c r="N119" s="227" t="s">
        <v>51</v>
      </c>
      <c r="O119" s="8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0" t="s">
        <v>264</v>
      </c>
      <c r="AT119" s="230" t="s">
        <v>259</v>
      </c>
      <c r="AU119" s="230" t="s">
        <v>89</v>
      </c>
      <c r="AY119" s="19" t="s">
        <v>257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87</v>
      </c>
      <c r="BK119" s="231">
        <f>ROUND(I119*H119,2)</f>
        <v>0</v>
      </c>
      <c r="BL119" s="19" t="s">
        <v>264</v>
      </c>
      <c r="BM119" s="230" t="s">
        <v>724</v>
      </c>
    </row>
    <row r="120" s="2" customFormat="1">
      <c r="A120" s="41"/>
      <c r="B120" s="42"/>
      <c r="C120" s="43"/>
      <c r="D120" s="232" t="s">
        <v>266</v>
      </c>
      <c r="E120" s="43"/>
      <c r="F120" s="233" t="s">
        <v>320</v>
      </c>
      <c r="G120" s="43"/>
      <c r="H120" s="43"/>
      <c r="I120" s="234"/>
      <c r="J120" s="43"/>
      <c r="K120" s="43"/>
      <c r="L120" s="47"/>
      <c r="M120" s="235"/>
      <c r="N120" s="23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266</v>
      </c>
      <c r="AU120" s="19" t="s">
        <v>89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718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725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726</v>
      </c>
      <c r="G123" s="249"/>
      <c r="H123" s="252">
        <v>87.239000000000004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5" customFormat="1">
      <c r="A124" s="15"/>
      <c r="B124" s="259"/>
      <c r="C124" s="260"/>
      <c r="D124" s="239" t="s">
        <v>268</v>
      </c>
      <c r="E124" s="261" t="s">
        <v>35</v>
      </c>
      <c r="F124" s="262" t="s">
        <v>272</v>
      </c>
      <c r="G124" s="260"/>
      <c r="H124" s="263">
        <v>87.239000000000004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268</v>
      </c>
      <c r="AU124" s="269" t="s">
        <v>89</v>
      </c>
      <c r="AV124" s="15" t="s">
        <v>264</v>
      </c>
      <c r="AW124" s="15" t="s">
        <v>41</v>
      </c>
      <c r="AX124" s="15" t="s">
        <v>87</v>
      </c>
      <c r="AY124" s="269" t="s">
        <v>257</v>
      </c>
    </row>
    <row r="125" s="2" customFormat="1" ht="24.15" customHeight="1">
      <c r="A125" s="41"/>
      <c r="B125" s="42"/>
      <c r="C125" s="219" t="s">
        <v>294</v>
      </c>
      <c r="D125" s="219" t="s">
        <v>259</v>
      </c>
      <c r="E125" s="220" t="s">
        <v>324</v>
      </c>
      <c r="F125" s="221" t="s">
        <v>325</v>
      </c>
      <c r="G125" s="222" t="s">
        <v>318</v>
      </c>
      <c r="H125" s="223">
        <v>3.6000000000000001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727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327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718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723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728</v>
      </c>
      <c r="G129" s="249"/>
      <c r="H129" s="252">
        <v>3.6000000000000001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3.6000000000000001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21.75" customHeight="1">
      <c r="A131" s="41"/>
      <c r="B131" s="42"/>
      <c r="C131" s="219" t="s">
        <v>302</v>
      </c>
      <c r="D131" s="219" t="s">
        <v>259</v>
      </c>
      <c r="E131" s="220" t="s">
        <v>332</v>
      </c>
      <c r="F131" s="221" t="s">
        <v>333</v>
      </c>
      <c r="G131" s="222" t="s">
        <v>262</v>
      </c>
      <c r="H131" s="223">
        <v>224.70599999999999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0.00084000000000000003</v>
      </c>
      <c r="R131" s="228">
        <f>Q131*H131</f>
        <v>0.18875304000000001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729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335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718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725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730</v>
      </c>
      <c r="G135" s="249"/>
      <c r="H135" s="252">
        <v>224.70599999999999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224.70599999999999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24.15" customHeight="1">
      <c r="A137" s="41"/>
      <c r="B137" s="42"/>
      <c r="C137" s="219" t="s">
        <v>308</v>
      </c>
      <c r="D137" s="219" t="s">
        <v>259</v>
      </c>
      <c r="E137" s="220" t="s">
        <v>338</v>
      </c>
      <c r="F137" s="221" t="s">
        <v>339</v>
      </c>
      <c r="G137" s="222" t="s">
        <v>262</v>
      </c>
      <c r="H137" s="223">
        <v>224.70599999999999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731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341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2" customFormat="1" ht="37.8" customHeight="1">
      <c r="A139" s="41"/>
      <c r="B139" s="42"/>
      <c r="C139" s="219" t="s">
        <v>315</v>
      </c>
      <c r="D139" s="219" t="s">
        <v>259</v>
      </c>
      <c r="E139" s="220" t="s">
        <v>342</v>
      </c>
      <c r="F139" s="221" t="s">
        <v>343</v>
      </c>
      <c r="G139" s="222" t="s">
        <v>318</v>
      </c>
      <c r="H139" s="223">
        <v>87.239000000000004</v>
      </c>
      <c r="I139" s="224"/>
      <c r="J139" s="225">
        <f>ROUND(I139*H139,2)</f>
        <v>0</v>
      </c>
      <c r="K139" s="221" t="s">
        <v>263</v>
      </c>
      <c r="L139" s="47"/>
      <c r="M139" s="226" t="s">
        <v>35</v>
      </c>
      <c r="N139" s="227" t="s">
        <v>51</v>
      </c>
      <c r="O139" s="87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0" t="s">
        <v>264</v>
      </c>
      <c r="AT139" s="230" t="s">
        <v>259</v>
      </c>
      <c r="AU139" s="230" t="s">
        <v>89</v>
      </c>
      <c r="AY139" s="19" t="s">
        <v>257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87</v>
      </c>
      <c r="BK139" s="231">
        <f>ROUND(I139*H139,2)</f>
        <v>0</v>
      </c>
      <c r="BL139" s="19" t="s">
        <v>264</v>
      </c>
      <c r="BM139" s="230" t="s">
        <v>732</v>
      </c>
    </row>
    <row r="140" s="2" customFormat="1">
      <c r="A140" s="41"/>
      <c r="B140" s="42"/>
      <c r="C140" s="43"/>
      <c r="D140" s="232" t="s">
        <v>266</v>
      </c>
      <c r="E140" s="43"/>
      <c r="F140" s="233" t="s">
        <v>345</v>
      </c>
      <c r="G140" s="43"/>
      <c r="H140" s="43"/>
      <c r="I140" s="234"/>
      <c r="J140" s="43"/>
      <c r="K140" s="43"/>
      <c r="L140" s="47"/>
      <c r="M140" s="235"/>
      <c r="N140" s="23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266</v>
      </c>
      <c r="AU140" s="19" t="s">
        <v>89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718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346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4" customFormat="1">
      <c r="A143" s="14"/>
      <c r="B143" s="248"/>
      <c r="C143" s="249"/>
      <c r="D143" s="239" t="s">
        <v>268</v>
      </c>
      <c r="E143" s="250" t="s">
        <v>35</v>
      </c>
      <c r="F143" s="251" t="s">
        <v>733</v>
      </c>
      <c r="G143" s="249"/>
      <c r="H143" s="252">
        <v>87.239000000000004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268</v>
      </c>
      <c r="AU143" s="258" t="s">
        <v>89</v>
      </c>
      <c r="AV143" s="14" t="s">
        <v>89</v>
      </c>
      <c r="AW143" s="14" t="s">
        <v>41</v>
      </c>
      <c r="AX143" s="14" t="s">
        <v>80</v>
      </c>
      <c r="AY143" s="258" t="s">
        <v>257</v>
      </c>
    </row>
    <row r="144" s="15" customFormat="1">
      <c r="A144" s="15"/>
      <c r="B144" s="259"/>
      <c r="C144" s="260"/>
      <c r="D144" s="239" t="s">
        <v>268</v>
      </c>
      <c r="E144" s="261" t="s">
        <v>35</v>
      </c>
      <c r="F144" s="262" t="s">
        <v>272</v>
      </c>
      <c r="G144" s="260"/>
      <c r="H144" s="263">
        <v>87.239000000000004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268</v>
      </c>
      <c r="AU144" s="269" t="s">
        <v>89</v>
      </c>
      <c r="AV144" s="15" t="s">
        <v>264</v>
      </c>
      <c r="AW144" s="15" t="s">
        <v>41</v>
      </c>
      <c r="AX144" s="15" t="s">
        <v>87</v>
      </c>
      <c r="AY144" s="269" t="s">
        <v>257</v>
      </c>
    </row>
    <row r="145" s="2" customFormat="1" ht="37.8" customHeight="1">
      <c r="A145" s="41"/>
      <c r="B145" s="42"/>
      <c r="C145" s="219" t="s">
        <v>323</v>
      </c>
      <c r="D145" s="219" t="s">
        <v>259</v>
      </c>
      <c r="E145" s="220" t="s">
        <v>349</v>
      </c>
      <c r="F145" s="221" t="s">
        <v>350</v>
      </c>
      <c r="G145" s="222" t="s">
        <v>318</v>
      </c>
      <c r="H145" s="223">
        <v>174.47800000000001</v>
      </c>
      <c r="I145" s="224"/>
      <c r="J145" s="225">
        <f>ROUND(I145*H145,2)</f>
        <v>0</v>
      </c>
      <c r="K145" s="221" t="s">
        <v>263</v>
      </c>
      <c r="L145" s="47"/>
      <c r="M145" s="226" t="s">
        <v>35</v>
      </c>
      <c r="N145" s="227" t="s">
        <v>51</v>
      </c>
      <c r="O145" s="87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0" t="s">
        <v>264</v>
      </c>
      <c r="AT145" s="230" t="s">
        <v>259</v>
      </c>
      <c r="AU145" s="230" t="s">
        <v>89</v>
      </c>
      <c r="AY145" s="19" t="s">
        <v>257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87</v>
      </c>
      <c r="BK145" s="231">
        <f>ROUND(I145*H145,2)</f>
        <v>0</v>
      </c>
      <c r="BL145" s="19" t="s">
        <v>264</v>
      </c>
      <c r="BM145" s="230" t="s">
        <v>734</v>
      </c>
    </row>
    <row r="146" s="2" customFormat="1">
      <c r="A146" s="41"/>
      <c r="B146" s="42"/>
      <c r="C146" s="43"/>
      <c r="D146" s="232" t="s">
        <v>266</v>
      </c>
      <c r="E146" s="43"/>
      <c r="F146" s="233" t="s">
        <v>352</v>
      </c>
      <c r="G146" s="43"/>
      <c r="H146" s="43"/>
      <c r="I146" s="234"/>
      <c r="J146" s="43"/>
      <c r="K146" s="43"/>
      <c r="L146" s="47"/>
      <c r="M146" s="235"/>
      <c r="N146" s="23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266</v>
      </c>
      <c r="AU146" s="19" t="s">
        <v>89</v>
      </c>
    </row>
    <row r="147" s="13" customFormat="1">
      <c r="A147" s="13"/>
      <c r="B147" s="237"/>
      <c r="C147" s="238"/>
      <c r="D147" s="239" t="s">
        <v>268</v>
      </c>
      <c r="E147" s="240" t="s">
        <v>35</v>
      </c>
      <c r="F147" s="241" t="s">
        <v>718</v>
      </c>
      <c r="G147" s="238"/>
      <c r="H147" s="240" t="s">
        <v>35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268</v>
      </c>
      <c r="AU147" s="247" t="s">
        <v>89</v>
      </c>
      <c r="AV147" s="13" t="s">
        <v>87</v>
      </c>
      <c r="AW147" s="13" t="s">
        <v>41</v>
      </c>
      <c r="AX147" s="13" t="s">
        <v>80</v>
      </c>
      <c r="AY147" s="247" t="s">
        <v>257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346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4" customFormat="1">
      <c r="A149" s="14"/>
      <c r="B149" s="248"/>
      <c r="C149" s="249"/>
      <c r="D149" s="239" t="s">
        <v>268</v>
      </c>
      <c r="E149" s="250" t="s">
        <v>35</v>
      </c>
      <c r="F149" s="251" t="s">
        <v>735</v>
      </c>
      <c r="G149" s="249"/>
      <c r="H149" s="252">
        <v>174.47800000000001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268</v>
      </c>
      <c r="AU149" s="258" t="s">
        <v>89</v>
      </c>
      <c r="AV149" s="14" t="s">
        <v>89</v>
      </c>
      <c r="AW149" s="14" t="s">
        <v>41</v>
      </c>
      <c r="AX149" s="14" t="s">
        <v>80</v>
      </c>
      <c r="AY149" s="258" t="s">
        <v>257</v>
      </c>
    </row>
    <row r="150" s="15" customFormat="1">
      <c r="A150" s="15"/>
      <c r="B150" s="259"/>
      <c r="C150" s="260"/>
      <c r="D150" s="239" t="s">
        <v>268</v>
      </c>
      <c r="E150" s="261" t="s">
        <v>35</v>
      </c>
      <c r="F150" s="262" t="s">
        <v>272</v>
      </c>
      <c r="G150" s="260"/>
      <c r="H150" s="263">
        <v>174.47800000000001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268</v>
      </c>
      <c r="AU150" s="269" t="s">
        <v>89</v>
      </c>
      <c r="AV150" s="15" t="s">
        <v>264</v>
      </c>
      <c r="AW150" s="15" t="s">
        <v>41</v>
      </c>
      <c r="AX150" s="15" t="s">
        <v>87</v>
      </c>
      <c r="AY150" s="269" t="s">
        <v>257</v>
      </c>
    </row>
    <row r="151" s="2" customFormat="1" ht="24.15" customHeight="1">
      <c r="A151" s="41"/>
      <c r="B151" s="42"/>
      <c r="C151" s="219" t="s">
        <v>331</v>
      </c>
      <c r="D151" s="219" t="s">
        <v>259</v>
      </c>
      <c r="E151" s="220" t="s">
        <v>354</v>
      </c>
      <c r="F151" s="221" t="s">
        <v>355</v>
      </c>
      <c r="G151" s="222" t="s">
        <v>356</v>
      </c>
      <c r="H151" s="223">
        <v>148.30600000000001</v>
      </c>
      <c r="I151" s="224"/>
      <c r="J151" s="225">
        <f>ROUND(I151*H151,2)</f>
        <v>0</v>
      </c>
      <c r="K151" s="221" t="s">
        <v>263</v>
      </c>
      <c r="L151" s="47"/>
      <c r="M151" s="226" t="s">
        <v>35</v>
      </c>
      <c r="N151" s="227" t="s">
        <v>51</v>
      </c>
      <c r="O151" s="8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30" t="s">
        <v>264</v>
      </c>
      <c r="AT151" s="230" t="s">
        <v>259</v>
      </c>
      <c r="AU151" s="230" t="s">
        <v>89</v>
      </c>
      <c r="AY151" s="19" t="s">
        <v>257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87</v>
      </c>
      <c r="BK151" s="231">
        <f>ROUND(I151*H151,2)</f>
        <v>0</v>
      </c>
      <c r="BL151" s="19" t="s">
        <v>264</v>
      </c>
      <c r="BM151" s="230" t="s">
        <v>736</v>
      </c>
    </row>
    <row r="152" s="2" customFormat="1">
      <c r="A152" s="41"/>
      <c r="B152" s="42"/>
      <c r="C152" s="43"/>
      <c r="D152" s="232" t="s">
        <v>266</v>
      </c>
      <c r="E152" s="43"/>
      <c r="F152" s="233" t="s">
        <v>358</v>
      </c>
      <c r="G152" s="43"/>
      <c r="H152" s="43"/>
      <c r="I152" s="234"/>
      <c r="J152" s="43"/>
      <c r="K152" s="43"/>
      <c r="L152" s="47"/>
      <c r="M152" s="235"/>
      <c r="N152" s="23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266</v>
      </c>
      <c r="AU152" s="19" t="s">
        <v>89</v>
      </c>
    </row>
    <row r="153" s="13" customFormat="1">
      <c r="A153" s="13"/>
      <c r="B153" s="237"/>
      <c r="C153" s="238"/>
      <c r="D153" s="239" t="s">
        <v>268</v>
      </c>
      <c r="E153" s="240" t="s">
        <v>35</v>
      </c>
      <c r="F153" s="241" t="s">
        <v>718</v>
      </c>
      <c r="G153" s="238"/>
      <c r="H153" s="240" t="s">
        <v>35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268</v>
      </c>
      <c r="AU153" s="247" t="s">
        <v>89</v>
      </c>
      <c r="AV153" s="13" t="s">
        <v>87</v>
      </c>
      <c r="AW153" s="13" t="s">
        <v>41</v>
      </c>
      <c r="AX153" s="13" t="s">
        <v>80</v>
      </c>
      <c r="AY153" s="247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359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4" customFormat="1">
      <c r="A155" s="14"/>
      <c r="B155" s="248"/>
      <c r="C155" s="249"/>
      <c r="D155" s="239" t="s">
        <v>268</v>
      </c>
      <c r="E155" s="250" t="s">
        <v>35</v>
      </c>
      <c r="F155" s="251" t="s">
        <v>737</v>
      </c>
      <c r="G155" s="249"/>
      <c r="H155" s="252">
        <v>148.30600000000001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268</v>
      </c>
      <c r="AU155" s="258" t="s">
        <v>89</v>
      </c>
      <c r="AV155" s="14" t="s">
        <v>89</v>
      </c>
      <c r="AW155" s="14" t="s">
        <v>41</v>
      </c>
      <c r="AX155" s="14" t="s">
        <v>80</v>
      </c>
      <c r="AY155" s="258" t="s">
        <v>257</v>
      </c>
    </row>
    <row r="156" s="15" customFormat="1">
      <c r="A156" s="15"/>
      <c r="B156" s="259"/>
      <c r="C156" s="260"/>
      <c r="D156" s="239" t="s">
        <v>268</v>
      </c>
      <c r="E156" s="261" t="s">
        <v>35</v>
      </c>
      <c r="F156" s="262" t="s">
        <v>272</v>
      </c>
      <c r="G156" s="260"/>
      <c r="H156" s="263">
        <v>148.30600000000001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268</v>
      </c>
      <c r="AU156" s="269" t="s">
        <v>89</v>
      </c>
      <c r="AV156" s="15" t="s">
        <v>264</v>
      </c>
      <c r="AW156" s="15" t="s">
        <v>41</v>
      </c>
      <c r="AX156" s="15" t="s">
        <v>87</v>
      </c>
      <c r="AY156" s="269" t="s">
        <v>257</v>
      </c>
    </row>
    <row r="157" s="2" customFormat="1" ht="24.15" customHeight="1">
      <c r="A157" s="41"/>
      <c r="B157" s="42"/>
      <c r="C157" s="219" t="s">
        <v>337</v>
      </c>
      <c r="D157" s="219" t="s">
        <v>259</v>
      </c>
      <c r="E157" s="220" t="s">
        <v>362</v>
      </c>
      <c r="F157" s="221" t="s">
        <v>363</v>
      </c>
      <c r="G157" s="222" t="s">
        <v>318</v>
      </c>
      <c r="H157" s="223">
        <v>54.854999999999997</v>
      </c>
      <c r="I157" s="224"/>
      <c r="J157" s="225">
        <f>ROUND(I157*H157,2)</f>
        <v>0</v>
      </c>
      <c r="K157" s="221" t="s">
        <v>263</v>
      </c>
      <c r="L157" s="47"/>
      <c r="M157" s="226" t="s">
        <v>35</v>
      </c>
      <c r="N157" s="227" t="s">
        <v>51</v>
      </c>
      <c r="O157" s="87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0" t="s">
        <v>264</v>
      </c>
      <c r="AT157" s="230" t="s">
        <v>259</v>
      </c>
      <c r="AU157" s="230" t="s">
        <v>89</v>
      </c>
      <c r="AY157" s="19" t="s">
        <v>257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87</v>
      </c>
      <c r="BK157" s="231">
        <f>ROUND(I157*H157,2)</f>
        <v>0</v>
      </c>
      <c r="BL157" s="19" t="s">
        <v>264</v>
      </c>
      <c r="BM157" s="230" t="s">
        <v>738</v>
      </c>
    </row>
    <row r="158" s="2" customFormat="1">
      <c r="A158" s="41"/>
      <c r="B158" s="42"/>
      <c r="C158" s="43"/>
      <c r="D158" s="232" t="s">
        <v>266</v>
      </c>
      <c r="E158" s="43"/>
      <c r="F158" s="233" t="s">
        <v>365</v>
      </c>
      <c r="G158" s="43"/>
      <c r="H158" s="43"/>
      <c r="I158" s="234"/>
      <c r="J158" s="43"/>
      <c r="K158" s="43"/>
      <c r="L158" s="47"/>
      <c r="M158" s="235"/>
      <c r="N158" s="23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266</v>
      </c>
      <c r="AU158" s="19" t="s">
        <v>89</v>
      </c>
    </row>
    <row r="159" s="13" customFormat="1">
      <c r="A159" s="13"/>
      <c r="B159" s="237"/>
      <c r="C159" s="238"/>
      <c r="D159" s="239" t="s">
        <v>268</v>
      </c>
      <c r="E159" s="240" t="s">
        <v>35</v>
      </c>
      <c r="F159" s="241" t="s">
        <v>718</v>
      </c>
      <c r="G159" s="238"/>
      <c r="H159" s="240" t="s">
        <v>35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268</v>
      </c>
      <c r="AU159" s="247" t="s">
        <v>89</v>
      </c>
      <c r="AV159" s="13" t="s">
        <v>87</v>
      </c>
      <c r="AW159" s="13" t="s">
        <v>41</v>
      </c>
      <c r="AX159" s="13" t="s">
        <v>80</v>
      </c>
      <c r="AY159" s="247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366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739</v>
      </c>
      <c r="G161" s="249"/>
      <c r="H161" s="252">
        <v>54.854999999999997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5" customFormat="1">
      <c r="A162" s="15"/>
      <c r="B162" s="259"/>
      <c r="C162" s="260"/>
      <c r="D162" s="239" t="s">
        <v>268</v>
      </c>
      <c r="E162" s="261" t="s">
        <v>35</v>
      </c>
      <c r="F162" s="262" t="s">
        <v>272</v>
      </c>
      <c r="G162" s="260"/>
      <c r="H162" s="263">
        <v>54.854999999999997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268</v>
      </c>
      <c r="AU162" s="269" t="s">
        <v>89</v>
      </c>
      <c r="AV162" s="15" t="s">
        <v>264</v>
      </c>
      <c r="AW162" s="15" t="s">
        <v>41</v>
      </c>
      <c r="AX162" s="15" t="s">
        <v>87</v>
      </c>
      <c r="AY162" s="269" t="s">
        <v>257</v>
      </c>
    </row>
    <row r="163" s="2" customFormat="1" ht="16.5" customHeight="1">
      <c r="A163" s="41"/>
      <c r="B163" s="42"/>
      <c r="C163" s="270" t="s">
        <v>293</v>
      </c>
      <c r="D163" s="270" t="s">
        <v>369</v>
      </c>
      <c r="E163" s="271" t="s">
        <v>370</v>
      </c>
      <c r="F163" s="272" t="s">
        <v>371</v>
      </c>
      <c r="G163" s="273" t="s">
        <v>356</v>
      </c>
      <c r="H163" s="274">
        <v>109.70999999999999</v>
      </c>
      <c r="I163" s="275"/>
      <c r="J163" s="276">
        <f>ROUND(I163*H163,2)</f>
        <v>0</v>
      </c>
      <c r="K163" s="272" t="s">
        <v>263</v>
      </c>
      <c r="L163" s="277"/>
      <c r="M163" s="278" t="s">
        <v>35</v>
      </c>
      <c r="N163" s="279" t="s">
        <v>51</v>
      </c>
      <c r="O163" s="8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0" t="s">
        <v>308</v>
      </c>
      <c r="AT163" s="230" t="s">
        <v>369</v>
      </c>
      <c r="AU163" s="230" t="s">
        <v>89</v>
      </c>
      <c r="AY163" s="19" t="s">
        <v>257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9" t="s">
        <v>87</v>
      </c>
      <c r="BK163" s="231">
        <f>ROUND(I163*H163,2)</f>
        <v>0</v>
      </c>
      <c r="BL163" s="19" t="s">
        <v>264</v>
      </c>
      <c r="BM163" s="230" t="s">
        <v>740</v>
      </c>
    </row>
    <row r="164" s="14" customFormat="1">
      <c r="A164" s="14"/>
      <c r="B164" s="248"/>
      <c r="C164" s="249"/>
      <c r="D164" s="239" t="s">
        <v>268</v>
      </c>
      <c r="E164" s="249"/>
      <c r="F164" s="251" t="s">
        <v>741</v>
      </c>
      <c r="G164" s="249"/>
      <c r="H164" s="252">
        <v>109.70999999999999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</v>
      </c>
      <c r="AX164" s="14" t="s">
        <v>87</v>
      </c>
      <c r="AY164" s="258" t="s">
        <v>257</v>
      </c>
    </row>
    <row r="165" s="2" customFormat="1" ht="37.8" customHeight="1">
      <c r="A165" s="41"/>
      <c r="B165" s="42"/>
      <c r="C165" s="219" t="s">
        <v>348</v>
      </c>
      <c r="D165" s="219" t="s">
        <v>259</v>
      </c>
      <c r="E165" s="220" t="s">
        <v>375</v>
      </c>
      <c r="F165" s="221" t="s">
        <v>376</v>
      </c>
      <c r="G165" s="222" t="s">
        <v>318</v>
      </c>
      <c r="H165" s="223">
        <v>25.355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742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378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718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379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743</v>
      </c>
      <c r="G169" s="249"/>
      <c r="H169" s="252">
        <v>25.774999999999999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4" customFormat="1">
      <c r="A170" s="14"/>
      <c r="B170" s="248"/>
      <c r="C170" s="249"/>
      <c r="D170" s="239" t="s">
        <v>268</v>
      </c>
      <c r="E170" s="250" t="s">
        <v>35</v>
      </c>
      <c r="F170" s="251" t="s">
        <v>744</v>
      </c>
      <c r="G170" s="249"/>
      <c r="H170" s="252">
        <v>-0.41999999999999998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268</v>
      </c>
      <c r="AU170" s="258" t="s">
        <v>89</v>
      </c>
      <c r="AV170" s="14" t="s">
        <v>89</v>
      </c>
      <c r="AW170" s="14" t="s">
        <v>41</v>
      </c>
      <c r="AX170" s="14" t="s">
        <v>80</v>
      </c>
      <c r="AY170" s="258" t="s">
        <v>257</v>
      </c>
    </row>
    <row r="171" s="15" customFormat="1">
      <c r="A171" s="15"/>
      <c r="B171" s="259"/>
      <c r="C171" s="260"/>
      <c r="D171" s="239" t="s">
        <v>268</v>
      </c>
      <c r="E171" s="261" t="s">
        <v>35</v>
      </c>
      <c r="F171" s="262" t="s">
        <v>272</v>
      </c>
      <c r="G171" s="260"/>
      <c r="H171" s="263">
        <v>25.355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268</v>
      </c>
      <c r="AU171" s="269" t="s">
        <v>89</v>
      </c>
      <c r="AV171" s="15" t="s">
        <v>264</v>
      </c>
      <c r="AW171" s="15" t="s">
        <v>41</v>
      </c>
      <c r="AX171" s="15" t="s">
        <v>87</v>
      </c>
      <c r="AY171" s="269" t="s">
        <v>257</v>
      </c>
    </row>
    <row r="172" s="2" customFormat="1" ht="16.5" customHeight="1">
      <c r="A172" s="41"/>
      <c r="B172" s="42"/>
      <c r="C172" s="270" t="s">
        <v>8</v>
      </c>
      <c r="D172" s="270" t="s">
        <v>369</v>
      </c>
      <c r="E172" s="271" t="s">
        <v>383</v>
      </c>
      <c r="F172" s="272" t="s">
        <v>384</v>
      </c>
      <c r="G172" s="273" t="s">
        <v>356</v>
      </c>
      <c r="H172" s="274">
        <v>50.710000000000001</v>
      </c>
      <c r="I172" s="275"/>
      <c r="J172" s="276">
        <f>ROUND(I172*H172,2)</f>
        <v>0</v>
      </c>
      <c r="K172" s="272" t="s">
        <v>263</v>
      </c>
      <c r="L172" s="277"/>
      <c r="M172" s="278" t="s">
        <v>35</v>
      </c>
      <c r="N172" s="279" t="s">
        <v>51</v>
      </c>
      <c r="O172" s="87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0" t="s">
        <v>308</v>
      </c>
      <c r="AT172" s="230" t="s">
        <v>369</v>
      </c>
      <c r="AU172" s="230" t="s">
        <v>89</v>
      </c>
      <c r="AY172" s="19" t="s">
        <v>257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87</v>
      </c>
      <c r="BK172" s="231">
        <f>ROUND(I172*H172,2)</f>
        <v>0</v>
      </c>
      <c r="BL172" s="19" t="s">
        <v>264</v>
      </c>
      <c r="BM172" s="230" t="s">
        <v>745</v>
      </c>
    </row>
    <row r="173" s="14" customFormat="1">
      <c r="A173" s="14"/>
      <c r="B173" s="248"/>
      <c r="C173" s="249"/>
      <c r="D173" s="239" t="s">
        <v>268</v>
      </c>
      <c r="E173" s="249"/>
      <c r="F173" s="251" t="s">
        <v>746</v>
      </c>
      <c r="G173" s="249"/>
      <c r="H173" s="252">
        <v>50.710000000000001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268</v>
      </c>
      <c r="AU173" s="258" t="s">
        <v>89</v>
      </c>
      <c r="AV173" s="14" t="s">
        <v>89</v>
      </c>
      <c r="AW173" s="14" t="s">
        <v>4</v>
      </c>
      <c r="AX173" s="14" t="s">
        <v>87</v>
      </c>
      <c r="AY173" s="258" t="s">
        <v>257</v>
      </c>
    </row>
    <row r="174" s="12" customFormat="1" ht="22.8" customHeight="1">
      <c r="A174" s="12"/>
      <c r="B174" s="203"/>
      <c r="C174" s="204"/>
      <c r="D174" s="205" t="s">
        <v>79</v>
      </c>
      <c r="E174" s="217" t="s">
        <v>89</v>
      </c>
      <c r="F174" s="217" t="s">
        <v>387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SUM(P175:P179)</f>
        <v>0</v>
      </c>
      <c r="Q174" s="211"/>
      <c r="R174" s="212">
        <f>SUM(R175:R179)</f>
        <v>13.527962100000002</v>
      </c>
      <c r="S174" s="211"/>
      <c r="T174" s="213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87</v>
      </c>
      <c r="AT174" s="215" t="s">
        <v>79</v>
      </c>
      <c r="AU174" s="215" t="s">
        <v>87</v>
      </c>
      <c r="AY174" s="214" t="s">
        <v>257</v>
      </c>
      <c r="BK174" s="216">
        <f>SUM(BK175:BK179)</f>
        <v>0</v>
      </c>
    </row>
    <row r="175" s="2" customFormat="1" ht="33" customHeight="1">
      <c r="A175" s="41"/>
      <c r="B175" s="42"/>
      <c r="C175" s="219" t="s">
        <v>361</v>
      </c>
      <c r="D175" s="219" t="s">
        <v>259</v>
      </c>
      <c r="E175" s="220" t="s">
        <v>389</v>
      </c>
      <c r="F175" s="221" t="s">
        <v>390</v>
      </c>
      <c r="G175" s="222" t="s">
        <v>297</v>
      </c>
      <c r="H175" s="223">
        <v>66.090000000000003</v>
      </c>
      <c r="I175" s="224"/>
      <c r="J175" s="225">
        <f>ROUND(I175*H175,2)</f>
        <v>0</v>
      </c>
      <c r="K175" s="221" t="s">
        <v>263</v>
      </c>
      <c r="L175" s="47"/>
      <c r="M175" s="226" t="s">
        <v>35</v>
      </c>
      <c r="N175" s="227" t="s">
        <v>51</v>
      </c>
      <c r="O175" s="87"/>
      <c r="P175" s="228">
        <f>O175*H175</f>
        <v>0</v>
      </c>
      <c r="Q175" s="228">
        <v>0.20469000000000001</v>
      </c>
      <c r="R175" s="228">
        <f>Q175*H175</f>
        <v>13.527962100000002</v>
      </c>
      <c r="S175" s="228">
        <v>0</v>
      </c>
      <c r="T175" s="22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30" t="s">
        <v>264</v>
      </c>
      <c r="AT175" s="230" t="s">
        <v>259</v>
      </c>
      <c r="AU175" s="230" t="s">
        <v>89</v>
      </c>
      <c r="AY175" s="19" t="s">
        <v>257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9" t="s">
        <v>87</v>
      </c>
      <c r="BK175" s="231">
        <f>ROUND(I175*H175,2)</f>
        <v>0</v>
      </c>
      <c r="BL175" s="19" t="s">
        <v>264</v>
      </c>
      <c r="BM175" s="230" t="s">
        <v>747</v>
      </c>
    </row>
    <row r="176" s="2" customFormat="1">
      <c r="A176" s="41"/>
      <c r="B176" s="42"/>
      <c r="C176" s="43"/>
      <c r="D176" s="232" t="s">
        <v>266</v>
      </c>
      <c r="E176" s="43"/>
      <c r="F176" s="233" t="s">
        <v>392</v>
      </c>
      <c r="G176" s="43"/>
      <c r="H176" s="43"/>
      <c r="I176" s="234"/>
      <c r="J176" s="43"/>
      <c r="K176" s="43"/>
      <c r="L176" s="47"/>
      <c r="M176" s="235"/>
      <c r="N176" s="23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266</v>
      </c>
      <c r="AU176" s="19" t="s">
        <v>89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718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748</v>
      </c>
      <c r="G178" s="249"/>
      <c r="H178" s="252">
        <v>66.090000000000003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5" customFormat="1">
      <c r="A179" s="15"/>
      <c r="B179" s="259"/>
      <c r="C179" s="260"/>
      <c r="D179" s="239" t="s">
        <v>268</v>
      </c>
      <c r="E179" s="261" t="s">
        <v>35</v>
      </c>
      <c r="F179" s="262" t="s">
        <v>272</v>
      </c>
      <c r="G179" s="260"/>
      <c r="H179" s="263">
        <v>66.090000000000003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268</v>
      </c>
      <c r="AU179" s="269" t="s">
        <v>89</v>
      </c>
      <c r="AV179" s="15" t="s">
        <v>264</v>
      </c>
      <c r="AW179" s="15" t="s">
        <v>41</v>
      </c>
      <c r="AX179" s="15" t="s">
        <v>87</v>
      </c>
      <c r="AY179" s="269" t="s">
        <v>257</v>
      </c>
    </row>
    <row r="180" s="12" customFormat="1" ht="22.8" customHeight="1">
      <c r="A180" s="12"/>
      <c r="B180" s="203"/>
      <c r="C180" s="204"/>
      <c r="D180" s="205" t="s">
        <v>79</v>
      </c>
      <c r="E180" s="217" t="s">
        <v>98</v>
      </c>
      <c r="F180" s="217" t="s">
        <v>393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SUM(P181:P187)</f>
        <v>0</v>
      </c>
      <c r="Q180" s="211"/>
      <c r="R180" s="212">
        <f>SUM(R181:R187)</f>
        <v>0.17688999999999999</v>
      </c>
      <c r="S180" s="211"/>
      <c r="T180" s="213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87</v>
      </c>
      <c r="AT180" s="215" t="s">
        <v>79</v>
      </c>
      <c r="AU180" s="215" t="s">
        <v>87</v>
      </c>
      <c r="AY180" s="214" t="s">
        <v>257</v>
      </c>
      <c r="BK180" s="216">
        <f>SUM(BK181:BK187)</f>
        <v>0</v>
      </c>
    </row>
    <row r="181" s="2" customFormat="1" ht="24.15" customHeight="1">
      <c r="A181" s="41"/>
      <c r="B181" s="42"/>
      <c r="C181" s="219" t="s">
        <v>368</v>
      </c>
      <c r="D181" s="219" t="s">
        <v>259</v>
      </c>
      <c r="E181" s="220" t="s">
        <v>394</v>
      </c>
      <c r="F181" s="221" t="s">
        <v>395</v>
      </c>
      <c r="G181" s="222" t="s">
        <v>396</v>
      </c>
      <c r="H181" s="223">
        <v>1</v>
      </c>
      <c r="I181" s="224"/>
      <c r="J181" s="225">
        <f>ROUND(I181*H181,2)</f>
        <v>0</v>
      </c>
      <c r="K181" s="221" t="s">
        <v>263</v>
      </c>
      <c r="L181" s="47"/>
      <c r="M181" s="226" t="s">
        <v>35</v>
      </c>
      <c r="N181" s="227" t="s">
        <v>51</v>
      </c>
      <c r="O181" s="87"/>
      <c r="P181" s="228">
        <f>O181*H181</f>
        <v>0</v>
      </c>
      <c r="Q181" s="228">
        <v>0.17488999999999999</v>
      </c>
      <c r="R181" s="228">
        <f>Q181*H181</f>
        <v>0.17488999999999999</v>
      </c>
      <c r="S181" s="228">
        <v>0</v>
      </c>
      <c r="T181" s="22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0" t="s">
        <v>264</v>
      </c>
      <c r="AT181" s="230" t="s">
        <v>259</v>
      </c>
      <c r="AU181" s="230" t="s">
        <v>89</v>
      </c>
      <c r="AY181" s="19" t="s">
        <v>257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9" t="s">
        <v>87</v>
      </c>
      <c r="BK181" s="231">
        <f>ROUND(I181*H181,2)</f>
        <v>0</v>
      </c>
      <c r="BL181" s="19" t="s">
        <v>264</v>
      </c>
      <c r="BM181" s="230" t="s">
        <v>749</v>
      </c>
    </row>
    <row r="182" s="2" customFormat="1">
      <c r="A182" s="41"/>
      <c r="B182" s="42"/>
      <c r="C182" s="43"/>
      <c r="D182" s="232" t="s">
        <v>266</v>
      </c>
      <c r="E182" s="43"/>
      <c r="F182" s="233" t="s">
        <v>398</v>
      </c>
      <c r="G182" s="43"/>
      <c r="H182" s="43"/>
      <c r="I182" s="234"/>
      <c r="J182" s="43"/>
      <c r="K182" s="43"/>
      <c r="L182" s="47"/>
      <c r="M182" s="235"/>
      <c r="N182" s="23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266</v>
      </c>
      <c r="AU182" s="19" t="s">
        <v>89</v>
      </c>
    </row>
    <row r="183" s="13" customFormat="1">
      <c r="A183" s="13"/>
      <c r="B183" s="237"/>
      <c r="C183" s="238"/>
      <c r="D183" s="239" t="s">
        <v>268</v>
      </c>
      <c r="E183" s="240" t="s">
        <v>35</v>
      </c>
      <c r="F183" s="241" t="s">
        <v>718</v>
      </c>
      <c r="G183" s="238"/>
      <c r="H183" s="240" t="s">
        <v>35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268</v>
      </c>
      <c r="AU183" s="247" t="s">
        <v>89</v>
      </c>
      <c r="AV183" s="13" t="s">
        <v>87</v>
      </c>
      <c r="AW183" s="13" t="s">
        <v>41</v>
      </c>
      <c r="AX183" s="13" t="s">
        <v>80</v>
      </c>
      <c r="AY183" s="247" t="s">
        <v>257</v>
      </c>
    </row>
    <row r="184" s="13" customFormat="1">
      <c r="A184" s="13"/>
      <c r="B184" s="237"/>
      <c r="C184" s="238"/>
      <c r="D184" s="239" t="s">
        <v>268</v>
      </c>
      <c r="E184" s="240" t="s">
        <v>35</v>
      </c>
      <c r="F184" s="241" t="s">
        <v>399</v>
      </c>
      <c r="G184" s="238"/>
      <c r="H184" s="240" t="s">
        <v>35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268</v>
      </c>
      <c r="AU184" s="247" t="s">
        <v>89</v>
      </c>
      <c r="AV184" s="13" t="s">
        <v>87</v>
      </c>
      <c r="AW184" s="13" t="s">
        <v>41</v>
      </c>
      <c r="AX184" s="13" t="s">
        <v>80</v>
      </c>
      <c r="AY184" s="247" t="s">
        <v>257</v>
      </c>
    </row>
    <row r="185" s="14" customFormat="1">
      <c r="A185" s="14"/>
      <c r="B185" s="248"/>
      <c r="C185" s="249"/>
      <c r="D185" s="239" t="s">
        <v>268</v>
      </c>
      <c r="E185" s="250" t="s">
        <v>35</v>
      </c>
      <c r="F185" s="251" t="s">
        <v>87</v>
      </c>
      <c r="G185" s="249"/>
      <c r="H185" s="252">
        <v>1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268</v>
      </c>
      <c r="AU185" s="258" t="s">
        <v>89</v>
      </c>
      <c r="AV185" s="14" t="s">
        <v>89</v>
      </c>
      <c r="AW185" s="14" t="s">
        <v>41</v>
      </c>
      <c r="AX185" s="14" t="s">
        <v>80</v>
      </c>
      <c r="AY185" s="258" t="s">
        <v>257</v>
      </c>
    </row>
    <row r="186" s="15" customFormat="1">
      <c r="A186" s="15"/>
      <c r="B186" s="259"/>
      <c r="C186" s="260"/>
      <c r="D186" s="239" t="s">
        <v>268</v>
      </c>
      <c r="E186" s="261" t="s">
        <v>35</v>
      </c>
      <c r="F186" s="262" t="s">
        <v>272</v>
      </c>
      <c r="G186" s="260"/>
      <c r="H186" s="263">
        <v>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9" t="s">
        <v>268</v>
      </c>
      <c r="AU186" s="269" t="s">
        <v>89</v>
      </c>
      <c r="AV186" s="15" t="s">
        <v>264</v>
      </c>
      <c r="AW186" s="15" t="s">
        <v>41</v>
      </c>
      <c r="AX186" s="15" t="s">
        <v>87</v>
      </c>
      <c r="AY186" s="269" t="s">
        <v>257</v>
      </c>
    </row>
    <row r="187" s="2" customFormat="1" ht="16.5" customHeight="1">
      <c r="A187" s="41"/>
      <c r="B187" s="42"/>
      <c r="C187" s="270" t="s">
        <v>374</v>
      </c>
      <c r="D187" s="270" t="s">
        <v>369</v>
      </c>
      <c r="E187" s="271" t="s">
        <v>401</v>
      </c>
      <c r="F187" s="272" t="s">
        <v>402</v>
      </c>
      <c r="G187" s="273" t="s">
        <v>396</v>
      </c>
      <c r="H187" s="274">
        <v>1</v>
      </c>
      <c r="I187" s="275"/>
      <c r="J187" s="276">
        <f>ROUND(I187*H187,2)</f>
        <v>0</v>
      </c>
      <c r="K187" s="272" t="s">
        <v>263</v>
      </c>
      <c r="L187" s="277"/>
      <c r="M187" s="278" t="s">
        <v>35</v>
      </c>
      <c r="N187" s="279" t="s">
        <v>51</v>
      </c>
      <c r="O187" s="87"/>
      <c r="P187" s="228">
        <f>O187*H187</f>
        <v>0</v>
      </c>
      <c r="Q187" s="228">
        <v>0.002</v>
      </c>
      <c r="R187" s="228">
        <f>Q187*H187</f>
        <v>0.002</v>
      </c>
      <c r="S187" s="228">
        <v>0</v>
      </c>
      <c r="T187" s="22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30" t="s">
        <v>308</v>
      </c>
      <c r="AT187" s="230" t="s">
        <v>369</v>
      </c>
      <c r="AU187" s="230" t="s">
        <v>89</v>
      </c>
      <c r="AY187" s="19" t="s">
        <v>257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9" t="s">
        <v>87</v>
      </c>
      <c r="BK187" s="231">
        <f>ROUND(I187*H187,2)</f>
        <v>0</v>
      </c>
      <c r="BL187" s="19" t="s">
        <v>264</v>
      </c>
      <c r="BM187" s="230" t="s">
        <v>750</v>
      </c>
    </row>
    <row r="188" s="12" customFormat="1" ht="22.8" customHeight="1">
      <c r="A188" s="12"/>
      <c r="B188" s="203"/>
      <c r="C188" s="204"/>
      <c r="D188" s="205" t="s">
        <v>79</v>
      </c>
      <c r="E188" s="217" t="s">
        <v>264</v>
      </c>
      <c r="F188" s="217" t="s">
        <v>404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SUM(P189:P194)</f>
        <v>0</v>
      </c>
      <c r="Q188" s="211"/>
      <c r="R188" s="212">
        <f>SUM(R189:R194)</f>
        <v>0</v>
      </c>
      <c r="S188" s="211"/>
      <c r="T188" s="213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87</v>
      </c>
      <c r="AT188" s="215" t="s">
        <v>79</v>
      </c>
      <c r="AU188" s="215" t="s">
        <v>87</v>
      </c>
      <c r="AY188" s="214" t="s">
        <v>257</v>
      </c>
      <c r="BK188" s="216">
        <f>SUM(BK189:BK194)</f>
        <v>0</v>
      </c>
    </row>
    <row r="189" s="2" customFormat="1" ht="16.5" customHeight="1">
      <c r="A189" s="41"/>
      <c r="B189" s="42"/>
      <c r="C189" s="219" t="s">
        <v>382</v>
      </c>
      <c r="D189" s="219" t="s">
        <v>259</v>
      </c>
      <c r="E189" s="220" t="s">
        <v>406</v>
      </c>
      <c r="F189" s="221" t="s">
        <v>407</v>
      </c>
      <c r="G189" s="222" t="s">
        <v>318</v>
      </c>
      <c r="H189" s="223">
        <v>6.609</v>
      </c>
      <c r="I189" s="224"/>
      <c r="J189" s="225">
        <f>ROUND(I189*H189,2)</f>
        <v>0</v>
      </c>
      <c r="K189" s="221" t="s">
        <v>263</v>
      </c>
      <c r="L189" s="47"/>
      <c r="M189" s="226" t="s">
        <v>35</v>
      </c>
      <c r="N189" s="227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264</v>
      </c>
      <c r="AT189" s="230" t="s">
        <v>259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751</v>
      </c>
    </row>
    <row r="190" s="2" customFormat="1">
      <c r="A190" s="41"/>
      <c r="B190" s="42"/>
      <c r="C190" s="43"/>
      <c r="D190" s="232" t="s">
        <v>266</v>
      </c>
      <c r="E190" s="43"/>
      <c r="F190" s="233" t="s">
        <v>409</v>
      </c>
      <c r="G190" s="43"/>
      <c r="H190" s="43"/>
      <c r="I190" s="234"/>
      <c r="J190" s="43"/>
      <c r="K190" s="43"/>
      <c r="L190" s="47"/>
      <c r="M190" s="235"/>
      <c r="N190" s="23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266</v>
      </c>
      <c r="AU190" s="19" t="s">
        <v>89</v>
      </c>
    </row>
    <row r="191" s="13" customFormat="1">
      <c r="A191" s="13"/>
      <c r="B191" s="237"/>
      <c r="C191" s="238"/>
      <c r="D191" s="239" t="s">
        <v>268</v>
      </c>
      <c r="E191" s="240" t="s">
        <v>35</v>
      </c>
      <c r="F191" s="241" t="s">
        <v>718</v>
      </c>
      <c r="G191" s="238"/>
      <c r="H191" s="240" t="s">
        <v>35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268</v>
      </c>
      <c r="AU191" s="247" t="s">
        <v>89</v>
      </c>
      <c r="AV191" s="13" t="s">
        <v>87</v>
      </c>
      <c r="AW191" s="13" t="s">
        <v>41</v>
      </c>
      <c r="AX191" s="13" t="s">
        <v>80</v>
      </c>
      <c r="AY191" s="247" t="s">
        <v>257</v>
      </c>
    </row>
    <row r="192" s="13" customFormat="1">
      <c r="A192" s="13"/>
      <c r="B192" s="237"/>
      <c r="C192" s="238"/>
      <c r="D192" s="239" t="s">
        <v>268</v>
      </c>
      <c r="E192" s="240" t="s">
        <v>35</v>
      </c>
      <c r="F192" s="241" t="s">
        <v>410</v>
      </c>
      <c r="G192" s="238"/>
      <c r="H192" s="240" t="s">
        <v>35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268</v>
      </c>
      <c r="AU192" s="247" t="s">
        <v>89</v>
      </c>
      <c r="AV192" s="13" t="s">
        <v>87</v>
      </c>
      <c r="AW192" s="13" t="s">
        <v>41</v>
      </c>
      <c r="AX192" s="13" t="s">
        <v>80</v>
      </c>
      <c r="AY192" s="247" t="s">
        <v>257</v>
      </c>
    </row>
    <row r="193" s="14" customFormat="1">
      <c r="A193" s="14"/>
      <c r="B193" s="248"/>
      <c r="C193" s="249"/>
      <c r="D193" s="239" t="s">
        <v>268</v>
      </c>
      <c r="E193" s="250" t="s">
        <v>35</v>
      </c>
      <c r="F193" s="251" t="s">
        <v>752</v>
      </c>
      <c r="G193" s="249"/>
      <c r="H193" s="252">
        <v>6.609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268</v>
      </c>
      <c r="AU193" s="258" t="s">
        <v>89</v>
      </c>
      <c r="AV193" s="14" t="s">
        <v>89</v>
      </c>
      <c r="AW193" s="14" t="s">
        <v>41</v>
      </c>
      <c r="AX193" s="14" t="s">
        <v>80</v>
      </c>
      <c r="AY193" s="258" t="s">
        <v>257</v>
      </c>
    </row>
    <row r="194" s="15" customFormat="1">
      <c r="A194" s="15"/>
      <c r="B194" s="259"/>
      <c r="C194" s="260"/>
      <c r="D194" s="239" t="s">
        <v>268</v>
      </c>
      <c r="E194" s="261" t="s">
        <v>35</v>
      </c>
      <c r="F194" s="262" t="s">
        <v>272</v>
      </c>
      <c r="G194" s="260"/>
      <c r="H194" s="263">
        <v>6.609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268</v>
      </c>
      <c r="AU194" s="269" t="s">
        <v>89</v>
      </c>
      <c r="AV194" s="15" t="s">
        <v>264</v>
      </c>
      <c r="AW194" s="15" t="s">
        <v>41</v>
      </c>
      <c r="AX194" s="15" t="s">
        <v>87</v>
      </c>
      <c r="AY194" s="269" t="s">
        <v>257</v>
      </c>
    </row>
    <row r="195" s="12" customFormat="1" ht="22.8" customHeight="1">
      <c r="A195" s="12"/>
      <c r="B195" s="203"/>
      <c r="C195" s="204"/>
      <c r="D195" s="205" t="s">
        <v>79</v>
      </c>
      <c r="E195" s="217" t="s">
        <v>287</v>
      </c>
      <c r="F195" s="217" t="s">
        <v>753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SUM(P196:P207)</f>
        <v>0</v>
      </c>
      <c r="Q195" s="211"/>
      <c r="R195" s="212">
        <f>SUM(R196:R207)</f>
        <v>0</v>
      </c>
      <c r="S195" s="211"/>
      <c r="T195" s="213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87</v>
      </c>
      <c r="AT195" s="215" t="s">
        <v>79</v>
      </c>
      <c r="AU195" s="215" t="s">
        <v>87</v>
      </c>
      <c r="AY195" s="214" t="s">
        <v>257</v>
      </c>
      <c r="BK195" s="216">
        <f>SUM(BK196:BK207)</f>
        <v>0</v>
      </c>
    </row>
    <row r="196" s="2" customFormat="1" ht="21.75" customHeight="1">
      <c r="A196" s="41"/>
      <c r="B196" s="42"/>
      <c r="C196" s="219" t="s">
        <v>388</v>
      </c>
      <c r="D196" s="219" t="s">
        <v>259</v>
      </c>
      <c r="E196" s="220" t="s">
        <v>754</v>
      </c>
      <c r="F196" s="221" t="s">
        <v>755</v>
      </c>
      <c r="G196" s="222" t="s">
        <v>262</v>
      </c>
      <c r="H196" s="223">
        <v>66.090000000000003</v>
      </c>
      <c r="I196" s="224"/>
      <c r="J196" s="225">
        <f>ROUND(I196*H196,2)</f>
        <v>0</v>
      </c>
      <c r="K196" s="221" t="s">
        <v>263</v>
      </c>
      <c r="L196" s="47"/>
      <c r="M196" s="226" t="s">
        <v>35</v>
      </c>
      <c r="N196" s="227" t="s">
        <v>51</v>
      </c>
      <c r="O196" s="87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0" t="s">
        <v>264</v>
      </c>
      <c r="AT196" s="230" t="s">
        <v>259</v>
      </c>
      <c r="AU196" s="230" t="s">
        <v>89</v>
      </c>
      <c r="AY196" s="19" t="s">
        <v>257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87</v>
      </c>
      <c r="BK196" s="231">
        <f>ROUND(I196*H196,2)</f>
        <v>0</v>
      </c>
      <c r="BL196" s="19" t="s">
        <v>264</v>
      </c>
      <c r="BM196" s="230" t="s">
        <v>756</v>
      </c>
    </row>
    <row r="197" s="2" customFormat="1">
      <c r="A197" s="41"/>
      <c r="B197" s="42"/>
      <c r="C197" s="43"/>
      <c r="D197" s="232" t="s">
        <v>266</v>
      </c>
      <c r="E197" s="43"/>
      <c r="F197" s="233" t="s">
        <v>757</v>
      </c>
      <c r="G197" s="43"/>
      <c r="H197" s="43"/>
      <c r="I197" s="234"/>
      <c r="J197" s="43"/>
      <c r="K197" s="43"/>
      <c r="L197" s="47"/>
      <c r="M197" s="235"/>
      <c r="N197" s="23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266</v>
      </c>
      <c r="AU197" s="19" t="s">
        <v>89</v>
      </c>
    </row>
    <row r="198" s="13" customFormat="1">
      <c r="A198" s="13"/>
      <c r="B198" s="237"/>
      <c r="C198" s="238"/>
      <c r="D198" s="239" t="s">
        <v>268</v>
      </c>
      <c r="E198" s="240" t="s">
        <v>35</v>
      </c>
      <c r="F198" s="241" t="s">
        <v>718</v>
      </c>
      <c r="G198" s="238"/>
      <c r="H198" s="240" t="s">
        <v>35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268</v>
      </c>
      <c r="AU198" s="247" t="s">
        <v>89</v>
      </c>
      <c r="AV198" s="13" t="s">
        <v>87</v>
      </c>
      <c r="AW198" s="13" t="s">
        <v>41</v>
      </c>
      <c r="AX198" s="13" t="s">
        <v>80</v>
      </c>
      <c r="AY198" s="247" t="s">
        <v>257</v>
      </c>
    </row>
    <row r="199" s="13" customFormat="1">
      <c r="A199" s="13"/>
      <c r="B199" s="237"/>
      <c r="C199" s="238"/>
      <c r="D199" s="239" t="s">
        <v>268</v>
      </c>
      <c r="E199" s="240" t="s">
        <v>35</v>
      </c>
      <c r="F199" s="241" t="s">
        <v>270</v>
      </c>
      <c r="G199" s="238"/>
      <c r="H199" s="240" t="s">
        <v>35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268</v>
      </c>
      <c r="AU199" s="247" t="s">
        <v>89</v>
      </c>
      <c r="AV199" s="13" t="s">
        <v>87</v>
      </c>
      <c r="AW199" s="13" t="s">
        <v>41</v>
      </c>
      <c r="AX199" s="13" t="s">
        <v>80</v>
      </c>
      <c r="AY199" s="247" t="s">
        <v>257</v>
      </c>
    </row>
    <row r="200" s="14" customFormat="1">
      <c r="A200" s="14"/>
      <c r="B200" s="248"/>
      <c r="C200" s="249"/>
      <c r="D200" s="239" t="s">
        <v>268</v>
      </c>
      <c r="E200" s="250" t="s">
        <v>35</v>
      </c>
      <c r="F200" s="251" t="s">
        <v>719</v>
      </c>
      <c r="G200" s="249"/>
      <c r="H200" s="252">
        <v>66.090000000000003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268</v>
      </c>
      <c r="AU200" s="258" t="s">
        <v>89</v>
      </c>
      <c r="AV200" s="14" t="s">
        <v>89</v>
      </c>
      <c r="AW200" s="14" t="s">
        <v>41</v>
      </c>
      <c r="AX200" s="14" t="s">
        <v>80</v>
      </c>
      <c r="AY200" s="258" t="s">
        <v>257</v>
      </c>
    </row>
    <row r="201" s="15" customFormat="1">
      <c r="A201" s="15"/>
      <c r="B201" s="259"/>
      <c r="C201" s="260"/>
      <c r="D201" s="239" t="s">
        <v>268</v>
      </c>
      <c r="E201" s="261" t="s">
        <v>35</v>
      </c>
      <c r="F201" s="262" t="s">
        <v>272</v>
      </c>
      <c r="G201" s="260"/>
      <c r="H201" s="263">
        <v>66.090000000000003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268</v>
      </c>
      <c r="AU201" s="269" t="s">
        <v>89</v>
      </c>
      <c r="AV201" s="15" t="s">
        <v>264</v>
      </c>
      <c r="AW201" s="15" t="s">
        <v>41</v>
      </c>
      <c r="AX201" s="15" t="s">
        <v>87</v>
      </c>
      <c r="AY201" s="269" t="s">
        <v>257</v>
      </c>
    </row>
    <row r="202" s="2" customFormat="1" ht="16.5" customHeight="1">
      <c r="A202" s="41"/>
      <c r="B202" s="42"/>
      <c r="C202" s="219" t="s">
        <v>7</v>
      </c>
      <c r="D202" s="219" t="s">
        <v>259</v>
      </c>
      <c r="E202" s="220" t="s">
        <v>758</v>
      </c>
      <c r="F202" s="221" t="s">
        <v>759</v>
      </c>
      <c r="G202" s="222" t="s">
        <v>262</v>
      </c>
      <c r="H202" s="223">
        <v>66.090000000000003</v>
      </c>
      <c r="I202" s="224"/>
      <c r="J202" s="225">
        <f>ROUND(I202*H202,2)</f>
        <v>0</v>
      </c>
      <c r="K202" s="221" t="s">
        <v>263</v>
      </c>
      <c r="L202" s="47"/>
      <c r="M202" s="226" t="s">
        <v>35</v>
      </c>
      <c r="N202" s="227" t="s">
        <v>51</v>
      </c>
      <c r="O202" s="87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0" t="s">
        <v>264</v>
      </c>
      <c r="AT202" s="230" t="s">
        <v>259</v>
      </c>
      <c r="AU202" s="230" t="s">
        <v>89</v>
      </c>
      <c r="AY202" s="19" t="s">
        <v>257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9" t="s">
        <v>87</v>
      </c>
      <c r="BK202" s="231">
        <f>ROUND(I202*H202,2)</f>
        <v>0</v>
      </c>
      <c r="BL202" s="19" t="s">
        <v>264</v>
      </c>
      <c r="BM202" s="230" t="s">
        <v>760</v>
      </c>
    </row>
    <row r="203" s="2" customFormat="1">
      <c r="A203" s="41"/>
      <c r="B203" s="42"/>
      <c r="C203" s="43"/>
      <c r="D203" s="232" t="s">
        <v>266</v>
      </c>
      <c r="E203" s="43"/>
      <c r="F203" s="233" t="s">
        <v>761</v>
      </c>
      <c r="G203" s="43"/>
      <c r="H203" s="43"/>
      <c r="I203" s="234"/>
      <c r="J203" s="43"/>
      <c r="K203" s="43"/>
      <c r="L203" s="47"/>
      <c r="M203" s="235"/>
      <c r="N203" s="23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266</v>
      </c>
      <c r="AU203" s="19" t="s">
        <v>89</v>
      </c>
    </row>
    <row r="204" s="13" customFormat="1">
      <c r="A204" s="13"/>
      <c r="B204" s="237"/>
      <c r="C204" s="238"/>
      <c r="D204" s="239" t="s">
        <v>268</v>
      </c>
      <c r="E204" s="240" t="s">
        <v>35</v>
      </c>
      <c r="F204" s="241" t="s">
        <v>718</v>
      </c>
      <c r="G204" s="238"/>
      <c r="H204" s="240" t="s">
        <v>35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268</v>
      </c>
      <c r="AU204" s="247" t="s">
        <v>89</v>
      </c>
      <c r="AV204" s="13" t="s">
        <v>87</v>
      </c>
      <c r="AW204" s="13" t="s">
        <v>41</v>
      </c>
      <c r="AX204" s="13" t="s">
        <v>80</v>
      </c>
      <c r="AY204" s="247" t="s">
        <v>257</v>
      </c>
    </row>
    <row r="205" s="13" customFormat="1">
      <c r="A205" s="13"/>
      <c r="B205" s="237"/>
      <c r="C205" s="238"/>
      <c r="D205" s="239" t="s">
        <v>268</v>
      </c>
      <c r="E205" s="240" t="s">
        <v>35</v>
      </c>
      <c r="F205" s="241" t="s">
        <v>270</v>
      </c>
      <c r="G205" s="238"/>
      <c r="H205" s="240" t="s">
        <v>35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268</v>
      </c>
      <c r="AU205" s="247" t="s">
        <v>89</v>
      </c>
      <c r="AV205" s="13" t="s">
        <v>87</v>
      </c>
      <c r="AW205" s="13" t="s">
        <v>41</v>
      </c>
      <c r="AX205" s="13" t="s">
        <v>80</v>
      </c>
      <c r="AY205" s="247" t="s">
        <v>257</v>
      </c>
    </row>
    <row r="206" s="14" customFormat="1">
      <c r="A206" s="14"/>
      <c r="B206" s="248"/>
      <c r="C206" s="249"/>
      <c r="D206" s="239" t="s">
        <v>268</v>
      </c>
      <c r="E206" s="250" t="s">
        <v>35</v>
      </c>
      <c r="F206" s="251" t="s">
        <v>719</v>
      </c>
      <c r="G206" s="249"/>
      <c r="H206" s="252">
        <v>66.090000000000003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268</v>
      </c>
      <c r="AU206" s="258" t="s">
        <v>89</v>
      </c>
      <c r="AV206" s="14" t="s">
        <v>89</v>
      </c>
      <c r="AW206" s="14" t="s">
        <v>41</v>
      </c>
      <c r="AX206" s="14" t="s">
        <v>80</v>
      </c>
      <c r="AY206" s="258" t="s">
        <v>257</v>
      </c>
    </row>
    <row r="207" s="15" customFormat="1">
      <c r="A207" s="15"/>
      <c r="B207" s="259"/>
      <c r="C207" s="260"/>
      <c r="D207" s="239" t="s">
        <v>268</v>
      </c>
      <c r="E207" s="261" t="s">
        <v>35</v>
      </c>
      <c r="F207" s="262" t="s">
        <v>272</v>
      </c>
      <c r="G207" s="260"/>
      <c r="H207" s="263">
        <v>66.090000000000003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9" t="s">
        <v>268</v>
      </c>
      <c r="AU207" s="269" t="s">
        <v>89</v>
      </c>
      <c r="AV207" s="15" t="s">
        <v>264</v>
      </c>
      <c r="AW207" s="15" t="s">
        <v>41</v>
      </c>
      <c r="AX207" s="15" t="s">
        <v>87</v>
      </c>
      <c r="AY207" s="269" t="s">
        <v>257</v>
      </c>
    </row>
    <row r="208" s="12" customFormat="1" ht="22.8" customHeight="1">
      <c r="A208" s="12"/>
      <c r="B208" s="203"/>
      <c r="C208" s="204"/>
      <c r="D208" s="205" t="s">
        <v>79</v>
      </c>
      <c r="E208" s="217" t="s">
        <v>308</v>
      </c>
      <c r="F208" s="217" t="s">
        <v>412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SUM(P209:P289)</f>
        <v>0</v>
      </c>
      <c r="Q208" s="211"/>
      <c r="R208" s="212">
        <f>SUM(R209:R289)</f>
        <v>1.2507207</v>
      </c>
      <c r="S208" s="211"/>
      <c r="T208" s="213">
        <f>SUM(T209:T289)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87</v>
      </c>
      <c r="AT208" s="215" t="s">
        <v>79</v>
      </c>
      <c r="AU208" s="215" t="s">
        <v>87</v>
      </c>
      <c r="AY208" s="214" t="s">
        <v>257</v>
      </c>
      <c r="BK208" s="216">
        <f>SUM(BK209:BK289)</f>
        <v>0</v>
      </c>
    </row>
    <row r="209" s="2" customFormat="1" ht="24.15" customHeight="1">
      <c r="A209" s="41"/>
      <c r="B209" s="42"/>
      <c r="C209" s="219" t="s">
        <v>400</v>
      </c>
      <c r="D209" s="219" t="s">
        <v>259</v>
      </c>
      <c r="E209" s="220" t="s">
        <v>624</v>
      </c>
      <c r="F209" s="221" t="s">
        <v>625</v>
      </c>
      <c r="G209" s="222" t="s">
        <v>396</v>
      </c>
      <c r="H209" s="223">
        <v>1</v>
      </c>
      <c r="I209" s="224"/>
      <c r="J209" s="225">
        <f>ROUND(I209*H209,2)</f>
        <v>0</v>
      </c>
      <c r="K209" s="221" t="s">
        <v>263</v>
      </c>
      <c r="L209" s="47"/>
      <c r="M209" s="226" t="s">
        <v>35</v>
      </c>
      <c r="N209" s="227" t="s">
        <v>51</v>
      </c>
      <c r="O209" s="87"/>
      <c r="P209" s="228">
        <f>O209*H209</f>
        <v>0</v>
      </c>
      <c r="Q209" s="228">
        <v>0.00167</v>
      </c>
      <c r="R209" s="228">
        <f>Q209*H209</f>
        <v>0.00167</v>
      </c>
      <c r="S209" s="228">
        <v>0</v>
      </c>
      <c r="T209" s="22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30" t="s">
        <v>264</v>
      </c>
      <c r="AT209" s="230" t="s">
        <v>259</v>
      </c>
      <c r="AU209" s="230" t="s">
        <v>89</v>
      </c>
      <c r="AY209" s="19" t="s">
        <v>257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9" t="s">
        <v>87</v>
      </c>
      <c r="BK209" s="231">
        <f>ROUND(I209*H209,2)</f>
        <v>0</v>
      </c>
      <c r="BL209" s="19" t="s">
        <v>264</v>
      </c>
      <c r="BM209" s="230" t="s">
        <v>762</v>
      </c>
    </row>
    <row r="210" s="2" customFormat="1">
      <c r="A210" s="41"/>
      <c r="B210" s="42"/>
      <c r="C210" s="43"/>
      <c r="D210" s="232" t="s">
        <v>266</v>
      </c>
      <c r="E210" s="43"/>
      <c r="F210" s="233" t="s">
        <v>627</v>
      </c>
      <c r="G210" s="43"/>
      <c r="H210" s="43"/>
      <c r="I210" s="234"/>
      <c r="J210" s="43"/>
      <c r="K210" s="43"/>
      <c r="L210" s="47"/>
      <c r="M210" s="235"/>
      <c r="N210" s="23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266</v>
      </c>
      <c r="AU210" s="19" t="s">
        <v>89</v>
      </c>
    </row>
    <row r="211" s="13" customFormat="1">
      <c r="A211" s="13"/>
      <c r="B211" s="237"/>
      <c r="C211" s="238"/>
      <c r="D211" s="239" t="s">
        <v>268</v>
      </c>
      <c r="E211" s="240" t="s">
        <v>35</v>
      </c>
      <c r="F211" s="241" t="s">
        <v>718</v>
      </c>
      <c r="G211" s="238"/>
      <c r="H211" s="240" t="s">
        <v>35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268</v>
      </c>
      <c r="AU211" s="247" t="s">
        <v>89</v>
      </c>
      <c r="AV211" s="13" t="s">
        <v>87</v>
      </c>
      <c r="AW211" s="13" t="s">
        <v>41</v>
      </c>
      <c r="AX211" s="13" t="s">
        <v>80</v>
      </c>
      <c r="AY211" s="247" t="s">
        <v>257</v>
      </c>
    </row>
    <row r="212" s="14" customFormat="1">
      <c r="A212" s="14"/>
      <c r="B212" s="248"/>
      <c r="C212" s="249"/>
      <c r="D212" s="239" t="s">
        <v>268</v>
      </c>
      <c r="E212" s="250" t="s">
        <v>35</v>
      </c>
      <c r="F212" s="251" t="s">
        <v>87</v>
      </c>
      <c r="G212" s="249"/>
      <c r="H212" s="252">
        <v>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268</v>
      </c>
      <c r="AU212" s="258" t="s">
        <v>89</v>
      </c>
      <c r="AV212" s="14" t="s">
        <v>89</v>
      </c>
      <c r="AW212" s="14" t="s">
        <v>41</v>
      </c>
      <c r="AX212" s="14" t="s">
        <v>80</v>
      </c>
      <c r="AY212" s="258" t="s">
        <v>257</v>
      </c>
    </row>
    <row r="213" s="15" customFormat="1">
      <c r="A213" s="15"/>
      <c r="B213" s="259"/>
      <c r="C213" s="260"/>
      <c r="D213" s="239" t="s">
        <v>268</v>
      </c>
      <c r="E213" s="261" t="s">
        <v>35</v>
      </c>
      <c r="F213" s="262" t="s">
        <v>272</v>
      </c>
      <c r="G213" s="260"/>
      <c r="H213" s="263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9" t="s">
        <v>268</v>
      </c>
      <c r="AU213" s="269" t="s">
        <v>89</v>
      </c>
      <c r="AV213" s="15" t="s">
        <v>264</v>
      </c>
      <c r="AW213" s="15" t="s">
        <v>41</v>
      </c>
      <c r="AX213" s="15" t="s">
        <v>87</v>
      </c>
      <c r="AY213" s="269" t="s">
        <v>257</v>
      </c>
    </row>
    <row r="214" s="2" customFormat="1" ht="16.5" customHeight="1">
      <c r="A214" s="41"/>
      <c r="B214" s="42"/>
      <c r="C214" s="270" t="s">
        <v>405</v>
      </c>
      <c r="D214" s="270" t="s">
        <v>369</v>
      </c>
      <c r="E214" s="271" t="s">
        <v>763</v>
      </c>
      <c r="F214" s="272" t="s">
        <v>764</v>
      </c>
      <c r="G214" s="273" t="s">
        <v>396</v>
      </c>
      <c r="H214" s="274">
        <v>1</v>
      </c>
      <c r="I214" s="275"/>
      <c r="J214" s="276">
        <f>ROUND(I214*H214,2)</f>
        <v>0</v>
      </c>
      <c r="K214" s="272" t="s">
        <v>263</v>
      </c>
      <c r="L214" s="277"/>
      <c r="M214" s="278" t="s">
        <v>35</v>
      </c>
      <c r="N214" s="279" t="s">
        <v>51</v>
      </c>
      <c r="O214" s="87"/>
      <c r="P214" s="228">
        <f>O214*H214</f>
        <v>0</v>
      </c>
      <c r="Q214" s="228">
        <v>0.0047000000000000002</v>
      </c>
      <c r="R214" s="228">
        <f>Q214*H214</f>
        <v>0.0047000000000000002</v>
      </c>
      <c r="S214" s="228">
        <v>0</v>
      </c>
      <c r="T214" s="22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30" t="s">
        <v>308</v>
      </c>
      <c r="AT214" s="230" t="s">
        <v>369</v>
      </c>
      <c r="AU214" s="230" t="s">
        <v>89</v>
      </c>
      <c r="AY214" s="19" t="s">
        <v>257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9" t="s">
        <v>87</v>
      </c>
      <c r="BK214" s="231">
        <f>ROUND(I214*H214,2)</f>
        <v>0</v>
      </c>
      <c r="BL214" s="19" t="s">
        <v>264</v>
      </c>
      <c r="BM214" s="230" t="s">
        <v>765</v>
      </c>
    </row>
    <row r="215" s="2" customFormat="1" ht="24.15" customHeight="1">
      <c r="A215" s="41"/>
      <c r="B215" s="42"/>
      <c r="C215" s="219" t="s">
        <v>413</v>
      </c>
      <c r="D215" s="219" t="s">
        <v>259</v>
      </c>
      <c r="E215" s="220" t="s">
        <v>766</v>
      </c>
      <c r="F215" s="221" t="s">
        <v>767</v>
      </c>
      <c r="G215" s="222" t="s">
        <v>297</v>
      </c>
      <c r="H215" s="223">
        <v>67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768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769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718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4" customFormat="1">
      <c r="A218" s="14"/>
      <c r="B218" s="248"/>
      <c r="C218" s="249"/>
      <c r="D218" s="239" t="s">
        <v>268</v>
      </c>
      <c r="E218" s="250" t="s">
        <v>35</v>
      </c>
      <c r="F218" s="251" t="s">
        <v>770</v>
      </c>
      <c r="G218" s="249"/>
      <c r="H218" s="252">
        <v>67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268</v>
      </c>
      <c r="AU218" s="258" t="s">
        <v>89</v>
      </c>
      <c r="AV218" s="14" t="s">
        <v>89</v>
      </c>
      <c r="AW218" s="14" t="s">
        <v>41</v>
      </c>
      <c r="AX218" s="14" t="s">
        <v>80</v>
      </c>
      <c r="AY218" s="258" t="s">
        <v>257</v>
      </c>
    </row>
    <row r="219" s="15" customFormat="1">
      <c r="A219" s="15"/>
      <c r="B219" s="259"/>
      <c r="C219" s="260"/>
      <c r="D219" s="239" t="s">
        <v>268</v>
      </c>
      <c r="E219" s="261" t="s">
        <v>35</v>
      </c>
      <c r="F219" s="262" t="s">
        <v>272</v>
      </c>
      <c r="G219" s="260"/>
      <c r="H219" s="263">
        <v>67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9" t="s">
        <v>268</v>
      </c>
      <c r="AU219" s="269" t="s">
        <v>89</v>
      </c>
      <c r="AV219" s="15" t="s">
        <v>264</v>
      </c>
      <c r="AW219" s="15" t="s">
        <v>41</v>
      </c>
      <c r="AX219" s="15" t="s">
        <v>87</v>
      </c>
      <c r="AY219" s="269" t="s">
        <v>257</v>
      </c>
    </row>
    <row r="220" s="2" customFormat="1" ht="16.5" customHeight="1">
      <c r="A220" s="41"/>
      <c r="B220" s="42"/>
      <c r="C220" s="270" t="s">
        <v>418</v>
      </c>
      <c r="D220" s="270" t="s">
        <v>369</v>
      </c>
      <c r="E220" s="271" t="s">
        <v>771</v>
      </c>
      <c r="F220" s="272" t="s">
        <v>772</v>
      </c>
      <c r="G220" s="273" t="s">
        <v>297</v>
      </c>
      <c r="H220" s="274">
        <v>68.004999999999995</v>
      </c>
      <c r="I220" s="275"/>
      <c r="J220" s="276">
        <f>ROUND(I220*H220,2)</f>
        <v>0</v>
      </c>
      <c r="K220" s="272" t="s">
        <v>263</v>
      </c>
      <c r="L220" s="277"/>
      <c r="M220" s="278" t="s">
        <v>35</v>
      </c>
      <c r="N220" s="279" t="s">
        <v>51</v>
      </c>
      <c r="O220" s="87"/>
      <c r="P220" s="228">
        <f>O220*H220</f>
        <v>0</v>
      </c>
      <c r="Q220" s="228">
        <v>0.00214</v>
      </c>
      <c r="R220" s="228">
        <f>Q220*H220</f>
        <v>0.14553069999999999</v>
      </c>
      <c r="S220" s="228">
        <v>0</v>
      </c>
      <c r="T220" s="22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30" t="s">
        <v>308</v>
      </c>
      <c r="AT220" s="230" t="s">
        <v>369</v>
      </c>
      <c r="AU220" s="230" t="s">
        <v>89</v>
      </c>
      <c r="AY220" s="19" t="s">
        <v>257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9" t="s">
        <v>87</v>
      </c>
      <c r="BK220" s="231">
        <f>ROUND(I220*H220,2)</f>
        <v>0</v>
      </c>
      <c r="BL220" s="19" t="s">
        <v>264</v>
      </c>
      <c r="BM220" s="230" t="s">
        <v>773</v>
      </c>
    </row>
    <row r="221" s="14" customFormat="1">
      <c r="A221" s="14"/>
      <c r="B221" s="248"/>
      <c r="C221" s="249"/>
      <c r="D221" s="239" t="s">
        <v>268</v>
      </c>
      <c r="E221" s="249"/>
      <c r="F221" s="251" t="s">
        <v>774</v>
      </c>
      <c r="G221" s="249"/>
      <c r="H221" s="252">
        <v>68.004999999999995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268</v>
      </c>
      <c r="AU221" s="258" t="s">
        <v>89</v>
      </c>
      <c r="AV221" s="14" t="s">
        <v>89</v>
      </c>
      <c r="AW221" s="14" t="s">
        <v>4</v>
      </c>
      <c r="AX221" s="14" t="s">
        <v>87</v>
      </c>
      <c r="AY221" s="258" t="s">
        <v>257</v>
      </c>
    </row>
    <row r="222" s="2" customFormat="1" ht="24.15" customHeight="1">
      <c r="A222" s="41"/>
      <c r="B222" s="42"/>
      <c r="C222" s="219" t="s">
        <v>422</v>
      </c>
      <c r="D222" s="219" t="s">
        <v>259</v>
      </c>
      <c r="E222" s="220" t="s">
        <v>775</v>
      </c>
      <c r="F222" s="221" t="s">
        <v>776</v>
      </c>
      <c r="G222" s="222" t="s">
        <v>396</v>
      </c>
      <c r="H222" s="223">
        <v>7</v>
      </c>
      <c r="I222" s="224"/>
      <c r="J222" s="225">
        <f>ROUND(I222*H222,2)</f>
        <v>0</v>
      </c>
      <c r="K222" s="221" t="s">
        <v>263</v>
      </c>
      <c r="L222" s="47"/>
      <c r="M222" s="226" t="s">
        <v>35</v>
      </c>
      <c r="N222" s="227" t="s">
        <v>51</v>
      </c>
      <c r="O222" s="87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0" t="s">
        <v>264</v>
      </c>
      <c r="AT222" s="230" t="s">
        <v>259</v>
      </c>
      <c r="AU222" s="230" t="s">
        <v>89</v>
      </c>
      <c r="AY222" s="19" t="s">
        <v>257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9" t="s">
        <v>87</v>
      </c>
      <c r="BK222" s="231">
        <f>ROUND(I222*H222,2)</f>
        <v>0</v>
      </c>
      <c r="BL222" s="19" t="s">
        <v>264</v>
      </c>
      <c r="BM222" s="230" t="s">
        <v>777</v>
      </c>
    </row>
    <row r="223" s="2" customFormat="1">
      <c r="A223" s="41"/>
      <c r="B223" s="42"/>
      <c r="C223" s="43"/>
      <c r="D223" s="232" t="s">
        <v>266</v>
      </c>
      <c r="E223" s="43"/>
      <c r="F223" s="233" t="s">
        <v>778</v>
      </c>
      <c r="G223" s="43"/>
      <c r="H223" s="43"/>
      <c r="I223" s="234"/>
      <c r="J223" s="43"/>
      <c r="K223" s="43"/>
      <c r="L223" s="47"/>
      <c r="M223" s="235"/>
      <c r="N223" s="23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266</v>
      </c>
      <c r="AU223" s="19" t="s">
        <v>89</v>
      </c>
    </row>
    <row r="224" s="13" customFormat="1">
      <c r="A224" s="13"/>
      <c r="B224" s="237"/>
      <c r="C224" s="238"/>
      <c r="D224" s="239" t="s">
        <v>268</v>
      </c>
      <c r="E224" s="240" t="s">
        <v>35</v>
      </c>
      <c r="F224" s="241" t="s">
        <v>718</v>
      </c>
      <c r="G224" s="238"/>
      <c r="H224" s="240" t="s">
        <v>35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268</v>
      </c>
      <c r="AU224" s="247" t="s">
        <v>89</v>
      </c>
      <c r="AV224" s="13" t="s">
        <v>87</v>
      </c>
      <c r="AW224" s="13" t="s">
        <v>41</v>
      </c>
      <c r="AX224" s="13" t="s">
        <v>80</v>
      </c>
      <c r="AY224" s="247" t="s">
        <v>257</v>
      </c>
    </row>
    <row r="225" s="14" customFormat="1">
      <c r="A225" s="14"/>
      <c r="B225" s="248"/>
      <c r="C225" s="249"/>
      <c r="D225" s="239" t="s">
        <v>268</v>
      </c>
      <c r="E225" s="250" t="s">
        <v>35</v>
      </c>
      <c r="F225" s="251" t="s">
        <v>779</v>
      </c>
      <c r="G225" s="249"/>
      <c r="H225" s="252">
        <v>6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268</v>
      </c>
      <c r="AU225" s="258" t="s">
        <v>89</v>
      </c>
      <c r="AV225" s="14" t="s">
        <v>89</v>
      </c>
      <c r="AW225" s="14" t="s">
        <v>41</v>
      </c>
      <c r="AX225" s="14" t="s">
        <v>80</v>
      </c>
      <c r="AY225" s="258" t="s">
        <v>257</v>
      </c>
    </row>
    <row r="226" s="14" customFormat="1">
      <c r="A226" s="14"/>
      <c r="B226" s="248"/>
      <c r="C226" s="249"/>
      <c r="D226" s="239" t="s">
        <v>268</v>
      </c>
      <c r="E226" s="250" t="s">
        <v>35</v>
      </c>
      <c r="F226" s="251" t="s">
        <v>780</v>
      </c>
      <c r="G226" s="249"/>
      <c r="H226" s="252">
        <v>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268</v>
      </c>
      <c r="AU226" s="258" t="s">
        <v>89</v>
      </c>
      <c r="AV226" s="14" t="s">
        <v>89</v>
      </c>
      <c r="AW226" s="14" t="s">
        <v>41</v>
      </c>
      <c r="AX226" s="14" t="s">
        <v>80</v>
      </c>
      <c r="AY226" s="258" t="s">
        <v>257</v>
      </c>
    </row>
    <row r="227" s="15" customFormat="1">
      <c r="A227" s="15"/>
      <c r="B227" s="259"/>
      <c r="C227" s="260"/>
      <c r="D227" s="239" t="s">
        <v>268</v>
      </c>
      <c r="E227" s="261" t="s">
        <v>35</v>
      </c>
      <c r="F227" s="262" t="s">
        <v>272</v>
      </c>
      <c r="G227" s="260"/>
      <c r="H227" s="263">
        <v>7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268</v>
      </c>
      <c r="AU227" s="269" t="s">
        <v>89</v>
      </c>
      <c r="AV227" s="15" t="s">
        <v>264</v>
      </c>
      <c r="AW227" s="15" t="s">
        <v>41</v>
      </c>
      <c r="AX227" s="15" t="s">
        <v>87</v>
      </c>
      <c r="AY227" s="269" t="s">
        <v>257</v>
      </c>
    </row>
    <row r="228" s="2" customFormat="1" ht="16.5" customHeight="1">
      <c r="A228" s="41"/>
      <c r="B228" s="42"/>
      <c r="C228" s="270" t="s">
        <v>427</v>
      </c>
      <c r="D228" s="270" t="s">
        <v>369</v>
      </c>
      <c r="E228" s="271" t="s">
        <v>781</v>
      </c>
      <c r="F228" s="272" t="s">
        <v>782</v>
      </c>
      <c r="G228" s="273" t="s">
        <v>396</v>
      </c>
      <c r="H228" s="274">
        <v>6</v>
      </c>
      <c r="I228" s="275"/>
      <c r="J228" s="276">
        <f>ROUND(I228*H228,2)</f>
        <v>0</v>
      </c>
      <c r="K228" s="272" t="s">
        <v>263</v>
      </c>
      <c r="L228" s="277"/>
      <c r="M228" s="278" t="s">
        <v>35</v>
      </c>
      <c r="N228" s="279" t="s">
        <v>51</v>
      </c>
      <c r="O228" s="87"/>
      <c r="P228" s="228">
        <f>O228*H228</f>
        <v>0</v>
      </c>
      <c r="Q228" s="228">
        <v>0.00038999999999999999</v>
      </c>
      <c r="R228" s="228">
        <f>Q228*H228</f>
        <v>0.0023400000000000001</v>
      </c>
      <c r="S228" s="228">
        <v>0</v>
      </c>
      <c r="T228" s="22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0" t="s">
        <v>308</v>
      </c>
      <c r="AT228" s="230" t="s">
        <v>369</v>
      </c>
      <c r="AU228" s="230" t="s">
        <v>89</v>
      </c>
      <c r="AY228" s="19" t="s">
        <v>257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9" t="s">
        <v>87</v>
      </c>
      <c r="BK228" s="231">
        <f>ROUND(I228*H228,2)</f>
        <v>0</v>
      </c>
      <c r="BL228" s="19" t="s">
        <v>264</v>
      </c>
      <c r="BM228" s="230" t="s">
        <v>783</v>
      </c>
    </row>
    <row r="229" s="13" customFormat="1">
      <c r="A229" s="13"/>
      <c r="B229" s="237"/>
      <c r="C229" s="238"/>
      <c r="D229" s="239" t="s">
        <v>268</v>
      </c>
      <c r="E229" s="240" t="s">
        <v>35</v>
      </c>
      <c r="F229" s="241" t="s">
        <v>718</v>
      </c>
      <c r="G229" s="238"/>
      <c r="H229" s="240" t="s">
        <v>35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268</v>
      </c>
      <c r="AU229" s="247" t="s">
        <v>89</v>
      </c>
      <c r="AV229" s="13" t="s">
        <v>87</v>
      </c>
      <c r="AW229" s="13" t="s">
        <v>41</v>
      </c>
      <c r="AX229" s="13" t="s">
        <v>80</v>
      </c>
      <c r="AY229" s="247" t="s">
        <v>257</v>
      </c>
    </row>
    <row r="230" s="14" customFormat="1">
      <c r="A230" s="14"/>
      <c r="B230" s="248"/>
      <c r="C230" s="249"/>
      <c r="D230" s="239" t="s">
        <v>268</v>
      </c>
      <c r="E230" s="250" t="s">
        <v>35</v>
      </c>
      <c r="F230" s="251" t="s">
        <v>779</v>
      </c>
      <c r="G230" s="249"/>
      <c r="H230" s="252">
        <v>6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268</v>
      </c>
      <c r="AU230" s="258" t="s">
        <v>89</v>
      </c>
      <c r="AV230" s="14" t="s">
        <v>89</v>
      </c>
      <c r="AW230" s="14" t="s">
        <v>41</v>
      </c>
      <c r="AX230" s="14" t="s">
        <v>80</v>
      </c>
      <c r="AY230" s="258" t="s">
        <v>257</v>
      </c>
    </row>
    <row r="231" s="15" customFormat="1">
      <c r="A231" s="15"/>
      <c r="B231" s="259"/>
      <c r="C231" s="260"/>
      <c r="D231" s="239" t="s">
        <v>268</v>
      </c>
      <c r="E231" s="261" t="s">
        <v>35</v>
      </c>
      <c r="F231" s="262" t="s">
        <v>272</v>
      </c>
      <c r="G231" s="260"/>
      <c r="H231" s="263">
        <v>6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268</v>
      </c>
      <c r="AU231" s="269" t="s">
        <v>89</v>
      </c>
      <c r="AV231" s="15" t="s">
        <v>264</v>
      </c>
      <c r="AW231" s="15" t="s">
        <v>41</v>
      </c>
      <c r="AX231" s="15" t="s">
        <v>87</v>
      </c>
      <c r="AY231" s="269" t="s">
        <v>257</v>
      </c>
    </row>
    <row r="232" s="2" customFormat="1" ht="16.5" customHeight="1">
      <c r="A232" s="41"/>
      <c r="B232" s="42"/>
      <c r="C232" s="270" t="s">
        <v>431</v>
      </c>
      <c r="D232" s="270" t="s">
        <v>369</v>
      </c>
      <c r="E232" s="271" t="s">
        <v>784</v>
      </c>
      <c r="F232" s="272" t="s">
        <v>785</v>
      </c>
      <c r="G232" s="273" t="s">
        <v>396</v>
      </c>
      <c r="H232" s="274">
        <v>1</v>
      </c>
      <c r="I232" s="275"/>
      <c r="J232" s="276">
        <f>ROUND(I232*H232,2)</f>
        <v>0</v>
      </c>
      <c r="K232" s="272" t="s">
        <v>263</v>
      </c>
      <c r="L232" s="277"/>
      <c r="M232" s="278" t="s">
        <v>35</v>
      </c>
      <c r="N232" s="279" t="s">
        <v>51</v>
      </c>
      <c r="O232" s="87"/>
      <c r="P232" s="228">
        <f>O232*H232</f>
        <v>0</v>
      </c>
      <c r="Q232" s="228">
        <v>0.00048000000000000001</v>
      </c>
      <c r="R232" s="228">
        <f>Q232*H232</f>
        <v>0.00048000000000000001</v>
      </c>
      <c r="S232" s="228">
        <v>0</v>
      </c>
      <c r="T232" s="22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0" t="s">
        <v>308</v>
      </c>
      <c r="AT232" s="230" t="s">
        <v>369</v>
      </c>
      <c r="AU232" s="230" t="s">
        <v>89</v>
      </c>
      <c r="AY232" s="19" t="s">
        <v>257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9" t="s">
        <v>87</v>
      </c>
      <c r="BK232" s="231">
        <f>ROUND(I232*H232,2)</f>
        <v>0</v>
      </c>
      <c r="BL232" s="19" t="s">
        <v>264</v>
      </c>
      <c r="BM232" s="230" t="s">
        <v>786</v>
      </c>
    </row>
    <row r="233" s="13" customFormat="1">
      <c r="A233" s="13"/>
      <c r="B233" s="237"/>
      <c r="C233" s="238"/>
      <c r="D233" s="239" t="s">
        <v>268</v>
      </c>
      <c r="E233" s="240" t="s">
        <v>35</v>
      </c>
      <c r="F233" s="241" t="s">
        <v>718</v>
      </c>
      <c r="G233" s="238"/>
      <c r="H233" s="240" t="s">
        <v>35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268</v>
      </c>
      <c r="AU233" s="247" t="s">
        <v>89</v>
      </c>
      <c r="AV233" s="13" t="s">
        <v>87</v>
      </c>
      <c r="AW233" s="13" t="s">
        <v>41</v>
      </c>
      <c r="AX233" s="13" t="s">
        <v>80</v>
      </c>
      <c r="AY233" s="247" t="s">
        <v>257</v>
      </c>
    </row>
    <row r="234" s="14" customFormat="1">
      <c r="A234" s="14"/>
      <c r="B234" s="248"/>
      <c r="C234" s="249"/>
      <c r="D234" s="239" t="s">
        <v>268</v>
      </c>
      <c r="E234" s="250" t="s">
        <v>35</v>
      </c>
      <c r="F234" s="251" t="s">
        <v>780</v>
      </c>
      <c r="G234" s="249"/>
      <c r="H234" s="252">
        <v>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268</v>
      </c>
      <c r="AU234" s="258" t="s">
        <v>89</v>
      </c>
      <c r="AV234" s="14" t="s">
        <v>89</v>
      </c>
      <c r="AW234" s="14" t="s">
        <v>41</v>
      </c>
      <c r="AX234" s="14" t="s">
        <v>80</v>
      </c>
      <c r="AY234" s="258" t="s">
        <v>257</v>
      </c>
    </row>
    <row r="235" s="15" customFormat="1">
      <c r="A235" s="15"/>
      <c r="B235" s="259"/>
      <c r="C235" s="260"/>
      <c r="D235" s="239" t="s">
        <v>268</v>
      </c>
      <c r="E235" s="261" t="s">
        <v>35</v>
      </c>
      <c r="F235" s="262" t="s">
        <v>272</v>
      </c>
      <c r="G235" s="260"/>
      <c r="H235" s="263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9" t="s">
        <v>268</v>
      </c>
      <c r="AU235" s="269" t="s">
        <v>89</v>
      </c>
      <c r="AV235" s="15" t="s">
        <v>264</v>
      </c>
      <c r="AW235" s="15" t="s">
        <v>41</v>
      </c>
      <c r="AX235" s="15" t="s">
        <v>87</v>
      </c>
      <c r="AY235" s="269" t="s">
        <v>257</v>
      </c>
    </row>
    <row r="236" s="2" customFormat="1" ht="24.15" customHeight="1">
      <c r="A236" s="41"/>
      <c r="B236" s="42"/>
      <c r="C236" s="219" t="s">
        <v>436</v>
      </c>
      <c r="D236" s="219" t="s">
        <v>259</v>
      </c>
      <c r="E236" s="220" t="s">
        <v>787</v>
      </c>
      <c r="F236" s="221" t="s">
        <v>788</v>
      </c>
      <c r="G236" s="222" t="s">
        <v>396</v>
      </c>
      <c r="H236" s="223">
        <v>1</v>
      </c>
      <c r="I236" s="224"/>
      <c r="J236" s="225">
        <f>ROUND(I236*H236,2)</f>
        <v>0</v>
      </c>
      <c r="K236" s="221" t="s">
        <v>263</v>
      </c>
      <c r="L236" s="47"/>
      <c r="M236" s="226" t="s">
        <v>35</v>
      </c>
      <c r="N236" s="227" t="s">
        <v>51</v>
      </c>
      <c r="O236" s="87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0" t="s">
        <v>264</v>
      </c>
      <c r="AT236" s="230" t="s">
        <v>259</v>
      </c>
      <c r="AU236" s="230" t="s">
        <v>89</v>
      </c>
      <c r="AY236" s="19" t="s">
        <v>257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87</v>
      </c>
      <c r="BK236" s="231">
        <f>ROUND(I236*H236,2)</f>
        <v>0</v>
      </c>
      <c r="BL236" s="19" t="s">
        <v>264</v>
      </c>
      <c r="BM236" s="230" t="s">
        <v>789</v>
      </c>
    </row>
    <row r="237" s="2" customFormat="1">
      <c r="A237" s="41"/>
      <c r="B237" s="42"/>
      <c r="C237" s="43"/>
      <c r="D237" s="232" t="s">
        <v>266</v>
      </c>
      <c r="E237" s="43"/>
      <c r="F237" s="233" t="s">
        <v>790</v>
      </c>
      <c r="G237" s="43"/>
      <c r="H237" s="43"/>
      <c r="I237" s="234"/>
      <c r="J237" s="43"/>
      <c r="K237" s="43"/>
      <c r="L237" s="47"/>
      <c r="M237" s="235"/>
      <c r="N237" s="23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266</v>
      </c>
      <c r="AU237" s="19" t="s">
        <v>89</v>
      </c>
    </row>
    <row r="238" s="13" customFormat="1">
      <c r="A238" s="13"/>
      <c r="B238" s="237"/>
      <c r="C238" s="238"/>
      <c r="D238" s="239" t="s">
        <v>268</v>
      </c>
      <c r="E238" s="240" t="s">
        <v>35</v>
      </c>
      <c r="F238" s="241" t="s">
        <v>718</v>
      </c>
      <c r="G238" s="238"/>
      <c r="H238" s="240" t="s">
        <v>35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268</v>
      </c>
      <c r="AU238" s="247" t="s">
        <v>89</v>
      </c>
      <c r="AV238" s="13" t="s">
        <v>87</v>
      </c>
      <c r="AW238" s="13" t="s">
        <v>41</v>
      </c>
      <c r="AX238" s="13" t="s">
        <v>80</v>
      </c>
      <c r="AY238" s="247" t="s">
        <v>257</v>
      </c>
    </row>
    <row r="239" s="14" customFormat="1">
      <c r="A239" s="14"/>
      <c r="B239" s="248"/>
      <c r="C239" s="249"/>
      <c r="D239" s="239" t="s">
        <v>268</v>
      </c>
      <c r="E239" s="250" t="s">
        <v>35</v>
      </c>
      <c r="F239" s="251" t="s">
        <v>87</v>
      </c>
      <c r="G239" s="249"/>
      <c r="H239" s="252">
        <v>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268</v>
      </c>
      <c r="AU239" s="258" t="s">
        <v>89</v>
      </c>
      <c r="AV239" s="14" t="s">
        <v>89</v>
      </c>
      <c r="AW239" s="14" t="s">
        <v>41</v>
      </c>
      <c r="AX239" s="14" t="s">
        <v>80</v>
      </c>
      <c r="AY239" s="258" t="s">
        <v>257</v>
      </c>
    </row>
    <row r="240" s="15" customFormat="1">
      <c r="A240" s="15"/>
      <c r="B240" s="259"/>
      <c r="C240" s="260"/>
      <c r="D240" s="239" t="s">
        <v>268</v>
      </c>
      <c r="E240" s="261" t="s">
        <v>35</v>
      </c>
      <c r="F240" s="262" t="s">
        <v>272</v>
      </c>
      <c r="G240" s="260"/>
      <c r="H240" s="263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9" t="s">
        <v>268</v>
      </c>
      <c r="AU240" s="269" t="s">
        <v>89</v>
      </c>
      <c r="AV240" s="15" t="s">
        <v>264</v>
      </c>
      <c r="AW240" s="15" t="s">
        <v>41</v>
      </c>
      <c r="AX240" s="15" t="s">
        <v>87</v>
      </c>
      <c r="AY240" s="269" t="s">
        <v>257</v>
      </c>
    </row>
    <row r="241" s="2" customFormat="1" ht="16.5" customHeight="1">
      <c r="A241" s="41"/>
      <c r="B241" s="42"/>
      <c r="C241" s="270" t="s">
        <v>440</v>
      </c>
      <c r="D241" s="270" t="s">
        <v>369</v>
      </c>
      <c r="E241" s="271" t="s">
        <v>791</v>
      </c>
      <c r="F241" s="272" t="s">
        <v>792</v>
      </c>
      <c r="G241" s="273" t="s">
        <v>396</v>
      </c>
      <c r="H241" s="274">
        <v>1</v>
      </c>
      <c r="I241" s="275"/>
      <c r="J241" s="276">
        <f>ROUND(I241*H241,2)</f>
        <v>0</v>
      </c>
      <c r="K241" s="272" t="s">
        <v>35</v>
      </c>
      <c r="L241" s="277"/>
      <c r="M241" s="278" t="s">
        <v>35</v>
      </c>
      <c r="N241" s="279" t="s">
        <v>51</v>
      </c>
      <c r="O241" s="87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0" t="s">
        <v>308</v>
      </c>
      <c r="AT241" s="230" t="s">
        <v>369</v>
      </c>
      <c r="AU241" s="230" t="s">
        <v>89</v>
      </c>
      <c r="AY241" s="19" t="s">
        <v>257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87</v>
      </c>
      <c r="BK241" s="231">
        <f>ROUND(I241*H241,2)</f>
        <v>0</v>
      </c>
      <c r="BL241" s="19" t="s">
        <v>264</v>
      </c>
      <c r="BM241" s="230" t="s">
        <v>793</v>
      </c>
    </row>
    <row r="242" s="2" customFormat="1" ht="24.15" customHeight="1">
      <c r="A242" s="41"/>
      <c r="B242" s="42"/>
      <c r="C242" s="219" t="s">
        <v>446</v>
      </c>
      <c r="D242" s="219" t="s">
        <v>259</v>
      </c>
      <c r="E242" s="220" t="s">
        <v>794</v>
      </c>
      <c r="F242" s="221" t="s">
        <v>795</v>
      </c>
      <c r="G242" s="222" t="s">
        <v>396</v>
      </c>
      <c r="H242" s="223">
        <v>2</v>
      </c>
      <c r="I242" s="224"/>
      <c r="J242" s="225">
        <f>ROUND(I242*H242,2)</f>
        <v>0</v>
      </c>
      <c r="K242" s="221" t="s">
        <v>263</v>
      </c>
      <c r="L242" s="47"/>
      <c r="M242" s="226" t="s">
        <v>35</v>
      </c>
      <c r="N242" s="227" t="s">
        <v>51</v>
      </c>
      <c r="O242" s="87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0" t="s">
        <v>264</v>
      </c>
      <c r="AT242" s="230" t="s">
        <v>259</v>
      </c>
      <c r="AU242" s="230" t="s">
        <v>89</v>
      </c>
      <c r="AY242" s="19" t="s">
        <v>257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9" t="s">
        <v>87</v>
      </c>
      <c r="BK242" s="231">
        <f>ROUND(I242*H242,2)</f>
        <v>0</v>
      </c>
      <c r="BL242" s="19" t="s">
        <v>264</v>
      </c>
      <c r="BM242" s="230" t="s">
        <v>796</v>
      </c>
    </row>
    <row r="243" s="2" customFormat="1">
      <c r="A243" s="41"/>
      <c r="B243" s="42"/>
      <c r="C243" s="43"/>
      <c r="D243" s="232" t="s">
        <v>266</v>
      </c>
      <c r="E243" s="43"/>
      <c r="F243" s="233" t="s">
        <v>797</v>
      </c>
      <c r="G243" s="43"/>
      <c r="H243" s="43"/>
      <c r="I243" s="234"/>
      <c r="J243" s="43"/>
      <c r="K243" s="43"/>
      <c r="L243" s="47"/>
      <c r="M243" s="235"/>
      <c r="N243" s="23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266</v>
      </c>
      <c r="AU243" s="19" t="s">
        <v>89</v>
      </c>
    </row>
    <row r="244" s="13" customFormat="1">
      <c r="A244" s="13"/>
      <c r="B244" s="237"/>
      <c r="C244" s="238"/>
      <c r="D244" s="239" t="s">
        <v>268</v>
      </c>
      <c r="E244" s="240" t="s">
        <v>35</v>
      </c>
      <c r="F244" s="241" t="s">
        <v>718</v>
      </c>
      <c r="G244" s="238"/>
      <c r="H244" s="240" t="s">
        <v>35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268</v>
      </c>
      <c r="AU244" s="247" t="s">
        <v>89</v>
      </c>
      <c r="AV244" s="13" t="s">
        <v>87</v>
      </c>
      <c r="AW244" s="13" t="s">
        <v>41</v>
      </c>
      <c r="AX244" s="13" t="s">
        <v>80</v>
      </c>
      <c r="AY244" s="247" t="s">
        <v>257</v>
      </c>
    </row>
    <row r="245" s="14" customFormat="1">
      <c r="A245" s="14"/>
      <c r="B245" s="248"/>
      <c r="C245" s="249"/>
      <c r="D245" s="239" t="s">
        <v>268</v>
      </c>
      <c r="E245" s="250" t="s">
        <v>35</v>
      </c>
      <c r="F245" s="251" t="s">
        <v>89</v>
      </c>
      <c r="G245" s="249"/>
      <c r="H245" s="252">
        <v>2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268</v>
      </c>
      <c r="AU245" s="258" t="s">
        <v>89</v>
      </c>
      <c r="AV245" s="14" t="s">
        <v>89</v>
      </c>
      <c r="AW245" s="14" t="s">
        <v>41</v>
      </c>
      <c r="AX245" s="14" t="s">
        <v>80</v>
      </c>
      <c r="AY245" s="258" t="s">
        <v>257</v>
      </c>
    </row>
    <row r="246" s="15" customFormat="1">
      <c r="A246" s="15"/>
      <c r="B246" s="259"/>
      <c r="C246" s="260"/>
      <c r="D246" s="239" t="s">
        <v>268</v>
      </c>
      <c r="E246" s="261" t="s">
        <v>35</v>
      </c>
      <c r="F246" s="262" t="s">
        <v>272</v>
      </c>
      <c r="G246" s="260"/>
      <c r="H246" s="263">
        <v>2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9" t="s">
        <v>268</v>
      </c>
      <c r="AU246" s="269" t="s">
        <v>89</v>
      </c>
      <c r="AV246" s="15" t="s">
        <v>264</v>
      </c>
      <c r="AW246" s="15" t="s">
        <v>41</v>
      </c>
      <c r="AX246" s="15" t="s">
        <v>87</v>
      </c>
      <c r="AY246" s="269" t="s">
        <v>257</v>
      </c>
    </row>
    <row r="247" s="2" customFormat="1" ht="16.5" customHeight="1">
      <c r="A247" s="41"/>
      <c r="B247" s="42"/>
      <c r="C247" s="270" t="s">
        <v>451</v>
      </c>
      <c r="D247" s="270" t="s">
        <v>369</v>
      </c>
      <c r="E247" s="271" t="s">
        <v>798</v>
      </c>
      <c r="F247" s="272" t="s">
        <v>799</v>
      </c>
      <c r="G247" s="273" t="s">
        <v>396</v>
      </c>
      <c r="H247" s="274">
        <v>2</v>
      </c>
      <c r="I247" s="275"/>
      <c r="J247" s="276">
        <f>ROUND(I247*H247,2)</f>
        <v>0</v>
      </c>
      <c r="K247" s="272" t="s">
        <v>35</v>
      </c>
      <c r="L247" s="277"/>
      <c r="M247" s="278" t="s">
        <v>35</v>
      </c>
      <c r="N247" s="279" t="s">
        <v>51</v>
      </c>
      <c r="O247" s="87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0" t="s">
        <v>308</v>
      </c>
      <c r="AT247" s="230" t="s">
        <v>369</v>
      </c>
      <c r="AU247" s="230" t="s">
        <v>89</v>
      </c>
      <c r="AY247" s="19" t="s">
        <v>257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9" t="s">
        <v>87</v>
      </c>
      <c r="BK247" s="231">
        <f>ROUND(I247*H247,2)</f>
        <v>0</v>
      </c>
      <c r="BL247" s="19" t="s">
        <v>264</v>
      </c>
      <c r="BM247" s="230" t="s">
        <v>800</v>
      </c>
    </row>
    <row r="248" s="2" customFormat="1" ht="24.15" customHeight="1">
      <c r="A248" s="41"/>
      <c r="B248" s="42"/>
      <c r="C248" s="219" t="s">
        <v>458</v>
      </c>
      <c r="D248" s="219" t="s">
        <v>259</v>
      </c>
      <c r="E248" s="220" t="s">
        <v>655</v>
      </c>
      <c r="F248" s="221" t="s">
        <v>656</v>
      </c>
      <c r="G248" s="222" t="s">
        <v>396</v>
      </c>
      <c r="H248" s="223">
        <v>1</v>
      </c>
      <c r="I248" s="224"/>
      <c r="J248" s="225">
        <f>ROUND(I248*H248,2)</f>
        <v>0</v>
      </c>
      <c r="K248" s="221" t="s">
        <v>263</v>
      </c>
      <c r="L248" s="47"/>
      <c r="M248" s="226" t="s">
        <v>35</v>
      </c>
      <c r="N248" s="227" t="s">
        <v>51</v>
      </c>
      <c r="O248" s="87"/>
      <c r="P248" s="228">
        <f>O248*H248</f>
        <v>0</v>
      </c>
      <c r="Q248" s="228">
        <v>0.0016199999999999999</v>
      </c>
      <c r="R248" s="228">
        <f>Q248*H248</f>
        <v>0.0016199999999999999</v>
      </c>
      <c r="S248" s="228">
        <v>0</v>
      </c>
      <c r="T248" s="22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0" t="s">
        <v>264</v>
      </c>
      <c r="AT248" s="230" t="s">
        <v>259</v>
      </c>
      <c r="AU248" s="230" t="s">
        <v>89</v>
      </c>
      <c r="AY248" s="19" t="s">
        <v>257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9" t="s">
        <v>87</v>
      </c>
      <c r="BK248" s="231">
        <f>ROUND(I248*H248,2)</f>
        <v>0</v>
      </c>
      <c r="BL248" s="19" t="s">
        <v>264</v>
      </c>
      <c r="BM248" s="230" t="s">
        <v>801</v>
      </c>
    </row>
    <row r="249" s="2" customFormat="1">
      <c r="A249" s="41"/>
      <c r="B249" s="42"/>
      <c r="C249" s="43"/>
      <c r="D249" s="232" t="s">
        <v>266</v>
      </c>
      <c r="E249" s="43"/>
      <c r="F249" s="233" t="s">
        <v>658</v>
      </c>
      <c r="G249" s="43"/>
      <c r="H249" s="43"/>
      <c r="I249" s="234"/>
      <c r="J249" s="43"/>
      <c r="K249" s="43"/>
      <c r="L249" s="47"/>
      <c r="M249" s="235"/>
      <c r="N249" s="23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266</v>
      </c>
      <c r="AU249" s="19" t="s">
        <v>89</v>
      </c>
    </row>
    <row r="250" s="13" customFormat="1">
      <c r="A250" s="13"/>
      <c r="B250" s="237"/>
      <c r="C250" s="238"/>
      <c r="D250" s="239" t="s">
        <v>268</v>
      </c>
      <c r="E250" s="240" t="s">
        <v>35</v>
      </c>
      <c r="F250" s="241" t="s">
        <v>718</v>
      </c>
      <c r="G250" s="238"/>
      <c r="H250" s="240" t="s">
        <v>35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268</v>
      </c>
      <c r="AU250" s="247" t="s">
        <v>89</v>
      </c>
      <c r="AV250" s="13" t="s">
        <v>87</v>
      </c>
      <c r="AW250" s="13" t="s">
        <v>41</v>
      </c>
      <c r="AX250" s="13" t="s">
        <v>80</v>
      </c>
      <c r="AY250" s="247" t="s">
        <v>257</v>
      </c>
    </row>
    <row r="251" s="13" customFormat="1">
      <c r="A251" s="13"/>
      <c r="B251" s="237"/>
      <c r="C251" s="238"/>
      <c r="D251" s="239" t="s">
        <v>268</v>
      </c>
      <c r="E251" s="240" t="s">
        <v>35</v>
      </c>
      <c r="F251" s="241" t="s">
        <v>480</v>
      </c>
      <c r="G251" s="238"/>
      <c r="H251" s="240" t="s">
        <v>35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268</v>
      </c>
      <c r="AU251" s="247" t="s">
        <v>89</v>
      </c>
      <c r="AV251" s="13" t="s">
        <v>87</v>
      </c>
      <c r="AW251" s="13" t="s">
        <v>41</v>
      </c>
      <c r="AX251" s="13" t="s">
        <v>80</v>
      </c>
      <c r="AY251" s="247" t="s">
        <v>257</v>
      </c>
    </row>
    <row r="252" s="14" customFormat="1">
      <c r="A252" s="14"/>
      <c r="B252" s="248"/>
      <c r="C252" s="249"/>
      <c r="D252" s="239" t="s">
        <v>268</v>
      </c>
      <c r="E252" s="250" t="s">
        <v>35</v>
      </c>
      <c r="F252" s="251" t="s">
        <v>87</v>
      </c>
      <c r="G252" s="249"/>
      <c r="H252" s="252">
        <v>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268</v>
      </c>
      <c r="AU252" s="258" t="s">
        <v>89</v>
      </c>
      <c r="AV252" s="14" t="s">
        <v>89</v>
      </c>
      <c r="AW252" s="14" t="s">
        <v>41</v>
      </c>
      <c r="AX252" s="14" t="s">
        <v>80</v>
      </c>
      <c r="AY252" s="258" t="s">
        <v>257</v>
      </c>
    </row>
    <row r="253" s="15" customFormat="1">
      <c r="A253" s="15"/>
      <c r="B253" s="259"/>
      <c r="C253" s="260"/>
      <c r="D253" s="239" t="s">
        <v>268</v>
      </c>
      <c r="E253" s="261" t="s">
        <v>35</v>
      </c>
      <c r="F253" s="262" t="s">
        <v>272</v>
      </c>
      <c r="G253" s="260"/>
      <c r="H253" s="263">
        <v>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9" t="s">
        <v>268</v>
      </c>
      <c r="AU253" s="269" t="s">
        <v>89</v>
      </c>
      <c r="AV253" s="15" t="s">
        <v>264</v>
      </c>
      <c r="AW253" s="15" t="s">
        <v>41</v>
      </c>
      <c r="AX253" s="15" t="s">
        <v>87</v>
      </c>
      <c r="AY253" s="269" t="s">
        <v>257</v>
      </c>
    </row>
    <row r="254" s="2" customFormat="1" ht="16.5" customHeight="1">
      <c r="A254" s="41"/>
      <c r="B254" s="42"/>
      <c r="C254" s="270" t="s">
        <v>462</v>
      </c>
      <c r="D254" s="270" t="s">
        <v>369</v>
      </c>
      <c r="E254" s="271" t="s">
        <v>659</v>
      </c>
      <c r="F254" s="272" t="s">
        <v>660</v>
      </c>
      <c r="G254" s="273" t="s">
        <v>396</v>
      </c>
      <c r="H254" s="274">
        <v>1</v>
      </c>
      <c r="I254" s="275"/>
      <c r="J254" s="276">
        <f>ROUND(I254*H254,2)</f>
        <v>0</v>
      </c>
      <c r="K254" s="272" t="s">
        <v>263</v>
      </c>
      <c r="L254" s="277"/>
      <c r="M254" s="278" t="s">
        <v>35</v>
      </c>
      <c r="N254" s="279" t="s">
        <v>51</v>
      </c>
      <c r="O254" s="87"/>
      <c r="P254" s="228">
        <f>O254*H254</f>
        <v>0</v>
      </c>
      <c r="Q254" s="228">
        <v>0.017999999999999999</v>
      </c>
      <c r="R254" s="228">
        <f>Q254*H254</f>
        <v>0.017999999999999999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308</v>
      </c>
      <c r="AT254" s="230" t="s">
        <v>369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802</v>
      </c>
    </row>
    <row r="255" s="2" customFormat="1" ht="16.5" customHeight="1">
      <c r="A255" s="41"/>
      <c r="B255" s="42"/>
      <c r="C255" s="270" t="s">
        <v>466</v>
      </c>
      <c r="D255" s="270" t="s">
        <v>369</v>
      </c>
      <c r="E255" s="271" t="s">
        <v>662</v>
      </c>
      <c r="F255" s="272" t="s">
        <v>663</v>
      </c>
      <c r="G255" s="273" t="s">
        <v>396</v>
      </c>
      <c r="H255" s="274">
        <v>1</v>
      </c>
      <c r="I255" s="275"/>
      <c r="J255" s="276">
        <f>ROUND(I255*H255,2)</f>
        <v>0</v>
      </c>
      <c r="K255" s="272" t="s">
        <v>263</v>
      </c>
      <c r="L255" s="277"/>
      <c r="M255" s="278" t="s">
        <v>35</v>
      </c>
      <c r="N255" s="279" t="s">
        <v>51</v>
      </c>
      <c r="O255" s="87"/>
      <c r="P255" s="228">
        <f>O255*H255</f>
        <v>0</v>
      </c>
      <c r="Q255" s="228">
        <v>0.0035000000000000001</v>
      </c>
      <c r="R255" s="228">
        <f>Q255*H255</f>
        <v>0.0035000000000000001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308</v>
      </c>
      <c r="AT255" s="230" t="s">
        <v>369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803</v>
      </c>
    </row>
    <row r="256" s="2" customFormat="1" ht="16.5" customHeight="1">
      <c r="A256" s="41"/>
      <c r="B256" s="42"/>
      <c r="C256" s="219" t="s">
        <v>471</v>
      </c>
      <c r="D256" s="219" t="s">
        <v>259</v>
      </c>
      <c r="E256" s="220" t="s">
        <v>804</v>
      </c>
      <c r="F256" s="221" t="s">
        <v>805</v>
      </c>
      <c r="G256" s="222" t="s">
        <v>297</v>
      </c>
      <c r="H256" s="223">
        <v>67</v>
      </c>
      <c r="I256" s="224"/>
      <c r="J256" s="225">
        <f>ROUND(I256*H256,2)</f>
        <v>0</v>
      </c>
      <c r="K256" s="221" t="s">
        <v>263</v>
      </c>
      <c r="L256" s="47"/>
      <c r="M256" s="226" t="s">
        <v>35</v>
      </c>
      <c r="N256" s="227" t="s">
        <v>51</v>
      </c>
      <c r="O256" s="87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30" t="s">
        <v>264</v>
      </c>
      <c r="AT256" s="230" t="s">
        <v>259</v>
      </c>
      <c r="AU256" s="230" t="s">
        <v>89</v>
      </c>
      <c r="AY256" s="19" t="s">
        <v>257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9" t="s">
        <v>87</v>
      </c>
      <c r="BK256" s="231">
        <f>ROUND(I256*H256,2)</f>
        <v>0</v>
      </c>
      <c r="BL256" s="19" t="s">
        <v>264</v>
      </c>
      <c r="BM256" s="230" t="s">
        <v>806</v>
      </c>
    </row>
    <row r="257" s="2" customFormat="1">
      <c r="A257" s="41"/>
      <c r="B257" s="42"/>
      <c r="C257" s="43"/>
      <c r="D257" s="232" t="s">
        <v>266</v>
      </c>
      <c r="E257" s="43"/>
      <c r="F257" s="233" t="s">
        <v>807</v>
      </c>
      <c r="G257" s="43"/>
      <c r="H257" s="43"/>
      <c r="I257" s="234"/>
      <c r="J257" s="43"/>
      <c r="K257" s="43"/>
      <c r="L257" s="47"/>
      <c r="M257" s="235"/>
      <c r="N257" s="23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266</v>
      </c>
      <c r="AU257" s="19" t="s">
        <v>89</v>
      </c>
    </row>
    <row r="258" s="13" customFormat="1">
      <c r="A258" s="13"/>
      <c r="B258" s="237"/>
      <c r="C258" s="238"/>
      <c r="D258" s="239" t="s">
        <v>268</v>
      </c>
      <c r="E258" s="240" t="s">
        <v>35</v>
      </c>
      <c r="F258" s="241" t="s">
        <v>718</v>
      </c>
      <c r="G258" s="238"/>
      <c r="H258" s="240" t="s">
        <v>35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268</v>
      </c>
      <c r="AU258" s="247" t="s">
        <v>89</v>
      </c>
      <c r="AV258" s="13" t="s">
        <v>87</v>
      </c>
      <c r="AW258" s="13" t="s">
        <v>41</v>
      </c>
      <c r="AX258" s="13" t="s">
        <v>80</v>
      </c>
      <c r="AY258" s="247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770</v>
      </c>
      <c r="G259" s="249"/>
      <c r="H259" s="252">
        <v>67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5" customFormat="1">
      <c r="A260" s="15"/>
      <c r="B260" s="259"/>
      <c r="C260" s="260"/>
      <c r="D260" s="239" t="s">
        <v>268</v>
      </c>
      <c r="E260" s="261" t="s">
        <v>35</v>
      </c>
      <c r="F260" s="262" t="s">
        <v>272</v>
      </c>
      <c r="G260" s="260"/>
      <c r="H260" s="263">
        <v>67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268</v>
      </c>
      <c r="AU260" s="269" t="s">
        <v>89</v>
      </c>
      <c r="AV260" s="15" t="s">
        <v>264</v>
      </c>
      <c r="AW260" s="15" t="s">
        <v>41</v>
      </c>
      <c r="AX260" s="15" t="s">
        <v>87</v>
      </c>
      <c r="AY260" s="269" t="s">
        <v>257</v>
      </c>
    </row>
    <row r="261" s="2" customFormat="1" ht="16.5" customHeight="1">
      <c r="A261" s="41"/>
      <c r="B261" s="42"/>
      <c r="C261" s="219" t="s">
        <v>475</v>
      </c>
      <c r="D261" s="219" t="s">
        <v>259</v>
      </c>
      <c r="E261" s="220" t="s">
        <v>495</v>
      </c>
      <c r="F261" s="221" t="s">
        <v>496</v>
      </c>
      <c r="G261" s="222" t="s">
        <v>297</v>
      </c>
      <c r="H261" s="223">
        <v>67</v>
      </c>
      <c r="I261" s="224"/>
      <c r="J261" s="225">
        <f>ROUND(I261*H261,2)</f>
        <v>0</v>
      </c>
      <c r="K261" s="221" t="s">
        <v>263</v>
      </c>
      <c r="L261" s="47"/>
      <c r="M261" s="226" t="s">
        <v>35</v>
      </c>
      <c r="N261" s="227" t="s">
        <v>51</v>
      </c>
      <c r="O261" s="87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0" t="s">
        <v>264</v>
      </c>
      <c r="AT261" s="230" t="s">
        <v>259</v>
      </c>
      <c r="AU261" s="230" t="s">
        <v>89</v>
      </c>
      <c r="AY261" s="19" t="s">
        <v>257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87</v>
      </c>
      <c r="BK261" s="231">
        <f>ROUND(I261*H261,2)</f>
        <v>0</v>
      </c>
      <c r="BL261" s="19" t="s">
        <v>264</v>
      </c>
      <c r="BM261" s="230" t="s">
        <v>808</v>
      </c>
    </row>
    <row r="262" s="2" customFormat="1">
      <c r="A262" s="41"/>
      <c r="B262" s="42"/>
      <c r="C262" s="43"/>
      <c r="D262" s="232" t="s">
        <v>266</v>
      </c>
      <c r="E262" s="43"/>
      <c r="F262" s="233" t="s">
        <v>498</v>
      </c>
      <c r="G262" s="43"/>
      <c r="H262" s="43"/>
      <c r="I262" s="234"/>
      <c r="J262" s="43"/>
      <c r="K262" s="43"/>
      <c r="L262" s="47"/>
      <c r="M262" s="235"/>
      <c r="N262" s="23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266</v>
      </c>
      <c r="AU262" s="19" t="s">
        <v>89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718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770</v>
      </c>
      <c r="G264" s="249"/>
      <c r="H264" s="252">
        <v>67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67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16.5" customHeight="1">
      <c r="A266" s="41"/>
      <c r="B266" s="42"/>
      <c r="C266" s="219" t="s">
        <v>481</v>
      </c>
      <c r="D266" s="219" t="s">
        <v>259</v>
      </c>
      <c r="E266" s="220" t="s">
        <v>500</v>
      </c>
      <c r="F266" s="221" t="s">
        <v>501</v>
      </c>
      <c r="G266" s="222" t="s">
        <v>396</v>
      </c>
      <c r="H266" s="223">
        <v>2</v>
      </c>
      <c r="I266" s="224"/>
      <c r="J266" s="225">
        <f>ROUND(I266*H266,2)</f>
        <v>0</v>
      </c>
      <c r="K266" s="221" t="s">
        <v>263</v>
      </c>
      <c r="L266" s="47"/>
      <c r="M266" s="226" t="s">
        <v>35</v>
      </c>
      <c r="N266" s="227" t="s">
        <v>51</v>
      </c>
      <c r="O266" s="87"/>
      <c r="P266" s="228">
        <f>O266*H266</f>
        <v>0</v>
      </c>
      <c r="Q266" s="228">
        <v>0.45937</v>
      </c>
      <c r="R266" s="228">
        <f>Q266*H266</f>
        <v>0.91874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264</v>
      </c>
      <c r="AT266" s="230" t="s">
        <v>259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809</v>
      </c>
    </row>
    <row r="267" s="2" customFormat="1">
      <c r="A267" s="41"/>
      <c r="B267" s="42"/>
      <c r="C267" s="43"/>
      <c r="D267" s="232" t="s">
        <v>266</v>
      </c>
      <c r="E267" s="43"/>
      <c r="F267" s="233" t="s">
        <v>503</v>
      </c>
      <c r="G267" s="43"/>
      <c r="H267" s="43"/>
      <c r="I267" s="234"/>
      <c r="J267" s="43"/>
      <c r="K267" s="43"/>
      <c r="L267" s="47"/>
      <c r="M267" s="235"/>
      <c r="N267" s="23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266</v>
      </c>
      <c r="AU267" s="19" t="s">
        <v>89</v>
      </c>
    </row>
    <row r="268" s="2" customFormat="1" ht="16.5" customHeight="1">
      <c r="A268" s="41"/>
      <c r="B268" s="42"/>
      <c r="C268" s="219" t="s">
        <v>485</v>
      </c>
      <c r="D268" s="219" t="s">
        <v>259</v>
      </c>
      <c r="E268" s="220" t="s">
        <v>505</v>
      </c>
      <c r="F268" s="221" t="s">
        <v>506</v>
      </c>
      <c r="G268" s="222" t="s">
        <v>396</v>
      </c>
      <c r="H268" s="223">
        <v>1</v>
      </c>
      <c r="I268" s="224"/>
      <c r="J268" s="225">
        <f>ROUND(I268*H268,2)</f>
        <v>0</v>
      </c>
      <c r="K268" s="221" t="s">
        <v>263</v>
      </c>
      <c r="L268" s="47"/>
      <c r="M268" s="226" t="s">
        <v>35</v>
      </c>
      <c r="N268" s="227" t="s">
        <v>51</v>
      </c>
      <c r="O268" s="87"/>
      <c r="P268" s="228">
        <f>O268*H268</f>
        <v>0</v>
      </c>
      <c r="Q268" s="228">
        <v>0.12303</v>
      </c>
      <c r="R268" s="228">
        <f>Q268*H268</f>
        <v>0.12303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264</v>
      </c>
      <c r="AT268" s="230" t="s">
        <v>259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810</v>
      </c>
    </row>
    <row r="269" s="2" customFormat="1">
      <c r="A269" s="41"/>
      <c r="B269" s="42"/>
      <c r="C269" s="43"/>
      <c r="D269" s="232" t="s">
        <v>266</v>
      </c>
      <c r="E269" s="43"/>
      <c r="F269" s="233" t="s">
        <v>508</v>
      </c>
      <c r="G269" s="43"/>
      <c r="H269" s="43"/>
      <c r="I269" s="234"/>
      <c r="J269" s="43"/>
      <c r="K269" s="43"/>
      <c r="L269" s="47"/>
      <c r="M269" s="235"/>
      <c r="N269" s="23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266</v>
      </c>
      <c r="AU269" s="19" t="s">
        <v>89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718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87</v>
      </c>
      <c r="G271" s="249"/>
      <c r="H271" s="252">
        <v>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1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2" customFormat="1" ht="16.5" customHeight="1">
      <c r="A273" s="41"/>
      <c r="B273" s="42"/>
      <c r="C273" s="270" t="s">
        <v>489</v>
      </c>
      <c r="D273" s="270" t="s">
        <v>369</v>
      </c>
      <c r="E273" s="271" t="s">
        <v>510</v>
      </c>
      <c r="F273" s="272" t="s">
        <v>511</v>
      </c>
      <c r="G273" s="273" t="s">
        <v>396</v>
      </c>
      <c r="H273" s="274">
        <v>1</v>
      </c>
      <c r="I273" s="275"/>
      <c r="J273" s="276">
        <f>ROUND(I273*H273,2)</f>
        <v>0</v>
      </c>
      <c r="K273" s="272" t="s">
        <v>263</v>
      </c>
      <c r="L273" s="277"/>
      <c r="M273" s="278" t="s">
        <v>35</v>
      </c>
      <c r="N273" s="279" t="s">
        <v>51</v>
      </c>
      <c r="O273" s="87"/>
      <c r="P273" s="228">
        <f>O273*H273</f>
        <v>0</v>
      </c>
      <c r="Q273" s="228">
        <v>0.013299999999999999</v>
      </c>
      <c r="R273" s="228">
        <f>Q273*H273</f>
        <v>0.013299999999999999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308</v>
      </c>
      <c r="AT273" s="230" t="s">
        <v>369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811</v>
      </c>
    </row>
    <row r="274" s="2" customFormat="1" ht="16.5" customHeight="1">
      <c r="A274" s="41"/>
      <c r="B274" s="42"/>
      <c r="C274" s="270" t="s">
        <v>494</v>
      </c>
      <c r="D274" s="270" t="s">
        <v>369</v>
      </c>
      <c r="E274" s="271" t="s">
        <v>514</v>
      </c>
      <c r="F274" s="272" t="s">
        <v>515</v>
      </c>
      <c r="G274" s="273" t="s">
        <v>396</v>
      </c>
      <c r="H274" s="274">
        <v>1</v>
      </c>
      <c r="I274" s="275"/>
      <c r="J274" s="276">
        <f>ROUND(I274*H274,2)</f>
        <v>0</v>
      </c>
      <c r="K274" s="272" t="s">
        <v>263</v>
      </c>
      <c r="L274" s="277"/>
      <c r="M274" s="278" t="s">
        <v>35</v>
      </c>
      <c r="N274" s="279" t="s">
        <v>51</v>
      </c>
      <c r="O274" s="87"/>
      <c r="P274" s="228">
        <f>O274*H274</f>
        <v>0</v>
      </c>
      <c r="Q274" s="228">
        <v>0.00089999999999999998</v>
      </c>
      <c r="R274" s="228">
        <f>Q274*H274</f>
        <v>0.00089999999999999998</v>
      </c>
      <c r="S274" s="228">
        <v>0</v>
      </c>
      <c r="T274" s="22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0" t="s">
        <v>308</v>
      </c>
      <c r="AT274" s="230" t="s">
        <v>369</v>
      </c>
      <c r="AU274" s="230" t="s">
        <v>89</v>
      </c>
      <c r="AY274" s="19" t="s">
        <v>257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9" t="s">
        <v>87</v>
      </c>
      <c r="BK274" s="231">
        <f>ROUND(I274*H274,2)</f>
        <v>0</v>
      </c>
      <c r="BL274" s="19" t="s">
        <v>264</v>
      </c>
      <c r="BM274" s="230" t="s">
        <v>812</v>
      </c>
    </row>
    <row r="275" s="2" customFormat="1" ht="16.5" customHeight="1">
      <c r="A275" s="41"/>
      <c r="B275" s="42"/>
      <c r="C275" s="219" t="s">
        <v>499</v>
      </c>
      <c r="D275" s="219" t="s">
        <v>259</v>
      </c>
      <c r="E275" s="220" t="s">
        <v>518</v>
      </c>
      <c r="F275" s="221" t="s">
        <v>519</v>
      </c>
      <c r="G275" s="222" t="s">
        <v>396</v>
      </c>
      <c r="H275" s="223">
        <v>1</v>
      </c>
      <c r="I275" s="224"/>
      <c r="J275" s="225">
        <f>ROUND(I275*H275,2)</f>
        <v>0</v>
      </c>
      <c r="K275" s="221" t="s">
        <v>263</v>
      </c>
      <c r="L275" s="47"/>
      <c r="M275" s="226" t="s">
        <v>35</v>
      </c>
      <c r="N275" s="227" t="s">
        <v>51</v>
      </c>
      <c r="O275" s="87"/>
      <c r="P275" s="228">
        <f>O275*H275</f>
        <v>0</v>
      </c>
      <c r="Q275" s="228">
        <v>0.00016000000000000001</v>
      </c>
      <c r="R275" s="228">
        <f>Q275*H275</f>
        <v>0.00016000000000000001</v>
      </c>
      <c r="S275" s="228">
        <v>0</v>
      </c>
      <c r="T275" s="22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0" t="s">
        <v>264</v>
      </c>
      <c r="AT275" s="230" t="s">
        <v>259</v>
      </c>
      <c r="AU275" s="230" t="s">
        <v>89</v>
      </c>
      <c r="AY275" s="19" t="s">
        <v>257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9" t="s">
        <v>87</v>
      </c>
      <c r="BK275" s="231">
        <f>ROUND(I275*H275,2)</f>
        <v>0</v>
      </c>
      <c r="BL275" s="19" t="s">
        <v>264</v>
      </c>
      <c r="BM275" s="230" t="s">
        <v>813</v>
      </c>
    </row>
    <row r="276" s="2" customFormat="1">
      <c r="A276" s="41"/>
      <c r="B276" s="42"/>
      <c r="C276" s="43"/>
      <c r="D276" s="232" t="s">
        <v>266</v>
      </c>
      <c r="E276" s="43"/>
      <c r="F276" s="233" t="s">
        <v>521</v>
      </c>
      <c r="G276" s="43"/>
      <c r="H276" s="43"/>
      <c r="I276" s="234"/>
      <c r="J276" s="43"/>
      <c r="K276" s="43"/>
      <c r="L276" s="47"/>
      <c r="M276" s="235"/>
      <c r="N276" s="23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266</v>
      </c>
      <c r="AU276" s="19" t="s">
        <v>89</v>
      </c>
    </row>
    <row r="277" s="13" customFormat="1">
      <c r="A277" s="13"/>
      <c r="B277" s="237"/>
      <c r="C277" s="238"/>
      <c r="D277" s="239" t="s">
        <v>268</v>
      </c>
      <c r="E277" s="240" t="s">
        <v>35</v>
      </c>
      <c r="F277" s="241" t="s">
        <v>718</v>
      </c>
      <c r="G277" s="238"/>
      <c r="H277" s="240" t="s">
        <v>35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268</v>
      </c>
      <c r="AU277" s="247" t="s">
        <v>89</v>
      </c>
      <c r="AV277" s="13" t="s">
        <v>87</v>
      </c>
      <c r="AW277" s="13" t="s">
        <v>41</v>
      </c>
      <c r="AX277" s="13" t="s">
        <v>80</v>
      </c>
      <c r="AY277" s="247" t="s">
        <v>257</v>
      </c>
    </row>
    <row r="278" s="14" customFormat="1">
      <c r="A278" s="14"/>
      <c r="B278" s="248"/>
      <c r="C278" s="249"/>
      <c r="D278" s="239" t="s">
        <v>268</v>
      </c>
      <c r="E278" s="250" t="s">
        <v>35</v>
      </c>
      <c r="F278" s="251" t="s">
        <v>87</v>
      </c>
      <c r="G278" s="249"/>
      <c r="H278" s="252">
        <v>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268</v>
      </c>
      <c r="AU278" s="258" t="s">
        <v>89</v>
      </c>
      <c r="AV278" s="14" t="s">
        <v>89</v>
      </c>
      <c r="AW278" s="14" t="s">
        <v>41</v>
      </c>
      <c r="AX278" s="14" t="s">
        <v>80</v>
      </c>
      <c r="AY278" s="258" t="s">
        <v>257</v>
      </c>
    </row>
    <row r="279" s="15" customFormat="1">
      <c r="A279" s="15"/>
      <c r="B279" s="259"/>
      <c r="C279" s="260"/>
      <c r="D279" s="239" t="s">
        <v>268</v>
      </c>
      <c r="E279" s="261" t="s">
        <v>35</v>
      </c>
      <c r="F279" s="262" t="s">
        <v>272</v>
      </c>
      <c r="G279" s="260"/>
      <c r="H279" s="263">
        <v>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9" t="s">
        <v>268</v>
      </c>
      <c r="AU279" s="269" t="s">
        <v>89</v>
      </c>
      <c r="AV279" s="15" t="s">
        <v>264</v>
      </c>
      <c r="AW279" s="15" t="s">
        <v>41</v>
      </c>
      <c r="AX279" s="15" t="s">
        <v>87</v>
      </c>
      <c r="AY279" s="269" t="s">
        <v>257</v>
      </c>
    </row>
    <row r="280" s="2" customFormat="1" ht="16.5" customHeight="1">
      <c r="A280" s="41"/>
      <c r="B280" s="42"/>
      <c r="C280" s="219" t="s">
        <v>504</v>
      </c>
      <c r="D280" s="219" t="s">
        <v>259</v>
      </c>
      <c r="E280" s="220" t="s">
        <v>523</v>
      </c>
      <c r="F280" s="221" t="s">
        <v>524</v>
      </c>
      <c r="G280" s="222" t="s">
        <v>297</v>
      </c>
      <c r="H280" s="223">
        <v>67</v>
      </c>
      <c r="I280" s="224"/>
      <c r="J280" s="225">
        <f>ROUND(I280*H280,2)</f>
        <v>0</v>
      </c>
      <c r="K280" s="221" t="s">
        <v>263</v>
      </c>
      <c r="L280" s="47"/>
      <c r="M280" s="226" t="s">
        <v>35</v>
      </c>
      <c r="N280" s="227" t="s">
        <v>51</v>
      </c>
      <c r="O280" s="87"/>
      <c r="P280" s="228">
        <f>O280*H280</f>
        <v>0</v>
      </c>
      <c r="Q280" s="228">
        <v>0.00019000000000000001</v>
      </c>
      <c r="R280" s="228">
        <f>Q280*H280</f>
        <v>0.01273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264</v>
      </c>
      <c r="AT280" s="230" t="s">
        <v>259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814</v>
      </c>
    </row>
    <row r="281" s="2" customFormat="1">
      <c r="A281" s="41"/>
      <c r="B281" s="42"/>
      <c r="C281" s="43"/>
      <c r="D281" s="232" t="s">
        <v>266</v>
      </c>
      <c r="E281" s="43"/>
      <c r="F281" s="233" t="s">
        <v>526</v>
      </c>
      <c r="G281" s="43"/>
      <c r="H281" s="43"/>
      <c r="I281" s="234"/>
      <c r="J281" s="43"/>
      <c r="K281" s="43"/>
      <c r="L281" s="47"/>
      <c r="M281" s="235"/>
      <c r="N281" s="23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266</v>
      </c>
      <c r="AU281" s="19" t="s">
        <v>89</v>
      </c>
    </row>
    <row r="282" s="13" customFormat="1">
      <c r="A282" s="13"/>
      <c r="B282" s="237"/>
      <c r="C282" s="238"/>
      <c r="D282" s="239" t="s">
        <v>268</v>
      </c>
      <c r="E282" s="240" t="s">
        <v>35</v>
      </c>
      <c r="F282" s="241" t="s">
        <v>718</v>
      </c>
      <c r="G282" s="238"/>
      <c r="H282" s="240" t="s">
        <v>35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268</v>
      </c>
      <c r="AU282" s="247" t="s">
        <v>89</v>
      </c>
      <c r="AV282" s="13" t="s">
        <v>87</v>
      </c>
      <c r="AW282" s="13" t="s">
        <v>41</v>
      </c>
      <c r="AX282" s="13" t="s">
        <v>80</v>
      </c>
      <c r="AY282" s="247" t="s">
        <v>257</v>
      </c>
    </row>
    <row r="283" s="14" customFormat="1">
      <c r="A283" s="14"/>
      <c r="B283" s="248"/>
      <c r="C283" s="249"/>
      <c r="D283" s="239" t="s">
        <v>268</v>
      </c>
      <c r="E283" s="250" t="s">
        <v>35</v>
      </c>
      <c r="F283" s="251" t="s">
        <v>770</v>
      </c>
      <c r="G283" s="249"/>
      <c r="H283" s="252">
        <v>67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268</v>
      </c>
      <c r="AU283" s="258" t="s">
        <v>89</v>
      </c>
      <c r="AV283" s="14" t="s">
        <v>89</v>
      </c>
      <c r="AW283" s="14" t="s">
        <v>41</v>
      </c>
      <c r="AX283" s="14" t="s">
        <v>80</v>
      </c>
      <c r="AY283" s="258" t="s">
        <v>257</v>
      </c>
    </row>
    <row r="284" s="15" customFormat="1">
      <c r="A284" s="15"/>
      <c r="B284" s="259"/>
      <c r="C284" s="260"/>
      <c r="D284" s="239" t="s">
        <v>268</v>
      </c>
      <c r="E284" s="261" t="s">
        <v>35</v>
      </c>
      <c r="F284" s="262" t="s">
        <v>272</v>
      </c>
      <c r="G284" s="260"/>
      <c r="H284" s="263">
        <v>67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9" t="s">
        <v>268</v>
      </c>
      <c r="AU284" s="269" t="s">
        <v>89</v>
      </c>
      <c r="AV284" s="15" t="s">
        <v>264</v>
      </c>
      <c r="AW284" s="15" t="s">
        <v>41</v>
      </c>
      <c r="AX284" s="15" t="s">
        <v>87</v>
      </c>
      <c r="AY284" s="269" t="s">
        <v>257</v>
      </c>
    </row>
    <row r="285" s="2" customFormat="1" ht="16.5" customHeight="1">
      <c r="A285" s="41"/>
      <c r="B285" s="42"/>
      <c r="C285" s="219" t="s">
        <v>509</v>
      </c>
      <c r="D285" s="219" t="s">
        <v>259</v>
      </c>
      <c r="E285" s="220" t="s">
        <v>529</v>
      </c>
      <c r="F285" s="221" t="s">
        <v>530</v>
      </c>
      <c r="G285" s="222" t="s">
        <v>297</v>
      </c>
      <c r="H285" s="223">
        <v>67</v>
      </c>
      <c r="I285" s="224"/>
      <c r="J285" s="225">
        <f>ROUND(I285*H285,2)</f>
        <v>0</v>
      </c>
      <c r="K285" s="221" t="s">
        <v>263</v>
      </c>
      <c r="L285" s="47"/>
      <c r="M285" s="226" t="s">
        <v>35</v>
      </c>
      <c r="N285" s="227" t="s">
        <v>51</v>
      </c>
      <c r="O285" s="87"/>
      <c r="P285" s="228">
        <f>O285*H285</f>
        <v>0</v>
      </c>
      <c r="Q285" s="228">
        <v>6.0000000000000002E-05</v>
      </c>
      <c r="R285" s="228">
        <f>Q285*H285</f>
        <v>0.0040200000000000001</v>
      </c>
      <c r="S285" s="228">
        <v>0</v>
      </c>
      <c r="T285" s="22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0" t="s">
        <v>264</v>
      </c>
      <c r="AT285" s="230" t="s">
        <v>259</v>
      </c>
      <c r="AU285" s="230" t="s">
        <v>89</v>
      </c>
      <c r="AY285" s="19" t="s">
        <v>257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9" t="s">
        <v>87</v>
      </c>
      <c r="BK285" s="231">
        <f>ROUND(I285*H285,2)</f>
        <v>0</v>
      </c>
      <c r="BL285" s="19" t="s">
        <v>264</v>
      </c>
      <c r="BM285" s="230" t="s">
        <v>815</v>
      </c>
    </row>
    <row r="286" s="2" customFormat="1">
      <c r="A286" s="41"/>
      <c r="B286" s="42"/>
      <c r="C286" s="43"/>
      <c r="D286" s="232" t="s">
        <v>266</v>
      </c>
      <c r="E286" s="43"/>
      <c r="F286" s="233" t="s">
        <v>532</v>
      </c>
      <c r="G286" s="43"/>
      <c r="H286" s="43"/>
      <c r="I286" s="234"/>
      <c r="J286" s="43"/>
      <c r="K286" s="43"/>
      <c r="L286" s="47"/>
      <c r="M286" s="235"/>
      <c r="N286" s="23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266</v>
      </c>
      <c r="AU286" s="19" t="s">
        <v>89</v>
      </c>
    </row>
    <row r="287" s="13" customFormat="1">
      <c r="A287" s="13"/>
      <c r="B287" s="237"/>
      <c r="C287" s="238"/>
      <c r="D287" s="239" t="s">
        <v>268</v>
      </c>
      <c r="E287" s="240" t="s">
        <v>35</v>
      </c>
      <c r="F287" s="241" t="s">
        <v>718</v>
      </c>
      <c r="G287" s="238"/>
      <c r="H287" s="240" t="s">
        <v>35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268</v>
      </c>
      <c r="AU287" s="247" t="s">
        <v>89</v>
      </c>
      <c r="AV287" s="13" t="s">
        <v>87</v>
      </c>
      <c r="AW287" s="13" t="s">
        <v>41</v>
      </c>
      <c r="AX287" s="13" t="s">
        <v>80</v>
      </c>
      <c r="AY287" s="247" t="s">
        <v>257</v>
      </c>
    </row>
    <row r="288" s="14" customFormat="1">
      <c r="A288" s="14"/>
      <c r="B288" s="248"/>
      <c r="C288" s="249"/>
      <c r="D288" s="239" t="s">
        <v>268</v>
      </c>
      <c r="E288" s="250" t="s">
        <v>35</v>
      </c>
      <c r="F288" s="251" t="s">
        <v>770</v>
      </c>
      <c r="G288" s="249"/>
      <c r="H288" s="252">
        <v>67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268</v>
      </c>
      <c r="AU288" s="258" t="s">
        <v>89</v>
      </c>
      <c r="AV288" s="14" t="s">
        <v>89</v>
      </c>
      <c r="AW288" s="14" t="s">
        <v>41</v>
      </c>
      <c r="AX288" s="14" t="s">
        <v>80</v>
      </c>
      <c r="AY288" s="258" t="s">
        <v>257</v>
      </c>
    </row>
    <row r="289" s="15" customFormat="1">
      <c r="A289" s="15"/>
      <c r="B289" s="259"/>
      <c r="C289" s="260"/>
      <c r="D289" s="239" t="s">
        <v>268</v>
      </c>
      <c r="E289" s="261" t="s">
        <v>35</v>
      </c>
      <c r="F289" s="262" t="s">
        <v>272</v>
      </c>
      <c r="G289" s="260"/>
      <c r="H289" s="263">
        <v>67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268</v>
      </c>
      <c r="AU289" s="269" t="s">
        <v>89</v>
      </c>
      <c r="AV289" s="15" t="s">
        <v>264</v>
      </c>
      <c r="AW289" s="15" t="s">
        <v>41</v>
      </c>
      <c r="AX289" s="15" t="s">
        <v>87</v>
      </c>
      <c r="AY289" s="269" t="s">
        <v>257</v>
      </c>
    </row>
    <row r="290" s="12" customFormat="1" ht="22.8" customHeight="1">
      <c r="A290" s="12"/>
      <c r="B290" s="203"/>
      <c r="C290" s="204"/>
      <c r="D290" s="205" t="s">
        <v>79</v>
      </c>
      <c r="E290" s="217" t="s">
        <v>539</v>
      </c>
      <c r="F290" s="217" t="s">
        <v>540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SUM(P291:P301)</f>
        <v>0</v>
      </c>
      <c r="Q290" s="211"/>
      <c r="R290" s="212">
        <f>SUM(R291:R301)</f>
        <v>0</v>
      </c>
      <c r="S290" s="211"/>
      <c r="T290" s="213">
        <f>SUM(T291:T301)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87</v>
      </c>
      <c r="AT290" s="215" t="s">
        <v>79</v>
      </c>
      <c r="AU290" s="215" t="s">
        <v>87</v>
      </c>
      <c r="AY290" s="214" t="s">
        <v>257</v>
      </c>
      <c r="BK290" s="216">
        <f>SUM(BK291:BK301)</f>
        <v>0</v>
      </c>
    </row>
    <row r="291" s="2" customFormat="1" ht="24.15" customHeight="1">
      <c r="A291" s="41"/>
      <c r="B291" s="42"/>
      <c r="C291" s="219" t="s">
        <v>513</v>
      </c>
      <c r="D291" s="219" t="s">
        <v>259</v>
      </c>
      <c r="E291" s="220" t="s">
        <v>542</v>
      </c>
      <c r="F291" s="221" t="s">
        <v>543</v>
      </c>
      <c r="G291" s="222" t="s">
        <v>356</v>
      </c>
      <c r="H291" s="223">
        <v>38.332000000000001</v>
      </c>
      <c r="I291" s="224"/>
      <c r="J291" s="225">
        <f>ROUND(I291*H291,2)</f>
        <v>0</v>
      </c>
      <c r="K291" s="221" t="s">
        <v>263</v>
      </c>
      <c r="L291" s="47"/>
      <c r="M291" s="226" t="s">
        <v>35</v>
      </c>
      <c r="N291" s="227" t="s">
        <v>51</v>
      </c>
      <c r="O291" s="87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30" t="s">
        <v>264</v>
      </c>
      <c r="AT291" s="230" t="s">
        <v>259</v>
      </c>
      <c r="AU291" s="230" t="s">
        <v>89</v>
      </c>
      <c r="AY291" s="19" t="s">
        <v>257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9" t="s">
        <v>87</v>
      </c>
      <c r="BK291" s="231">
        <f>ROUND(I291*H291,2)</f>
        <v>0</v>
      </c>
      <c r="BL291" s="19" t="s">
        <v>264</v>
      </c>
      <c r="BM291" s="230" t="s">
        <v>816</v>
      </c>
    </row>
    <row r="292" s="2" customFormat="1">
      <c r="A292" s="41"/>
      <c r="B292" s="42"/>
      <c r="C292" s="43"/>
      <c r="D292" s="232" t="s">
        <v>266</v>
      </c>
      <c r="E292" s="43"/>
      <c r="F292" s="233" t="s">
        <v>545</v>
      </c>
      <c r="G292" s="43"/>
      <c r="H292" s="43"/>
      <c r="I292" s="234"/>
      <c r="J292" s="43"/>
      <c r="K292" s="43"/>
      <c r="L292" s="47"/>
      <c r="M292" s="235"/>
      <c r="N292" s="23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266</v>
      </c>
      <c r="AU292" s="19" t="s">
        <v>89</v>
      </c>
    </row>
    <row r="293" s="2" customFormat="1" ht="24.15" customHeight="1">
      <c r="A293" s="41"/>
      <c r="B293" s="42"/>
      <c r="C293" s="219" t="s">
        <v>517</v>
      </c>
      <c r="D293" s="219" t="s">
        <v>259</v>
      </c>
      <c r="E293" s="220" t="s">
        <v>547</v>
      </c>
      <c r="F293" s="221" t="s">
        <v>548</v>
      </c>
      <c r="G293" s="222" t="s">
        <v>356</v>
      </c>
      <c r="H293" s="223">
        <v>421.65199999999999</v>
      </c>
      <c r="I293" s="224"/>
      <c r="J293" s="225">
        <f>ROUND(I293*H293,2)</f>
        <v>0</v>
      </c>
      <c r="K293" s="221" t="s">
        <v>263</v>
      </c>
      <c r="L293" s="47"/>
      <c r="M293" s="226" t="s">
        <v>35</v>
      </c>
      <c r="N293" s="227" t="s">
        <v>51</v>
      </c>
      <c r="O293" s="87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264</v>
      </c>
      <c r="AT293" s="230" t="s">
        <v>259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817</v>
      </c>
    </row>
    <row r="294" s="2" customFormat="1">
      <c r="A294" s="41"/>
      <c r="B294" s="42"/>
      <c r="C294" s="43"/>
      <c r="D294" s="232" t="s">
        <v>266</v>
      </c>
      <c r="E294" s="43"/>
      <c r="F294" s="233" t="s">
        <v>550</v>
      </c>
      <c r="G294" s="43"/>
      <c r="H294" s="43"/>
      <c r="I294" s="234"/>
      <c r="J294" s="43"/>
      <c r="K294" s="43"/>
      <c r="L294" s="47"/>
      <c r="M294" s="235"/>
      <c r="N294" s="23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266</v>
      </c>
      <c r="AU294" s="19" t="s">
        <v>89</v>
      </c>
    </row>
    <row r="295" s="2" customFormat="1">
      <c r="A295" s="41"/>
      <c r="B295" s="42"/>
      <c r="C295" s="43"/>
      <c r="D295" s="239" t="s">
        <v>551</v>
      </c>
      <c r="E295" s="43"/>
      <c r="F295" s="280" t="s">
        <v>552</v>
      </c>
      <c r="G295" s="43"/>
      <c r="H295" s="43"/>
      <c r="I295" s="234"/>
      <c r="J295" s="43"/>
      <c r="K295" s="43"/>
      <c r="L295" s="47"/>
      <c r="M295" s="235"/>
      <c r="N295" s="23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551</v>
      </c>
      <c r="AU295" s="19" t="s">
        <v>89</v>
      </c>
    </row>
    <row r="296" s="14" customFormat="1">
      <c r="A296" s="14"/>
      <c r="B296" s="248"/>
      <c r="C296" s="249"/>
      <c r="D296" s="239" t="s">
        <v>268</v>
      </c>
      <c r="E296" s="249"/>
      <c r="F296" s="251" t="s">
        <v>818</v>
      </c>
      <c r="G296" s="249"/>
      <c r="H296" s="252">
        <v>421.65199999999999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268</v>
      </c>
      <c r="AU296" s="258" t="s">
        <v>89</v>
      </c>
      <c r="AV296" s="14" t="s">
        <v>89</v>
      </c>
      <c r="AW296" s="14" t="s">
        <v>4</v>
      </c>
      <c r="AX296" s="14" t="s">
        <v>87</v>
      </c>
      <c r="AY296" s="258" t="s">
        <v>257</v>
      </c>
    </row>
    <row r="297" s="2" customFormat="1" ht="24.15" customHeight="1">
      <c r="A297" s="41"/>
      <c r="B297" s="42"/>
      <c r="C297" s="219" t="s">
        <v>522</v>
      </c>
      <c r="D297" s="219" t="s">
        <v>259</v>
      </c>
      <c r="E297" s="220" t="s">
        <v>561</v>
      </c>
      <c r="F297" s="221" t="s">
        <v>355</v>
      </c>
      <c r="G297" s="222" t="s">
        <v>356</v>
      </c>
      <c r="H297" s="223">
        <v>38.332000000000001</v>
      </c>
      <c r="I297" s="224"/>
      <c r="J297" s="225">
        <f>ROUND(I297*H297,2)</f>
        <v>0</v>
      </c>
      <c r="K297" s="221" t="s">
        <v>263</v>
      </c>
      <c r="L297" s="47"/>
      <c r="M297" s="226" t="s">
        <v>35</v>
      </c>
      <c r="N297" s="227" t="s">
        <v>51</v>
      </c>
      <c r="O297" s="87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0" t="s">
        <v>264</v>
      </c>
      <c r="AT297" s="230" t="s">
        <v>259</v>
      </c>
      <c r="AU297" s="230" t="s">
        <v>89</v>
      </c>
      <c r="AY297" s="19" t="s">
        <v>257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87</v>
      </c>
      <c r="BK297" s="231">
        <f>ROUND(I297*H297,2)</f>
        <v>0</v>
      </c>
      <c r="BL297" s="19" t="s">
        <v>264</v>
      </c>
      <c r="BM297" s="230" t="s">
        <v>819</v>
      </c>
    </row>
    <row r="298" s="2" customFormat="1">
      <c r="A298" s="41"/>
      <c r="B298" s="42"/>
      <c r="C298" s="43"/>
      <c r="D298" s="232" t="s">
        <v>266</v>
      </c>
      <c r="E298" s="43"/>
      <c r="F298" s="233" t="s">
        <v>563</v>
      </c>
      <c r="G298" s="43"/>
      <c r="H298" s="43"/>
      <c r="I298" s="234"/>
      <c r="J298" s="43"/>
      <c r="K298" s="43"/>
      <c r="L298" s="47"/>
      <c r="M298" s="235"/>
      <c r="N298" s="23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266</v>
      </c>
      <c r="AU298" s="19" t="s">
        <v>89</v>
      </c>
    </row>
    <row r="299" s="13" customFormat="1">
      <c r="A299" s="13"/>
      <c r="B299" s="237"/>
      <c r="C299" s="238"/>
      <c r="D299" s="239" t="s">
        <v>268</v>
      </c>
      <c r="E299" s="240" t="s">
        <v>35</v>
      </c>
      <c r="F299" s="241" t="s">
        <v>718</v>
      </c>
      <c r="G299" s="238"/>
      <c r="H299" s="240" t="s">
        <v>35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268</v>
      </c>
      <c r="AU299" s="247" t="s">
        <v>89</v>
      </c>
      <c r="AV299" s="13" t="s">
        <v>87</v>
      </c>
      <c r="AW299" s="13" t="s">
        <v>41</v>
      </c>
      <c r="AX299" s="13" t="s">
        <v>80</v>
      </c>
      <c r="AY299" s="247" t="s">
        <v>257</v>
      </c>
    </row>
    <row r="300" s="14" customFormat="1">
      <c r="A300" s="14"/>
      <c r="B300" s="248"/>
      <c r="C300" s="249"/>
      <c r="D300" s="239" t="s">
        <v>268</v>
      </c>
      <c r="E300" s="250" t="s">
        <v>35</v>
      </c>
      <c r="F300" s="251" t="s">
        <v>820</v>
      </c>
      <c r="G300" s="249"/>
      <c r="H300" s="252">
        <v>38.332000000000001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8" t="s">
        <v>268</v>
      </c>
      <c r="AU300" s="258" t="s">
        <v>89</v>
      </c>
      <c r="AV300" s="14" t="s">
        <v>89</v>
      </c>
      <c r="AW300" s="14" t="s">
        <v>41</v>
      </c>
      <c r="AX300" s="14" t="s">
        <v>80</v>
      </c>
      <c r="AY300" s="258" t="s">
        <v>257</v>
      </c>
    </row>
    <row r="301" s="15" customFormat="1">
      <c r="A301" s="15"/>
      <c r="B301" s="259"/>
      <c r="C301" s="260"/>
      <c r="D301" s="239" t="s">
        <v>268</v>
      </c>
      <c r="E301" s="261" t="s">
        <v>35</v>
      </c>
      <c r="F301" s="262" t="s">
        <v>272</v>
      </c>
      <c r="G301" s="260"/>
      <c r="H301" s="263">
        <v>38.332000000000001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9" t="s">
        <v>268</v>
      </c>
      <c r="AU301" s="269" t="s">
        <v>89</v>
      </c>
      <c r="AV301" s="15" t="s">
        <v>264</v>
      </c>
      <c r="AW301" s="15" t="s">
        <v>41</v>
      </c>
      <c r="AX301" s="15" t="s">
        <v>87</v>
      </c>
      <c r="AY301" s="269" t="s">
        <v>257</v>
      </c>
    </row>
    <row r="302" s="12" customFormat="1" ht="22.8" customHeight="1">
      <c r="A302" s="12"/>
      <c r="B302" s="203"/>
      <c r="C302" s="204"/>
      <c r="D302" s="205" t="s">
        <v>79</v>
      </c>
      <c r="E302" s="217" t="s">
        <v>565</v>
      </c>
      <c r="F302" s="217" t="s">
        <v>566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SUM(P303:P304)</f>
        <v>0</v>
      </c>
      <c r="Q302" s="211"/>
      <c r="R302" s="212">
        <f>SUM(R303:R304)</f>
        <v>0</v>
      </c>
      <c r="S302" s="211"/>
      <c r="T302" s="21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87</v>
      </c>
      <c r="AT302" s="215" t="s">
        <v>79</v>
      </c>
      <c r="AU302" s="215" t="s">
        <v>87</v>
      </c>
      <c r="AY302" s="214" t="s">
        <v>257</v>
      </c>
      <c r="BK302" s="216">
        <f>SUM(BK303:BK304)</f>
        <v>0</v>
      </c>
    </row>
    <row r="303" s="2" customFormat="1" ht="24.15" customHeight="1">
      <c r="A303" s="41"/>
      <c r="B303" s="42"/>
      <c r="C303" s="219" t="s">
        <v>528</v>
      </c>
      <c r="D303" s="219" t="s">
        <v>259</v>
      </c>
      <c r="E303" s="220" t="s">
        <v>568</v>
      </c>
      <c r="F303" s="221" t="s">
        <v>569</v>
      </c>
      <c r="G303" s="222" t="s">
        <v>356</v>
      </c>
      <c r="H303" s="223">
        <v>15.234999999999999</v>
      </c>
      <c r="I303" s="224"/>
      <c r="J303" s="225">
        <f>ROUND(I303*H303,2)</f>
        <v>0</v>
      </c>
      <c r="K303" s="221" t="s">
        <v>263</v>
      </c>
      <c r="L303" s="47"/>
      <c r="M303" s="226" t="s">
        <v>35</v>
      </c>
      <c r="N303" s="227" t="s">
        <v>51</v>
      </c>
      <c r="O303" s="87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0" t="s">
        <v>264</v>
      </c>
      <c r="AT303" s="230" t="s">
        <v>259</v>
      </c>
      <c r="AU303" s="230" t="s">
        <v>89</v>
      </c>
      <c r="AY303" s="19" t="s">
        <v>257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9" t="s">
        <v>87</v>
      </c>
      <c r="BK303" s="231">
        <f>ROUND(I303*H303,2)</f>
        <v>0</v>
      </c>
      <c r="BL303" s="19" t="s">
        <v>264</v>
      </c>
      <c r="BM303" s="230" t="s">
        <v>821</v>
      </c>
    </row>
    <row r="304" s="2" customFormat="1">
      <c r="A304" s="41"/>
      <c r="B304" s="42"/>
      <c r="C304" s="43"/>
      <c r="D304" s="232" t="s">
        <v>266</v>
      </c>
      <c r="E304" s="43"/>
      <c r="F304" s="233" t="s">
        <v>571</v>
      </c>
      <c r="G304" s="43"/>
      <c r="H304" s="43"/>
      <c r="I304" s="234"/>
      <c r="J304" s="43"/>
      <c r="K304" s="43"/>
      <c r="L304" s="47"/>
      <c r="M304" s="281"/>
      <c r="N304" s="282"/>
      <c r="O304" s="283"/>
      <c r="P304" s="283"/>
      <c r="Q304" s="283"/>
      <c r="R304" s="283"/>
      <c r="S304" s="283"/>
      <c r="T304" s="284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266</v>
      </c>
      <c r="AU304" s="19" t="s">
        <v>89</v>
      </c>
    </row>
    <row r="305" s="2" customFormat="1" ht="6.96" customHeight="1">
      <c r="A305" s="41"/>
      <c r="B305" s="62"/>
      <c r="C305" s="63"/>
      <c r="D305" s="63"/>
      <c r="E305" s="63"/>
      <c r="F305" s="63"/>
      <c r="G305" s="63"/>
      <c r="H305" s="63"/>
      <c r="I305" s="63"/>
      <c r="J305" s="63"/>
      <c r="K305" s="63"/>
      <c r="L305" s="47"/>
      <c r="M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</row>
  </sheetData>
  <sheetProtection sheet="1" autoFilter="0" formatColumns="0" formatRows="0" objects="1" scenarios="1" spinCount="100000" saltValue="scWQyEfFW4eWVpYE5JoHemEvXoYn6T9w1zDszylpftLYhwFPc4Be4bDIJuz0tNbNTOP/11fzPf0TGxS8KZfqeQ==" hashValue="eixVVBV5mgfgwMRuwhKQdW+6NZIJVTYn93J04xD+qmbTmZbL+h3/2J9kUAH3G/rHsiYKKkDN9SBB9S2BbRLh/g==" algorithmName="SHA-512" password="CC35"/>
  <autoFilter ref="C93:K3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1_01/113107164"/>
    <hyperlink ref="F104" r:id="rId2" display="https://podminky.urs.cz/item/CS_URS_2021_01/115101201"/>
    <hyperlink ref="F109" r:id="rId3" display="https://podminky.urs.cz/item/CS_URS_2021_01/115101301"/>
    <hyperlink ref="F114" r:id="rId4" display="https://podminky.urs.cz/item/CS_URS_2021_01/119001421"/>
    <hyperlink ref="F120" r:id="rId5" display="https://podminky.urs.cz/item/CS_URS_2021_01/132354204"/>
    <hyperlink ref="F126" r:id="rId6" display="https://podminky.urs.cz/item/CS_URS_2021_01/139001101"/>
    <hyperlink ref="F132" r:id="rId7" display="https://podminky.urs.cz/item/CS_URS_2021_01/151101101"/>
    <hyperlink ref="F138" r:id="rId8" display="https://podminky.urs.cz/item/CS_URS_2021_01/151101111"/>
    <hyperlink ref="F140" r:id="rId9" display="https://podminky.urs.cz/item/CS_URS_2021_01/162751137"/>
    <hyperlink ref="F146" r:id="rId10" display="https://podminky.urs.cz/item/CS_URS_2021_01/162751139"/>
    <hyperlink ref="F152" r:id="rId11" display="https://podminky.urs.cz/item/CS_URS_2021_01/171201221"/>
    <hyperlink ref="F158" r:id="rId12" display="https://podminky.urs.cz/item/CS_URS_2021_01/174151101"/>
    <hyperlink ref="F166" r:id="rId13" display="https://podminky.urs.cz/item/CS_URS_2021_01/175151101"/>
    <hyperlink ref="F176" r:id="rId14" display="https://podminky.urs.cz/item/CS_URS_2021_01/212752111"/>
    <hyperlink ref="F182" r:id="rId15" display="https://podminky.urs.cz/item/CS_URS_2021_01/338171113"/>
    <hyperlink ref="F190" r:id="rId16" display="https://podminky.urs.cz/item/CS_URS_2021_01/451573111"/>
    <hyperlink ref="F197" r:id="rId17" display="https://podminky.urs.cz/item/CS_URS_2021_01/564722111"/>
    <hyperlink ref="F203" r:id="rId18" display="https://podminky.urs.cz/item/CS_URS_2021_01/564871116"/>
    <hyperlink ref="F210" r:id="rId19" display="https://podminky.urs.cz/item/CS_URS_2021_01/857242122"/>
    <hyperlink ref="F216" r:id="rId20" display="https://podminky.urs.cz/item/CS_URS_2021_01/871241211"/>
    <hyperlink ref="F223" r:id="rId21" display="https://podminky.urs.cz/item/CS_URS_2021_01/877241101"/>
    <hyperlink ref="F237" r:id="rId22" display="https://podminky.urs.cz/item/CS_URS_2021_01/877241201"/>
    <hyperlink ref="F243" r:id="rId23" display="https://podminky.urs.cz/item/CS_URS_2021_01/877241210"/>
    <hyperlink ref="F249" r:id="rId24" display="https://podminky.urs.cz/item/CS_URS_2021_01/891241112"/>
    <hyperlink ref="F257" r:id="rId25" display="https://podminky.urs.cz/item/CS_URS_2021_01/892241111"/>
    <hyperlink ref="F262" r:id="rId26" display="https://podminky.urs.cz/item/CS_URS_2021_01/892273122"/>
    <hyperlink ref="F267" r:id="rId27" display="https://podminky.urs.cz/item/CS_URS_2021_01/892372111"/>
    <hyperlink ref="F269" r:id="rId28" display="https://podminky.urs.cz/item/CS_URS_2021_01/899401112"/>
    <hyperlink ref="F276" r:id="rId29" display="https://podminky.urs.cz/item/CS_URS_2021_01/899713111"/>
    <hyperlink ref="F281" r:id="rId30" display="https://podminky.urs.cz/item/CS_URS_2021_01/899721111"/>
    <hyperlink ref="F286" r:id="rId31" display="https://podminky.urs.cz/item/CS_URS_2021_01/899722111"/>
    <hyperlink ref="F292" r:id="rId32" display="https://podminky.urs.cz/item/CS_URS_2021_01/997221551"/>
    <hyperlink ref="F294" r:id="rId33" display="https://podminky.urs.cz/item/CS_URS_2021_01/997221559"/>
    <hyperlink ref="F298" r:id="rId34" display="https://podminky.urs.cz/item/CS_URS_2021_01/997221655"/>
    <hyperlink ref="F304" r:id="rId35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822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823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ROUND(J99,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ROUND((SUM(BE99:BE278)),  2)</f>
        <v>0</v>
      </c>
      <c r="G37" s="41"/>
      <c r="H37" s="41"/>
      <c r="I37" s="163">
        <v>0.20999999999999999</v>
      </c>
      <c r="J37" s="162">
        <f>ROUND(((SUM(BE99:BE278))*I37),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ROUND((SUM(BF99:BF278)),  2)</f>
        <v>0</v>
      </c>
      <c r="G38" s="41"/>
      <c r="H38" s="41"/>
      <c r="I38" s="163">
        <v>0.14999999999999999</v>
      </c>
      <c r="J38" s="162">
        <f>ROUND(((SUM(BF99:BF278))*I38),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ROUND((SUM(BG99:BG278)),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ROUND((SUM(BH99:BH278)),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ROUND((SUM(BI99:BI278)),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822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02.1 A - Přepojení stávajících vodovodních přípojek - investice města Děčín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J100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J101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236</v>
      </c>
      <c r="E70" s="189"/>
      <c r="F70" s="189"/>
      <c r="G70" s="189"/>
      <c r="H70" s="189"/>
      <c r="I70" s="189"/>
      <c r="J70" s="190">
        <f>J169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237</v>
      </c>
      <c r="E71" s="189"/>
      <c r="F71" s="189"/>
      <c r="G71" s="189"/>
      <c r="H71" s="189"/>
      <c r="I71" s="189"/>
      <c r="J71" s="190">
        <f>J177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238</v>
      </c>
      <c r="E72" s="189"/>
      <c r="F72" s="189"/>
      <c r="G72" s="189"/>
      <c r="H72" s="189"/>
      <c r="I72" s="189"/>
      <c r="J72" s="190">
        <f>J184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239</v>
      </c>
      <c r="E73" s="189"/>
      <c r="F73" s="189"/>
      <c r="G73" s="189"/>
      <c r="H73" s="189"/>
      <c r="I73" s="189"/>
      <c r="J73" s="190">
        <f>J252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240</v>
      </c>
      <c r="E74" s="189"/>
      <c r="F74" s="189"/>
      <c r="G74" s="189"/>
      <c r="H74" s="189"/>
      <c r="I74" s="189"/>
      <c r="J74" s="190">
        <f>J259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241</v>
      </c>
      <c r="E75" s="189"/>
      <c r="F75" s="189"/>
      <c r="G75" s="189"/>
      <c r="H75" s="189"/>
      <c r="I75" s="189"/>
      <c r="J75" s="190">
        <f>J276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242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5" t="str">
        <f>E7</f>
        <v>Odkanalizování části města Děčín - Horní Oldřichov - III. a IV. etapa</v>
      </c>
      <c r="F85" s="34"/>
      <c r="G85" s="34"/>
      <c r="H85" s="34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221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5" t="s">
        <v>222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223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6" t="s">
        <v>822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225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SO 02.1 A - Přepojení stávajících vodovodních přípojek - investice města Děčín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F16</f>
        <v>Horní Oldřichov</v>
      </c>
      <c r="G93" s="43"/>
      <c r="H93" s="43"/>
      <c r="I93" s="34" t="s">
        <v>24</v>
      </c>
      <c r="J93" s="75" t="str">
        <f>IF(J16="","",J16)</f>
        <v>15. 2. 2021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4" t="s">
        <v>30</v>
      </c>
      <c r="D95" s="43"/>
      <c r="E95" s="43"/>
      <c r="F95" s="29" t="str">
        <f>E19</f>
        <v>Statutární město Děčín, Mírové náměstí 1175/5</v>
      </c>
      <c r="G95" s="43"/>
      <c r="H95" s="43"/>
      <c r="I95" s="34" t="s">
        <v>38</v>
      </c>
      <c r="J95" s="39" t="str">
        <f>E25</f>
        <v>AQUECON a.s., Čsl. Legií 445/4, Teplice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36</v>
      </c>
      <c r="D96" s="43"/>
      <c r="E96" s="43"/>
      <c r="F96" s="29" t="str">
        <f>IF(E22="","",E22)</f>
        <v>Vyplň údaj</v>
      </c>
      <c r="G96" s="43"/>
      <c r="H96" s="43"/>
      <c r="I96" s="34" t="s">
        <v>42</v>
      </c>
      <c r="J96" s="39" t="str">
        <f>E28</f>
        <v xml:space="preserve"> 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2"/>
      <c r="B98" s="193"/>
      <c r="C98" s="194" t="s">
        <v>243</v>
      </c>
      <c r="D98" s="195" t="s">
        <v>65</v>
      </c>
      <c r="E98" s="195" t="s">
        <v>61</v>
      </c>
      <c r="F98" s="195" t="s">
        <v>62</v>
      </c>
      <c r="G98" s="195" t="s">
        <v>244</v>
      </c>
      <c r="H98" s="195" t="s">
        <v>245</v>
      </c>
      <c r="I98" s="195" t="s">
        <v>246</v>
      </c>
      <c r="J98" s="195" t="s">
        <v>231</v>
      </c>
      <c r="K98" s="196" t="s">
        <v>247</v>
      </c>
      <c r="L98" s="197"/>
      <c r="M98" s="95" t="s">
        <v>35</v>
      </c>
      <c r="N98" s="96" t="s">
        <v>50</v>
      </c>
      <c r="O98" s="96" t="s">
        <v>248</v>
      </c>
      <c r="P98" s="96" t="s">
        <v>249</v>
      </c>
      <c r="Q98" s="96" t="s">
        <v>250</v>
      </c>
      <c r="R98" s="96" t="s">
        <v>251</v>
      </c>
      <c r="S98" s="96" t="s">
        <v>252</v>
      </c>
      <c r="T98" s="97" t="s">
        <v>253</v>
      </c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</row>
    <row r="99" s="2" customFormat="1" ht="22.8" customHeight="1">
      <c r="A99" s="41"/>
      <c r="B99" s="42"/>
      <c r="C99" s="102" t="s">
        <v>254</v>
      </c>
      <c r="D99" s="43"/>
      <c r="E99" s="43"/>
      <c r="F99" s="43"/>
      <c r="G99" s="43"/>
      <c r="H99" s="43"/>
      <c r="I99" s="43"/>
      <c r="J99" s="198">
        <f>BK99</f>
        <v>0</v>
      </c>
      <c r="K99" s="43"/>
      <c r="L99" s="47"/>
      <c r="M99" s="98"/>
      <c r="N99" s="199"/>
      <c r="O99" s="99"/>
      <c r="P99" s="200">
        <f>P100</f>
        <v>0</v>
      </c>
      <c r="Q99" s="99"/>
      <c r="R99" s="200">
        <f>R100</f>
        <v>0.98142659999999993</v>
      </c>
      <c r="S99" s="99"/>
      <c r="T99" s="201">
        <f>T100</f>
        <v>2.8799999999999999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79</v>
      </c>
      <c r="AU99" s="19" t="s">
        <v>232</v>
      </c>
      <c r="BK99" s="202">
        <f>BK100</f>
        <v>0</v>
      </c>
    </row>
    <row r="100" s="12" customFormat="1" ht="25.92" customHeight="1">
      <c r="A100" s="12"/>
      <c r="B100" s="203"/>
      <c r="C100" s="204"/>
      <c r="D100" s="205" t="s">
        <v>79</v>
      </c>
      <c r="E100" s="206" t="s">
        <v>255</v>
      </c>
      <c r="F100" s="206" t="s">
        <v>256</v>
      </c>
      <c r="G100" s="204"/>
      <c r="H100" s="204"/>
      <c r="I100" s="207"/>
      <c r="J100" s="208">
        <f>BK100</f>
        <v>0</v>
      </c>
      <c r="K100" s="204"/>
      <c r="L100" s="209"/>
      <c r="M100" s="210"/>
      <c r="N100" s="211"/>
      <c r="O100" s="211"/>
      <c r="P100" s="212">
        <f>P101+P169+P177+P184+P252+P259+P276</f>
        <v>0</v>
      </c>
      <c r="Q100" s="211"/>
      <c r="R100" s="212">
        <f>R101+R169+R177+R184+R252+R259+R276</f>
        <v>0.98142659999999993</v>
      </c>
      <c r="S100" s="211"/>
      <c r="T100" s="213">
        <f>T101+T169+T177+T184+T252+T259+T276</f>
        <v>2.8799999999999999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4" t="s">
        <v>87</v>
      </c>
      <c r="AT100" s="215" t="s">
        <v>79</v>
      </c>
      <c r="AU100" s="215" t="s">
        <v>80</v>
      </c>
      <c r="AY100" s="214" t="s">
        <v>257</v>
      </c>
      <c r="BK100" s="216">
        <f>BK101+BK169+BK177+BK184+BK252+BK259+BK276</f>
        <v>0</v>
      </c>
    </row>
    <row r="101" s="12" customFormat="1" ht="22.8" customHeight="1">
      <c r="A101" s="12"/>
      <c r="B101" s="203"/>
      <c r="C101" s="204"/>
      <c r="D101" s="205" t="s">
        <v>79</v>
      </c>
      <c r="E101" s="217" t="s">
        <v>87</v>
      </c>
      <c r="F101" s="217" t="s">
        <v>258</v>
      </c>
      <c r="G101" s="204"/>
      <c r="H101" s="204"/>
      <c r="I101" s="207"/>
      <c r="J101" s="218">
        <f>BK101</f>
        <v>0</v>
      </c>
      <c r="K101" s="204"/>
      <c r="L101" s="209"/>
      <c r="M101" s="210"/>
      <c r="N101" s="211"/>
      <c r="O101" s="211"/>
      <c r="P101" s="212">
        <f>SUM(P102:P168)</f>
        <v>0</v>
      </c>
      <c r="Q101" s="211"/>
      <c r="R101" s="212">
        <f>SUM(R102:R168)</f>
        <v>0.008064</v>
      </c>
      <c r="S101" s="211"/>
      <c r="T101" s="213">
        <f>SUM(T102:T168)</f>
        <v>2.8799999999999999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87</v>
      </c>
      <c r="AY101" s="214" t="s">
        <v>257</v>
      </c>
      <c r="BK101" s="216">
        <f>SUM(BK102:BK168)</f>
        <v>0</v>
      </c>
    </row>
    <row r="102" s="2" customFormat="1" ht="37.8" customHeight="1">
      <c r="A102" s="41"/>
      <c r="B102" s="42"/>
      <c r="C102" s="219" t="s">
        <v>87</v>
      </c>
      <c r="D102" s="219" t="s">
        <v>259</v>
      </c>
      <c r="E102" s="220" t="s">
        <v>824</v>
      </c>
      <c r="F102" s="221" t="s">
        <v>825</v>
      </c>
      <c r="G102" s="222" t="s">
        <v>262</v>
      </c>
      <c r="H102" s="223">
        <v>3</v>
      </c>
      <c r="I102" s="224"/>
      <c r="J102" s="225">
        <f>ROUND(I102*H102,2)</f>
        <v>0</v>
      </c>
      <c r="K102" s="221" t="s">
        <v>263</v>
      </c>
      <c r="L102" s="47"/>
      <c r="M102" s="226" t="s">
        <v>35</v>
      </c>
      <c r="N102" s="227" t="s">
        <v>51</v>
      </c>
      <c r="O102" s="87"/>
      <c r="P102" s="228">
        <f>O102*H102</f>
        <v>0</v>
      </c>
      <c r="Q102" s="228">
        <v>0</v>
      </c>
      <c r="R102" s="228">
        <f>Q102*H102</f>
        <v>0</v>
      </c>
      <c r="S102" s="228">
        <v>0.29999999999999999</v>
      </c>
      <c r="T102" s="229">
        <f>S102*H102</f>
        <v>0.89999999999999991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0" t="s">
        <v>264</v>
      </c>
      <c r="AT102" s="230" t="s">
        <v>259</v>
      </c>
      <c r="AU102" s="230" t="s">
        <v>89</v>
      </c>
      <c r="AY102" s="19" t="s">
        <v>257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87</v>
      </c>
      <c r="BK102" s="231">
        <f>ROUND(I102*H102,2)</f>
        <v>0</v>
      </c>
      <c r="BL102" s="19" t="s">
        <v>264</v>
      </c>
      <c r="BM102" s="230" t="s">
        <v>826</v>
      </c>
    </row>
    <row r="103" s="2" customFormat="1">
      <c r="A103" s="41"/>
      <c r="B103" s="42"/>
      <c r="C103" s="43"/>
      <c r="D103" s="232" t="s">
        <v>266</v>
      </c>
      <c r="E103" s="43"/>
      <c r="F103" s="233" t="s">
        <v>827</v>
      </c>
      <c r="G103" s="43"/>
      <c r="H103" s="43"/>
      <c r="I103" s="234"/>
      <c r="J103" s="43"/>
      <c r="K103" s="43"/>
      <c r="L103" s="47"/>
      <c r="M103" s="235"/>
      <c r="N103" s="23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266</v>
      </c>
      <c r="AU103" s="19" t="s">
        <v>89</v>
      </c>
    </row>
    <row r="104" s="13" customFormat="1">
      <c r="A104" s="13"/>
      <c r="B104" s="237"/>
      <c r="C104" s="238"/>
      <c r="D104" s="239" t="s">
        <v>268</v>
      </c>
      <c r="E104" s="240" t="s">
        <v>35</v>
      </c>
      <c r="F104" s="241" t="s">
        <v>828</v>
      </c>
      <c r="G104" s="238"/>
      <c r="H104" s="240" t="s">
        <v>35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268</v>
      </c>
      <c r="AU104" s="247" t="s">
        <v>89</v>
      </c>
      <c r="AV104" s="13" t="s">
        <v>87</v>
      </c>
      <c r="AW104" s="13" t="s">
        <v>41</v>
      </c>
      <c r="AX104" s="13" t="s">
        <v>80</v>
      </c>
      <c r="AY104" s="247" t="s">
        <v>257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270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4" customFormat="1">
      <c r="A106" s="14"/>
      <c r="B106" s="248"/>
      <c r="C106" s="249"/>
      <c r="D106" s="239" t="s">
        <v>268</v>
      </c>
      <c r="E106" s="250" t="s">
        <v>35</v>
      </c>
      <c r="F106" s="251" t="s">
        <v>829</v>
      </c>
      <c r="G106" s="249"/>
      <c r="H106" s="252">
        <v>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268</v>
      </c>
      <c r="AU106" s="258" t="s">
        <v>89</v>
      </c>
      <c r="AV106" s="14" t="s">
        <v>89</v>
      </c>
      <c r="AW106" s="14" t="s">
        <v>41</v>
      </c>
      <c r="AX106" s="14" t="s">
        <v>80</v>
      </c>
      <c r="AY106" s="258" t="s">
        <v>257</v>
      </c>
    </row>
    <row r="107" s="15" customFormat="1">
      <c r="A107" s="15"/>
      <c r="B107" s="259"/>
      <c r="C107" s="260"/>
      <c r="D107" s="239" t="s">
        <v>268</v>
      </c>
      <c r="E107" s="261" t="s">
        <v>35</v>
      </c>
      <c r="F107" s="262" t="s">
        <v>272</v>
      </c>
      <c r="G107" s="260"/>
      <c r="H107" s="263">
        <v>3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268</v>
      </c>
      <c r="AU107" s="269" t="s">
        <v>89</v>
      </c>
      <c r="AV107" s="15" t="s">
        <v>264</v>
      </c>
      <c r="AW107" s="15" t="s">
        <v>41</v>
      </c>
      <c r="AX107" s="15" t="s">
        <v>87</v>
      </c>
      <c r="AY107" s="269" t="s">
        <v>257</v>
      </c>
    </row>
    <row r="108" s="2" customFormat="1" ht="37.8" customHeight="1">
      <c r="A108" s="41"/>
      <c r="B108" s="42"/>
      <c r="C108" s="219" t="s">
        <v>89</v>
      </c>
      <c r="D108" s="219" t="s">
        <v>259</v>
      </c>
      <c r="E108" s="220" t="s">
        <v>830</v>
      </c>
      <c r="F108" s="221" t="s">
        <v>831</v>
      </c>
      <c r="G108" s="222" t="s">
        <v>262</v>
      </c>
      <c r="H108" s="223">
        <v>3</v>
      </c>
      <c r="I108" s="224"/>
      <c r="J108" s="225">
        <f>ROUND(I108*H108,2)</f>
        <v>0</v>
      </c>
      <c r="K108" s="221" t="s">
        <v>263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0.44</v>
      </c>
      <c r="T108" s="229">
        <f>S108*H108</f>
        <v>1.3200000000000001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264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264</v>
      </c>
      <c r="BM108" s="230" t="s">
        <v>832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833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3" customFormat="1">
      <c r="A110" s="13"/>
      <c r="B110" s="237"/>
      <c r="C110" s="238"/>
      <c r="D110" s="239" t="s">
        <v>268</v>
      </c>
      <c r="E110" s="240" t="s">
        <v>35</v>
      </c>
      <c r="F110" s="241" t="s">
        <v>828</v>
      </c>
      <c r="G110" s="238"/>
      <c r="H110" s="240" t="s">
        <v>35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268</v>
      </c>
      <c r="AU110" s="247" t="s">
        <v>89</v>
      </c>
      <c r="AV110" s="13" t="s">
        <v>87</v>
      </c>
      <c r="AW110" s="13" t="s">
        <v>41</v>
      </c>
      <c r="AX110" s="13" t="s">
        <v>80</v>
      </c>
      <c r="AY110" s="247" t="s">
        <v>257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270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4" customFormat="1">
      <c r="A112" s="14"/>
      <c r="B112" s="248"/>
      <c r="C112" s="249"/>
      <c r="D112" s="239" t="s">
        <v>268</v>
      </c>
      <c r="E112" s="250" t="s">
        <v>35</v>
      </c>
      <c r="F112" s="251" t="s">
        <v>829</v>
      </c>
      <c r="G112" s="249"/>
      <c r="H112" s="252">
        <v>3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268</v>
      </c>
      <c r="AU112" s="258" t="s">
        <v>89</v>
      </c>
      <c r="AV112" s="14" t="s">
        <v>89</v>
      </c>
      <c r="AW112" s="14" t="s">
        <v>41</v>
      </c>
      <c r="AX112" s="14" t="s">
        <v>80</v>
      </c>
      <c r="AY112" s="258" t="s">
        <v>257</v>
      </c>
    </row>
    <row r="113" s="15" customFormat="1">
      <c r="A113" s="15"/>
      <c r="B113" s="259"/>
      <c r="C113" s="260"/>
      <c r="D113" s="239" t="s">
        <v>268</v>
      </c>
      <c r="E113" s="261" t="s">
        <v>35</v>
      </c>
      <c r="F113" s="262" t="s">
        <v>272</v>
      </c>
      <c r="G113" s="260"/>
      <c r="H113" s="263">
        <v>3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268</v>
      </c>
      <c r="AU113" s="269" t="s">
        <v>89</v>
      </c>
      <c r="AV113" s="15" t="s">
        <v>264</v>
      </c>
      <c r="AW113" s="15" t="s">
        <v>41</v>
      </c>
      <c r="AX113" s="15" t="s">
        <v>87</v>
      </c>
      <c r="AY113" s="269" t="s">
        <v>257</v>
      </c>
    </row>
    <row r="114" s="2" customFormat="1" ht="33" customHeight="1">
      <c r="A114" s="41"/>
      <c r="B114" s="42"/>
      <c r="C114" s="219" t="s">
        <v>98</v>
      </c>
      <c r="D114" s="219" t="s">
        <v>259</v>
      </c>
      <c r="E114" s="220" t="s">
        <v>834</v>
      </c>
      <c r="F114" s="221" t="s">
        <v>835</v>
      </c>
      <c r="G114" s="222" t="s">
        <v>262</v>
      </c>
      <c r="H114" s="223">
        <v>3</v>
      </c>
      <c r="I114" s="224"/>
      <c r="J114" s="225">
        <f>ROUND(I114*H114,2)</f>
        <v>0</v>
      </c>
      <c r="K114" s="221" t="s">
        <v>263</v>
      </c>
      <c r="L114" s="47"/>
      <c r="M114" s="226" t="s">
        <v>35</v>
      </c>
      <c r="N114" s="227" t="s">
        <v>51</v>
      </c>
      <c r="O114" s="87"/>
      <c r="P114" s="228">
        <f>O114*H114</f>
        <v>0</v>
      </c>
      <c r="Q114" s="228">
        <v>0</v>
      </c>
      <c r="R114" s="228">
        <f>Q114*H114</f>
        <v>0</v>
      </c>
      <c r="S114" s="228">
        <v>0.22</v>
      </c>
      <c r="T114" s="229">
        <f>S114*H114</f>
        <v>0.66000000000000003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0" t="s">
        <v>264</v>
      </c>
      <c r="AT114" s="230" t="s">
        <v>259</v>
      </c>
      <c r="AU114" s="230" t="s">
        <v>89</v>
      </c>
      <c r="AY114" s="19" t="s">
        <v>257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87</v>
      </c>
      <c r="BK114" s="231">
        <f>ROUND(I114*H114,2)</f>
        <v>0</v>
      </c>
      <c r="BL114" s="19" t="s">
        <v>264</v>
      </c>
      <c r="BM114" s="230" t="s">
        <v>836</v>
      </c>
    </row>
    <row r="115" s="2" customFormat="1">
      <c r="A115" s="41"/>
      <c r="B115" s="42"/>
      <c r="C115" s="43"/>
      <c r="D115" s="232" t="s">
        <v>266</v>
      </c>
      <c r="E115" s="43"/>
      <c r="F115" s="233" t="s">
        <v>837</v>
      </c>
      <c r="G115" s="43"/>
      <c r="H115" s="43"/>
      <c r="I115" s="234"/>
      <c r="J115" s="43"/>
      <c r="K115" s="43"/>
      <c r="L115" s="47"/>
      <c r="M115" s="235"/>
      <c r="N115" s="23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266</v>
      </c>
      <c r="AU115" s="19" t="s">
        <v>89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828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270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829</v>
      </c>
      <c r="G118" s="249"/>
      <c r="H118" s="252">
        <v>3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3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24.15" customHeight="1">
      <c r="A120" s="41"/>
      <c r="B120" s="42"/>
      <c r="C120" s="219" t="s">
        <v>302</v>
      </c>
      <c r="D120" s="219" t="s">
        <v>259</v>
      </c>
      <c r="E120" s="220" t="s">
        <v>838</v>
      </c>
      <c r="F120" s="221" t="s">
        <v>839</v>
      </c>
      <c r="G120" s="222" t="s">
        <v>318</v>
      </c>
      <c r="H120" s="223">
        <v>3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840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841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828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321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842</v>
      </c>
      <c r="G124" s="249"/>
      <c r="H124" s="252">
        <v>3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3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1.75" customHeight="1">
      <c r="A126" s="41"/>
      <c r="B126" s="42"/>
      <c r="C126" s="219" t="s">
        <v>315</v>
      </c>
      <c r="D126" s="219" t="s">
        <v>259</v>
      </c>
      <c r="E126" s="220" t="s">
        <v>332</v>
      </c>
      <c r="F126" s="221" t="s">
        <v>333</v>
      </c>
      <c r="G126" s="222" t="s">
        <v>262</v>
      </c>
      <c r="H126" s="223">
        <v>9.5999999999999996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0.00084000000000000003</v>
      </c>
      <c r="R126" s="228">
        <f>Q126*H126</f>
        <v>0.008064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843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335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828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321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844</v>
      </c>
      <c r="G130" s="249"/>
      <c r="H130" s="252">
        <v>9.5999999999999996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5" customFormat="1">
      <c r="A131" s="15"/>
      <c r="B131" s="259"/>
      <c r="C131" s="260"/>
      <c r="D131" s="239" t="s">
        <v>268</v>
      </c>
      <c r="E131" s="261" t="s">
        <v>35</v>
      </c>
      <c r="F131" s="262" t="s">
        <v>272</v>
      </c>
      <c r="G131" s="260"/>
      <c r="H131" s="263">
        <v>9.5999999999999996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268</v>
      </c>
      <c r="AU131" s="269" t="s">
        <v>89</v>
      </c>
      <c r="AV131" s="15" t="s">
        <v>264</v>
      </c>
      <c r="AW131" s="15" t="s">
        <v>41</v>
      </c>
      <c r="AX131" s="15" t="s">
        <v>87</v>
      </c>
      <c r="AY131" s="269" t="s">
        <v>257</v>
      </c>
    </row>
    <row r="132" s="2" customFormat="1" ht="24.15" customHeight="1">
      <c r="A132" s="41"/>
      <c r="B132" s="42"/>
      <c r="C132" s="219" t="s">
        <v>323</v>
      </c>
      <c r="D132" s="219" t="s">
        <v>259</v>
      </c>
      <c r="E132" s="220" t="s">
        <v>338</v>
      </c>
      <c r="F132" s="221" t="s">
        <v>339</v>
      </c>
      <c r="G132" s="222" t="s">
        <v>262</v>
      </c>
      <c r="H132" s="223">
        <v>9.5999999999999996</v>
      </c>
      <c r="I132" s="224"/>
      <c r="J132" s="225">
        <f>ROUND(I132*H132,2)</f>
        <v>0</v>
      </c>
      <c r="K132" s="221" t="s">
        <v>263</v>
      </c>
      <c r="L132" s="47"/>
      <c r="M132" s="226" t="s">
        <v>35</v>
      </c>
      <c r="N132" s="227" t="s">
        <v>51</v>
      </c>
      <c r="O132" s="87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0" t="s">
        <v>264</v>
      </c>
      <c r="AT132" s="230" t="s">
        <v>259</v>
      </c>
      <c r="AU132" s="230" t="s">
        <v>89</v>
      </c>
      <c r="AY132" s="19" t="s">
        <v>257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87</v>
      </c>
      <c r="BK132" s="231">
        <f>ROUND(I132*H132,2)</f>
        <v>0</v>
      </c>
      <c r="BL132" s="19" t="s">
        <v>264</v>
      </c>
      <c r="BM132" s="230" t="s">
        <v>845</v>
      </c>
    </row>
    <row r="133" s="2" customFormat="1">
      <c r="A133" s="41"/>
      <c r="B133" s="42"/>
      <c r="C133" s="43"/>
      <c r="D133" s="232" t="s">
        <v>266</v>
      </c>
      <c r="E133" s="43"/>
      <c r="F133" s="233" t="s">
        <v>341</v>
      </c>
      <c r="G133" s="43"/>
      <c r="H133" s="43"/>
      <c r="I133" s="234"/>
      <c r="J133" s="43"/>
      <c r="K133" s="43"/>
      <c r="L133" s="47"/>
      <c r="M133" s="235"/>
      <c r="N133" s="23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266</v>
      </c>
      <c r="AU133" s="19" t="s">
        <v>89</v>
      </c>
    </row>
    <row r="134" s="2" customFormat="1" ht="37.8" customHeight="1">
      <c r="A134" s="41"/>
      <c r="B134" s="42"/>
      <c r="C134" s="219" t="s">
        <v>331</v>
      </c>
      <c r="D134" s="219" t="s">
        <v>259</v>
      </c>
      <c r="E134" s="220" t="s">
        <v>342</v>
      </c>
      <c r="F134" s="221" t="s">
        <v>343</v>
      </c>
      <c r="G134" s="222" t="s">
        <v>318</v>
      </c>
      <c r="H134" s="223">
        <v>3</v>
      </c>
      <c r="I134" s="224"/>
      <c r="J134" s="225">
        <f>ROUND(I134*H134,2)</f>
        <v>0</v>
      </c>
      <c r="K134" s="221" t="s">
        <v>263</v>
      </c>
      <c r="L134" s="47"/>
      <c r="M134" s="226" t="s">
        <v>35</v>
      </c>
      <c r="N134" s="227" t="s">
        <v>51</v>
      </c>
      <c r="O134" s="87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30" t="s">
        <v>264</v>
      </c>
      <c r="AT134" s="230" t="s">
        <v>259</v>
      </c>
      <c r="AU134" s="230" t="s">
        <v>89</v>
      </c>
      <c r="AY134" s="19" t="s">
        <v>257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87</v>
      </c>
      <c r="BK134" s="231">
        <f>ROUND(I134*H134,2)</f>
        <v>0</v>
      </c>
      <c r="BL134" s="19" t="s">
        <v>264</v>
      </c>
      <c r="BM134" s="230" t="s">
        <v>846</v>
      </c>
    </row>
    <row r="135" s="2" customFormat="1">
      <c r="A135" s="41"/>
      <c r="B135" s="42"/>
      <c r="C135" s="43"/>
      <c r="D135" s="232" t="s">
        <v>266</v>
      </c>
      <c r="E135" s="43"/>
      <c r="F135" s="233" t="s">
        <v>345</v>
      </c>
      <c r="G135" s="43"/>
      <c r="H135" s="43"/>
      <c r="I135" s="234"/>
      <c r="J135" s="43"/>
      <c r="K135" s="43"/>
      <c r="L135" s="47"/>
      <c r="M135" s="235"/>
      <c r="N135" s="23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266</v>
      </c>
      <c r="AU135" s="19" t="s">
        <v>89</v>
      </c>
    </row>
    <row r="136" s="13" customFormat="1">
      <c r="A136" s="13"/>
      <c r="B136" s="237"/>
      <c r="C136" s="238"/>
      <c r="D136" s="239" t="s">
        <v>268</v>
      </c>
      <c r="E136" s="240" t="s">
        <v>35</v>
      </c>
      <c r="F136" s="241" t="s">
        <v>828</v>
      </c>
      <c r="G136" s="238"/>
      <c r="H136" s="240" t="s">
        <v>35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268</v>
      </c>
      <c r="AU136" s="247" t="s">
        <v>89</v>
      </c>
      <c r="AV136" s="13" t="s">
        <v>87</v>
      </c>
      <c r="AW136" s="13" t="s">
        <v>41</v>
      </c>
      <c r="AX136" s="13" t="s">
        <v>80</v>
      </c>
      <c r="AY136" s="247" t="s">
        <v>257</v>
      </c>
    </row>
    <row r="137" s="13" customFormat="1">
      <c r="A137" s="13"/>
      <c r="B137" s="237"/>
      <c r="C137" s="238"/>
      <c r="D137" s="239" t="s">
        <v>268</v>
      </c>
      <c r="E137" s="240" t="s">
        <v>35</v>
      </c>
      <c r="F137" s="241" t="s">
        <v>346</v>
      </c>
      <c r="G137" s="238"/>
      <c r="H137" s="240" t="s">
        <v>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268</v>
      </c>
      <c r="AU137" s="247" t="s">
        <v>89</v>
      </c>
      <c r="AV137" s="13" t="s">
        <v>87</v>
      </c>
      <c r="AW137" s="13" t="s">
        <v>41</v>
      </c>
      <c r="AX137" s="13" t="s">
        <v>80</v>
      </c>
      <c r="AY137" s="247" t="s">
        <v>257</v>
      </c>
    </row>
    <row r="138" s="14" customFormat="1">
      <c r="A138" s="14"/>
      <c r="B138" s="248"/>
      <c r="C138" s="249"/>
      <c r="D138" s="239" t="s">
        <v>268</v>
      </c>
      <c r="E138" s="250" t="s">
        <v>35</v>
      </c>
      <c r="F138" s="251" t="s">
        <v>847</v>
      </c>
      <c r="G138" s="249"/>
      <c r="H138" s="252">
        <v>3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268</v>
      </c>
      <c r="AU138" s="258" t="s">
        <v>89</v>
      </c>
      <c r="AV138" s="14" t="s">
        <v>89</v>
      </c>
      <c r="AW138" s="14" t="s">
        <v>41</v>
      </c>
      <c r="AX138" s="14" t="s">
        <v>80</v>
      </c>
      <c r="AY138" s="258" t="s">
        <v>257</v>
      </c>
    </row>
    <row r="139" s="15" customFormat="1">
      <c r="A139" s="15"/>
      <c r="B139" s="259"/>
      <c r="C139" s="260"/>
      <c r="D139" s="239" t="s">
        <v>268</v>
      </c>
      <c r="E139" s="261" t="s">
        <v>35</v>
      </c>
      <c r="F139" s="262" t="s">
        <v>272</v>
      </c>
      <c r="G139" s="260"/>
      <c r="H139" s="263">
        <v>3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268</v>
      </c>
      <c r="AU139" s="269" t="s">
        <v>89</v>
      </c>
      <c r="AV139" s="15" t="s">
        <v>264</v>
      </c>
      <c r="AW139" s="15" t="s">
        <v>41</v>
      </c>
      <c r="AX139" s="15" t="s">
        <v>87</v>
      </c>
      <c r="AY139" s="269" t="s">
        <v>257</v>
      </c>
    </row>
    <row r="140" s="2" customFormat="1" ht="37.8" customHeight="1">
      <c r="A140" s="41"/>
      <c r="B140" s="42"/>
      <c r="C140" s="219" t="s">
        <v>337</v>
      </c>
      <c r="D140" s="219" t="s">
        <v>259</v>
      </c>
      <c r="E140" s="220" t="s">
        <v>349</v>
      </c>
      <c r="F140" s="221" t="s">
        <v>350</v>
      </c>
      <c r="G140" s="222" t="s">
        <v>318</v>
      </c>
      <c r="H140" s="223">
        <v>6</v>
      </c>
      <c r="I140" s="224"/>
      <c r="J140" s="225">
        <f>ROUND(I140*H140,2)</f>
        <v>0</v>
      </c>
      <c r="K140" s="221" t="s">
        <v>263</v>
      </c>
      <c r="L140" s="47"/>
      <c r="M140" s="226" t="s">
        <v>35</v>
      </c>
      <c r="N140" s="227" t="s">
        <v>51</v>
      </c>
      <c r="O140" s="87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0" t="s">
        <v>264</v>
      </c>
      <c r="AT140" s="230" t="s">
        <v>259</v>
      </c>
      <c r="AU140" s="230" t="s">
        <v>89</v>
      </c>
      <c r="AY140" s="19" t="s">
        <v>257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87</v>
      </c>
      <c r="BK140" s="231">
        <f>ROUND(I140*H140,2)</f>
        <v>0</v>
      </c>
      <c r="BL140" s="19" t="s">
        <v>264</v>
      </c>
      <c r="BM140" s="230" t="s">
        <v>848</v>
      </c>
    </row>
    <row r="141" s="2" customFormat="1">
      <c r="A141" s="41"/>
      <c r="B141" s="42"/>
      <c r="C141" s="43"/>
      <c r="D141" s="232" t="s">
        <v>266</v>
      </c>
      <c r="E141" s="43"/>
      <c r="F141" s="233" t="s">
        <v>352</v>
      </c>
      <c r="G141" s="43"/>
      <c r="H141" s="43"/>
      <c r="I141" s="234"/>
      <c r="J141" s="43"/>
      <c r="K141" s="43"/>
      <c r="L141" s="47"/>
      <c r="M141" s="235"/>
      <c r="N141" s="23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266</v>
      </c>
      <c r="AU141" s="19" t="s">
        <v>89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828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3" customFormat="1">
      <c r="A143" s="13"/>
      <c r="B143" s="237"/>
      <c r="C143" s="238"/>
      <c r="D143" s="239" t="s">
        <v>268</v>
      </c>
      <c r="E143" s="240" t="s">
        <v>35</v>
      </c>
      <c r="F143" s="241" t="s">
        <v>346</v>
      </c>
      <c r="G143" s="238"/>
      <c r="H143" s="240" t="s">
        <v>35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268</v>
      </c>
      <c r="AU143" s="247" t="s">
        <v>89</v>
      </c>
      <c r="AV143" s="13" t="s">
        <v>87</v>
      </c>
      <c r="AW143" s="13" t="s">
        <v>41</v>
      </c>
      <c r="AX143" s="13" t="s">
        <v>80</v>
      </c>
      <c r="AY143" s="247" t="s">
        <v>257</v>
      </c>
    </row>
    <row r="144" s="14" customFormat="1">
      <c r="A144" s="14"/>
      <c r="B144" s="248"/>
      <c r="C144" s="249"/>
      <c r="D144" s="239" t="s">
        <v>268</v>
      </c>
      <c r="E144" s="250" t="s">
        <v>35</v>
      </c>
      <c r="F144" s="251" t="s">
        <v>849</v>
      </c>
      <c r="G144" s="249"/>
      <c r="H144" s="252">
        <v>6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268</v>
      </c>
      <c r="AU144" s="258" t="s">
        <v>89</v>
      </c>
      <c r="AV144" s="14" t="s">
        <v>89</v>
      </c>
      <c r="AW144" s="14" t="s">
        <v>41</v>
      </c>
      <c r="AX144" s="14" t="s">
        <v>80</v>
      </c>
      <c r="AY144" s="258" t="s">
        <v>257</v>
      </c>
    </row>
    <row r="145" s="15" customFormat="1">
      <c r="A145" s="15"/>
      <c r="B145" s="259"/>
      <c r="C145" s="260"/>
      <c r="D145" s="239" t="s">
        <v>268</v>
      </c>
      <c r="E145" s="261" t="s">
        <v>35</v>
      </c>
      <c r="F145" s="262" t="s">
        <v>272</v>
      </c>
      <c r="G145" s="260"/>
      <c r="H145" s="263">
        <v>6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268</v>
      </c>
      <c r="AU145" s="269" t="s">
        <v>89</v>
      </c>
      <c r="AV145" s="15" t="s">
        <v>264</v>
      </c>
      <c r="AW145" s="15" t="s">
        <v>41</v>
      </c>
      <c r="AX145" s="15" t="s">
        <v>87</v>
      </c>
      <c r="AY145" s="269" t="s">
        <v>257</v>
      </c>
    </row>
    <row r="146" s="2" customFormat="1" ht="24.15" customHeight="1">
      <c r="A146" s="41"/>
      <c r="B146" s="42"/>
      <c r="C146" s="219" t="s">
        <v>293</v>
      </c>
      <c r="D146" s="219" t="s">
        <v>259</v>
      </c>
      <c r="E146" s="220" t="s">
        <v>354</v>
      </c>
      <c r="F146" s="221" t="s">
        <v>355</v>
      </c>
      <c r="G146" s="222" t="s">
        <v>356</v>
      </c>
      <c r="H146" s="223">
        <v>5.0999999999999996</v>
      </c>
      <c r="I146" s="224"/>
      <c r="J146" s="225">
        <f>ROUND(I146*H146,2)</f>
        <v>0</v>
      </c>
      <c r="K146" s="221" t="s">
        <v>263</v>
      </c>
      <c r="L146" s="47"/>
      <c r="M146" s="226" t="s">
        <v>35</v>
      </c>
      <c r="N146" s="227" t="s">
        <v>51</v>
      </c>
      <c r="O146" s="87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0" t="s">
        <v>264</v>
      </c>
      <c r="AT146" s="230" t="s">
        <v>259</v>
      </c>
      <c r="AU146" s="230" t="s">
        <v>89</v>
      </c>
      <c r="AY146" s="19" t="s">
        <v>257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87</v>
      </c>
      <c r="BK146" s="231">
        <f>ROUND(I146*H146,2)</f>
        <v>0</v>
      </c>
      <c r="BL146" s="19" t="s">
        <v>264</v>
      </c>
      <c r="BM146" s="230" t="s">
        <v>850</v>
      </c>
    </row>
    <row r="147" s="2" customFormat="1">
      <c r="A147" s="41"/>
      <c r="B147" s="42"/>
      <c r="C147" s="43"/>
      <c r="D147" s="232" t="s">
        <v>266</v>
      </c>
      <c r="E147" s="43"/>
      <c r="F147" s="233" t="s">
        <v>358</v>
      </c>
      <c r="G147" s="43"/>
      <c r="H147" s="43"/>
      <c r="I147" s="234"/>
      <c r="J147" s="43"/>
      <c r="K147" s="43"/>
      <c r="L147" s="47"/>
      <c r="M147" s="235"/>
      <c r="N147" s="23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266</v>
      </c>
      <c r="AU147" s="19" t="s">
        <v>89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828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359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4" customFormat="1">
      <c r="A150" s="14"/>
      <c r="B150" s="248"/>
      <c r="C150" s="249"/>
      <c r="D150" s="239" t="s">
        <v>268</v>
      </c>
      <c r="E150" s="250" t="s">
        <v>35</v>
      </c>
      <c r="F150" s="251" t="s">
        <v>851</v>
      </c>
      <c r="G150" s="249"/>
      <c r="H150" s="252">
        <v>5.0999999999999996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268</v>
      </c>
      <c r="AU150" s="258" t="s">
        <v>89</v>
      </c>
      <c r="AV150" s="14" t="s">
        <v>89</v>
      </c>
      <c r="AW150" s="14" t="s">
        <v>41</v>
      </c>
      <c r="AX150" s="14" t="s">
        <v>80</v>
      </c>
      <c r="AY150" s="258" t="s">
        <v>257</v>
      </c>
    </row>
    <row r="151" s="15" customFormat="1">
      <c r="A151" s="15"/>
      <c r="B151" s="259"/>
      <c r="C151" s="260"/>
      <c r="D151" s="239" t="s">
        <v>268</v>
      </c>
      <c r="E151" s="261" t="s">
        <v>35</v>
      </c>
      <c r="F151" s="262" t="s">
        <v>272</v>
      </c>
      <c r="G151" s="260"/>
      <c r="H151" s="263">
        <v>5.0999999999999996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9" t="s">
        <v>268</v>
      </c>
      <c r="AU151" s="269" t="s">
        <v>89</v>
      </c>
      <c r="AV151" s="15" t="s">
        <v>264</v>
      </c>
      <c r="AW151" s="15" t="s">
        <v>41</v>
      </c>
      <c r="AX151" s="15" t="s">
        <v>87</v>
      </c>
      <c r="AY151" s="269" t="s">
        <v>257</v>
      </c>
    </row>
    <row r="152" s="2" customFormat="1" ht="24.15" customHeight="1">
      <c r="A152" s="41"/>
      <c r="B152" s="42"/>
      <c r="C152" s="219" t="s">
        <v>348</v>
      </c>
      <c r="D152" s="219" t="s">
        <v>259</v>
      </c>
      <c r="E152" s="220" t="s">
        <v>362</v>
      </c>
      <c r="F152" s="221" t="s">
        <v>363</v>
      </c>
      <c r="G152" s="222" t="s">
        <v>318</v>
      </c>
      <c r="H152" s="223">
        <v>1.704</v>
      </c>
      <c r="I152" s="224"/>
      <c r="J152" s="225">
        <f>ROUND(I152*H152,2)</f>
        <v>0</v>
      </c>
      <c r="K152" s="221" t="s">
        <v>263</v>
      </c>
      <c r="L152" s="47"/>
      <c r="M152" s="226" t="s">
        <v>35</v>
      </c>
      <c r="N152" s="227" t="s">
        <v>51</v>
      </c>
      <c r="O152" s="87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0" t="s">
        <v>264</v>
      </c>
      <c r="AT152" s="230" t="s">
        <v>259</v>
      </c>
      <c r="AU152" s="230" t="s">
        <v>89</v>
      </c>
      <c r="AY152" s="19" t="s">
        <v>257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87</v>
      </c>
      <c r="BK152" s="231">
        <f>ROUND(I152*H152,2)</f>
        <v>0</v>
      </c>
      <c r="BL152" s="19" t="s">
        <v>264</v>
      </c>
      <c r="BM152" s="230" t="s">
        <v>852</v>
      </c>
    </row>
    <row r="153" s="2" customFormat="1">
      <c r="A153" s="41"/>
      <c r="B153" s="42"/>
      <c r="C153" s="43"/>
      <c r="D153" s="232" t="s">
        <v>266</v>
      </c>
      <c r="E153" s="43"/>
      <c r="F153" s="233" t="s">
        <v>365</v>
      </c>
      <c r="G153" s="43"/>
      <c r="H153" s="43"/>
      <c r="I153" s="234"/>
      <c r="J153" s="43"/>
      <c r="K153" s="43"/>
      <c r="L153" s="47"/>
      <c r="M153" s="235"/>
      <c r="N153" s="23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266</v>
      </c>
      <c r="AU153" s="19" t="s">
        <v>89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828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366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4" customFormat="1">
      <c r="A156" s="14"/>
      <c r="B156" s="248"/>
      <c r="C156" s="249"/>
      <c r="D156" s="239" t="s">
        <v>268</v>
      </c>
      <c r="E156" s="250" t="s">
        <v>35</v>
      </c>
      <c r="F156" s="251" t="s">
        <v>853</v>
      </c>
      <c r="G156" s="249"/>
      <c r="H156" s="252">
        <v>1.704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268</v>
      </c>
      <c r="AU156" s="258" t="s">
        <v>89</v>
      </c>
      <c r="AV156" s="14" t="s">
        <v>89</v>
      </c>
      <c r="AW156" s="14" t="s">
        <v>41</v>
      </c>
      <c r="AX156" s="14" t="s">
        <v>80</v>
      </c>
      <c r="AY156" s="258" t="s">
        <v>257</v>
      </c>
    </row>
    <row r="157" s="15" customFormat="1">
      <c r="A157" s="15"/>
      <c r="B157" s="259"/>
      <c r="C157" s="260"/>
      <c r="D157" s="239" t="s">
        <v>268</v>
      </c>
      <c r="E157" s="261" t="s">
        <v>35</v>
      </c>
      <c r="F157" s="262" t="s">
        <v>272</v>
      </c>
      <c r="G157" s="260"/>
      <c r="H157" s="263">
        <v>1.704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9" t="s">
        <v>268</v>
      </c>
      <c r="AU157" s="269" t="s">
        <v>89</v>
      </c>
      <c r="AV157" s="15" t="s">
        <v>264</v>
      </c>
      <c r="AW157" s="15" t="s">
        <v>41</v>
      </c>
      <c r="AX157" s="15" t="s">
        <v>87</v>
      </c>
      <c r="AY157" s="269" t="s">
        <v>257</v>
      </c>
    </row>
    <row r="158" s="2" customFormat="1" ht="16.5" customHeight="1">
      <c r="A158" s="41"/>
      <c r="B158" s="42"/>
      <c r="C158" s="270" t="s">
        <v>8</v>
      </c>
      <c r="D158" s="270" t="s">
        <v>369</v>
      </c>
      <c r="E158" s="271" t="s">
        <v>370</v>
      </c>
      <c r="F158" s="272" t="s">
        <v>371</v>
      </c>
      <c r="G158" s="273" t="s">
        <v>356</v>
      </c>
      <c r="H158" s="274">
        <v>3.4079999999999999</v>
      </c>
      <c r="I158" s="275"/>
      <c r="J158" s="276">
        <f>ROUND(I158*H158,2)</f>
        <v>0</v>
      </c>
      <c r="K158" s="272" t="s">
        <v>263</v>
      </c>
      <c r="L158" s="277"/>
      <c r="M158" s="278" t="s">
        <v>35</v>
      </c>
      <c r="N158" s="279" t="s">
        <v>51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0" t="s">
        <v>308</v>
      </c>
      <c r="AT158" s="230" t="s">
        <v>369</v>
      </c>
      <c r="AU158" s="230" t="s">
        <v>89</v>
      </c>
      <c r="AY158" s="19" t="s">
        <v>257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87</v>
      </c>
      <c r="BK158" s="231">
        <f>ROUND(I158*H158,2)</f>
        <v>0</v>
      </c>
      <c r="BL158" s="19" t="s">
        <v>264</v>
      </c>
      <c r="BM158" s="230" t="s">
        <v>854</v>
      </c>
    </row>
    <row r="159" s="14" customFormat="1">
      <c r="A159" s="14"/>
      <c r="B159" s="248"/>
      <c r="C159" s="249"/>
      <c r="D159" s="239" t="s">
        <v>268</v>
      </c>
      <c r="E159" s="249"/>
      <c r="F159" s="251" t="s">
        <v>855</v>
      </c>
      <c r="G159" s="249"/>
      <c r="H159" s="252">
        <v>3.4079999999999999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268</v>
      </c>
      <c r="AU159" s="258" t="s">
        <v>89</v>
      </c>
      <c r="AV159" s="14" t="s">
        <v>89</v>
      </c>
      <c r="AW159" s="14" t="s">
        <v>4</v>
      </c>
      <c r="AX159" s="14" t="s">
        <v>87</v>
      </c>
      <c r="AY159" s="258" t="s">
        <v>257</v>
      </c>
    </row>
    <row r="160" s="2" customFormat="1" ht="37.8" customHeight="1">
      <c r="A160" s="41"/>
      <c r="B160" s="42"/>
      <c r="C160" s="219" t="s">
        <v>361</v>
      </c>
      <c r="D160" s="219" t="s">
        <v>259</v>
      </c>
      <c r="E160" s="220" t="s">
        <v>375</v>
      </c>
      <c r="F160" s="221" t="s">
        <v>376</v>
      </c>
      <c r="G160" s="222" t="s">
        <v>318</v>
      </c>
      <c r="H160" s="223">
        <v>0.99399999999999999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856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378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828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379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857</v>
      </c>
      <c r="G164" s="249"/>
      <c r="H164" s="252">
        <v>0.996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4" customFormat="1">
      <c r="A165" s="14"/>
      <c r="B165" s="248"/>
      <c r="C165" s="249"/>
      <c r="D165" s="239" t="s">
        <v>268</v>
      </c>
      <c r="E165" s="250" t="s">
        <v>35</v>
      </c>
      <c r="F165" s="251" t="s">
        <v>858</v>
      </c>
      <c r="G165" s="249"/>
      <c r="H165" s="252">
        <v>-0.002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268</v>
      </c>
      <c r="AU165" s="258" t="s">
        <v>89</v>
      </c>
      <c r="AV165" s="14" t="s">
        <v>89</v>
      </c>
      <c r="AW165" s="14" t="s">
        <v>41</v>
      </c>
      <c r="AX165" s="14" t="s">
        <v>80</v>
      </c>
      <c r="AY165" s="258" t="s">
        <v>257</v>
      </c>
    </row>
    <row r="166" s="15" customFormat="1">
      <c r="A166" s="15"/>
      <c r="B166" s="259"/>
      <c r="C166" s="260"/>
      <c r="D166" s="239" t="s">
        <v>268</v>
      </c>
      <c r="E166" s="261" t="s">
        <v>35</v>
      </c>
      <c r="F166" s="262" t="s">
        <v>272</v>
      </c>
      <c r="G166" s="260"/>
      <c r="H166" s="263">
        <v>0.99399999999999999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9" t="s">
        <v>268</v>
      </c>
      <c r="AU166" s="269" t="s">
        <v>89</v>
      </c>
      <c r="AV166" s="15" t="s">
        <v>264</v>
      </c>
      <c r="AW166" s="15" t="s">
        <v>41</v>
      </c>
      <c r="AX166" s="15" t="s">
        <v>87</v>
      </c>
      <c r="AY166" s="269" t="s">
        <v>257</v>
      </c>
    </row>
    <row r="167" s="2" customFormat="1" ht="16.5" customHeight="1">
      <c r="A167" s="41"/>
      <c r="B167" s="42"/>
      <c r="C167" s="270" t="s">
        <v>368</v>
      </c>
      <c r="D167" s="270" t="s">
        <v>369</v>
      </c>
      <c r="E167" s="271" t="s">
        <v>383</v>
      </c>
      <c r="F167" s="272" t="s">
        <v>384</v>
      </c>
      <c r="G167" s="273" t="s">
        <v>356</v>
      </c>
      <c r="H167" s="274">
        <v>1.988</v>
      </c>
      <c r="I167" s="275"/>
      <c r="J167" s="276">
        <f>ROUND(I167*H167,2)</f>
        <v>0</v>
      </c>
      <c r="K167" s="272" t="s">
        <v>263</v>
      </c>
      <c r="L167" s="277"/>
      <c r="M167" s="278" t="s">
        <v>35</v>
      </c>
      <c r="N167" s="279" t="s">
        <v>51</v>
      </c>
      <c r="O167" s="87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30" t="s">
        <v>308</v>
      </c>
      <c r="AT167" s="230" t="s">
        <v>369</v>
      </c>
      <c r="AU167" s="230" t="s">
        <v>89</v>
      </c>
      <c r="AY167" s="19" t="s">
        <v>257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9" t="s">
        <v>87</v>
      </c>
      <c r="BK167" s="231">
        <f>ROUND(I167*H167,2)</f>
        <v>0</v>
      </c>
      <c r="BL167" s="19" t="s">
        <v>264</v>
      </c>
      <c r="BM167" s="230" t="s">
        <v>859</v>
      </c>
    </row>
    <row r="168" s="14" customFormat="1">
      <c r="A168" s="14"/>
      <c r="B168" s="248"/>
      <c r="C168" s="249"/>
      <c r="D168" s="239" t="s">
        <v>268</v>
      </c>
      <c r="E168" s="249"/>
      <c r="F168" s="251" t="s">
        <v>860</v>
      </c>
      <c r="G168" s="249"/>
      <c r="H168" s="252">
        <v>1.988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268</v>
      </c>
      <c r="AU168" s="258" t="s">
        <v>89</v>
      </c>
      <c r="AV168" s="14" t="s">
        <v>89</v>
      </c>
      <c r="AW168" s="14" t="s">
        <v>4</v>
      </c>
      <c r="AX168" s="14" t="s">
        <v>87</v>
      </c>
      <c r="AY168" s="258" t="s">
        <v>257</v>
      </c>
    </row>
    <row r="169" s="12" customFormat="1" ht="22.8" customHeight="1">
      <c r="A169" s="12"/>
      <c r="B169" s="203"/>
      <c r="C169" s="204"/>
      <c r="D169" s="205" t="s">
        <v>79</v>
      </c>
      <c r="E169" s="217" t="s">
        <v>98</v>
      </c>
      <c r="F169" s="217" t="s">
        <v>393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SUM(P170:P176)</f>
        <v>0</v>
      </c>
      <c r="Q169" s="211"/>
      <c r="R169" s="212">
        <f>SUM(R170:R176)</f>
        <v>0.53066999999999998</v>
      </c>
      <c r="S169" s="211"/>
      <c r="T169" s="213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87</v>
      </c>
      <c r="AT169" s="215" t="s">
        <v>79</v>
      </c>
      <c r="AU169" s="215" t="s">
        <v>87</v>
      </c>
      <c r="AY169" s="214" t="s">
        <v>257</v>
      </c>
      <c r="BK169" s="216">
        <f>SUM(BK170:BK176)</f>
        <v>0</v>
      </c>
    </row>
    <row r="170" s="2" customFormat="1" ht="24.15" customHeight="1">
      <c r="A170" s="41"/>
      <c r="B170" s="42"/>
      <c r="C170" s="219" t="s">
        <v>374</v>
      </c>
      <c r="D170" s="219" t="s">
        <v>259</v>
      </c>
      <c r="E170" s="220" t="s">
        <v>394</v>
      </c>
      <c r="F170" s="221" t="s">
        <v>395</v>
      </c>
      <c r="G170" s="222" t="s">
        <v>396</v>
      </c>
      <c r="H170" s="223">
        <v>3</v>
      </c>
      <c r="I170" s="224"/>
      <c r="J170" s="225">
        <f>ROUND(I170*H170,2)</f>
        <v>0</v>
      </c>
      <c r="K170" s="221" t="s">
        <v>263</v>
      </c>
      <c r="L170" s="47"/>
      <c r="M170" s="226" t="s">
        <v>35</v>
      </c>
      <c r="N170" s="227" t="s">
        <v>51</v>
      </c>
      <c r="O170" s="87"/>
      <c r="P170" s="228">
        <f>O170*H170</f>
        <v>0</v>
      </c>
      <c r="Q170" s="228">
        <v>0.17488999999999999</v>
      </c>
      <c r="R170" s="228">
        <f>Q170*H170</f>
        <v>0.52466999999999997</v>
      </c>
      <c r="S170" s="228">
        <v>0</v>
      </c>
      <c r="T170" s="22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0" t="s">
        <v>264</v>
      </c>
      <c r="AT170" s="230" t="s">
        <v>259</v>
      </c>
      <c r="AU170" s="230" t="s">
        <v>89</v>
      </c>
      <c r="AY170" s="19" t="s">
        <v>257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9" t="s">
        <v>87</v>
      </c>
      <c r="BK170" s="231">
        <f>ROUND(I170*H170,2)</f>
        <v>0</v>
      </c>
      <c r="BL170" s="19" t="s">
        <v>264</v>
      </c>
      <c r="BM170" s="230" t="s">
        <v>861</v>
      </c>
    </row>
    <row r="171" s="2" customFormat="1">
      <c r="A171" s="41"/>
      <c r="B171" s="42"/>
      <c r="C171" s="43"/>
      <c r="D171" s="232" t="s">
        <v>266</v>
      </c>
      <c r="E171" s="43"/>
      <c r="F171" s="233" t="s">
        <v>398</v>
      </c>
      <c r="G171" s="43"/>
      <c r="H171" s="43"/>
      <c r="I171" s="234"/>
      <c r="J171" s="43"/>
      <c r="K171" s="43"/>
      <c r="L171" s="47"/>
      <c r="M171" s="235"/>
      <c r="N171" s="23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266</v>
      </c>
      <c r="AU171" s="19" t="s">
        <v>89</v>
      </c>
    </row>
    <row r="172" s="13" customFormat="1">
      <c r="A172" s="13"/>
      <c r="B172" s="237"/>
      <c r="C172" s="238"/>
      <c r="D172" s="239" t="s">
        <v>268</v>
      </c>
      <c r="E172" s="240" t="s">
        <v>35</v>
      </c>
      <c r="F172" s="241" t="s">
        <v>828</v>
      </c>
      <c r="G172" s="238"/>
      <c r="H172" s="240" t="s">
        <v>35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268</v>
      </c>
      <c r="AU172" s="247" t="s">
        <v>89</v>
      </c>
      <c r="AV172" s="13" t="s">
        <v>87</v>
      </c>
      <c r="AW172" s="13" t="s">
        <v>41</v>
      </c>
      <c r="AX172" s="13" t="s">
        <v>80</v>
      </c>
      <c r="AY172" s="247" t="s">
        <v>257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399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4" customFormat="1">
      <c r="A174" s="14"/>
      <c r="B174" s="248"/>
      <c r="C174" s="249"/>
      <c r="D174" s="239" t="s">
        <v>268</v>
      </c>
      <c r="E174" s="250" t="s">
        <v>35</v>
      </c>
      <c r="F174" s="251" t="s">
        <v>98</v>
      </c>
      <c r="G174" s="249"/>
      <c r="H174" s="252">
        <v>3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268</v>
      </c>
      <c r="AU174" s="258" t="s">
        <v>89</v>
      </c>
      <c r="AV174" s="14" t="s">
        <v>89</v>
      </c>
      <c r="AW174" s="14" t="s">
        <v>41</v>
      </c>
      <c r="AX174" s="14" t="s">
        <v>80</v>
      </c>
      <c r="AY174" s="258" t="s">
        <v>257</v>
      </c>
    </row>
    <row r="175" s="15" customFormat="1">
      <c r="A175" s="15"/>
      <c r="B175" s="259"/>
      <c r="C175" s="260"/>
      <c r="D175" s="239" t="s">
        <v>268</v>
      </c>
      <c r="E175" s="261" t="s">
        <v>35</v>
      </c>
      <c r="F175" s="262" t="s">
        <v>272</v>
      </c>
      <c r="G175" s="260"/>
      <c r="H175" s="263">
        <v>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9" t="s">
        <v>268</v>
      </c>
      <c r="AU175" s="269" t="s">
        <v>89</v>
      </c>
      <c r="AV175" s="15" t="s">
        <v>264</v>
      </c>
      <c r="AW175" s="15" t="s">
        <v>41</v>
      </c>
      <c r="AX175" s="15" t="s">
        <v>87</v>
      </c>
      <c r="AY175" s="269" t="s">
        <v>257</v>
      </c>
    </row>
    <row r="176" s="2" customFormat="1" ht="16.5" customHeight="1">
      <c r="A176" s="41"/>
      <c r="B176" s="42"/>
      <c r="C176" s="270" t="s">
        <v>382</v>
      </c>
      <c r="D176" s="270" t="s">
        <v>369</v>
      </c>
      <c r="E176" s="271" t="s">
        <v>401</v>
      </c>
      <c r="F176" s="272" t="s">
        <v>402</v>
      </c>
      <c r="G176" s="273" t="s">
        <v>396</v>
      </c>
      <c r="H176" s="274">
        <v>3</v>
      </c>
      <c r="I176" s="275"/>
      <c r="J176" s="276">
        <f>ROUND(I176*H176,2)</f>
        <v>0</v>
      </c>
      <c r="K176" s="272" t="s">
        <v>263</v>
      </c>
      <c r="L176" s="277"/>
      <c r="M176" s="278" t="s">
        <v>35</v>
      </c>
      <c r="N176" s="279" t="s">
        <v>51</v>
      </c>
      <c r="O176" s="87"/>
      <c r="P176" s="228">
        <f>O176*H176</f>
        <v>0</v>
      </c>
      <c r="Q176" s="228">
        <v>0.002</v>
      </c>
      <c r="R176" s="228">
        <f>Q176*H176</f>
        <v>0.0060000000000000001</v>
      </c>
      <c r="S176" s="228">
        <v>0</v>
      </c>
      <c r="T176" s="22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0" t="s">
        <v>308</v>
      </c>
      <c r="AT176" s="230" t="s">
        <v>369</v>
      </c>
      <c r="AU176" s="230" t="s">
        <v>89</v>
      </c>
      <c r="AY176" s="19" t="s">
        <v>257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9" t="s">
        <v>87</v>
      </c>
      <c r="BK176" s="231">
        <f>ROUND(I176*H176,2)</f>
        <v>0</v>
      </c>
      <c r="BL176" s="19" t="s">
        <v>264</v>
      </c>
      <c r="BM176" s="230" t="s">
        <v>862</v>
      </c>
    </row>
    <row r="177" s="12" customFormat="1" ht="22.8" customHeight="1">
      <c r="A177" s="12"/>
      <c r="B177" s="203"/>
      <c r="C177" s="204"/>
      <c r="D177" s="205" t="s">
        <v>79</v>
      </c>
      <c r="E177" s="217" t="s">
        <v>264</v>
      </c>
      <c r="F177" s="217" t="s">
        <v>404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SUM(P178:P183)</f>
        <v>0</v>
      </c>
      <c r="Q177" s="211"/>
      <c r="R177" s="212">
        <f>SUM(R178:R183)</f>
        <v>0</v>
      </c>
      <c r="S177" s="211"/>
      <c r="T177" s="213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87</v>
      </c>
      <c r="AT177" s="215" t="s">
        <v>79</v>
      </c>
      <c r="AU177" s="215" t="s">
        <v>87</v>
      </c>
      <c r="AY177" s="214" t="s">
        <v>257</v>
      </c>
      <c r="BK177" s="216">
        <f>SUM(BK178:BK183)</f>
        <v>0</v>
      </c>
    </row>
    <row r="178" s="2" customFormat="1" ht="16.5" customHeight="1">
      <c r="A178" s="41"/>
      <c r="B178" s="42"/>
      <c r="C178" s="219" t="s">
        <v>388</v>
      </c>
      <c r="D178" s="219" t="s">
        <v>259</v>
      </c>
      <c r="E178" s="220" t="s">
        <v>406</v>
      </c>
      <c r="F178" s="221" t="s">
        <v>407</v>
      </c>
      <c r="G178" s="222" t="s">
        <v>318</v>
      </c>
      <c r="H178" s="223">
        <v>0.29999999999999999</v>
      </c>
      <c r="I178" s="224"/>
      <c r="J178" s="225">
        <f>ROUND(I178*H178,2)</f>
        <v>0</v>
      </c>
      <c r="K178" s="221" t="s">
        <v>263</v>
      </c>
      <c r="L178" s="47"/>
      <c r="M178" s="226" t="s">
        <v>35</v>
      </c>
      <c r="N178" s="227" t="s">
        <v>51</v>
      </c>
      <c r="O178" s="87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30" t="s">
        <v>264</v>
      </c>
      <c r="AT178" s="230" t="s">
        <v>259</v>
      </c>
      <c r="AU178" s="230" t="s">
        <v>89</v>
      </c>
      <c r="AY178" s="19" t="s">
        <v>257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9" t="s">
        <v>87</v>
      </c>
      <c r="BK178" s="231">
        <f>ROUND(I178*H178,2)</f>
        <v>0</v>
      </c>
      <c r="BL178" s="19" t="s">
        <v>264</v>
      </c>
      <c r="BM178" s="230" t="s">
        <v>863</v>
      </c>
    </row>
    <row r="179" s="2" customFormat="1">
      <c r="A179" s="41"/>
      <c r="B179" s="42"/>
      <c r="C179" s="43"/>
      <c r="D179" s="232" t="s">
        <v>266</v>
      </c>
      <c r="E179" s="43"/>
      <c r="F179" s="233" t="s">
        <v>409</v>
      </c>
      <c r="G179" s="43"/>
      <c r="H179" s="43"/>
      <c r="I179" s="234"/>
      <c r="J179" s="43"/>
      <c r="K179" s="43"/>
      <c r="L179" s="47"/>
      <c r="M179" s="235"/>
      <c r="N179" s="23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266</v>
      </c>
      <c r="AU179" s="19" t="s">
        <v>89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828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410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4" customFormat="1">
      <c r="A182" s="14"/>
      <c r="B182" s="248"/>
      <c r="C182" s="249"/>
      <c r="D182" s="239" t="s">
        <v>268</v>
      </c>
      <c r="E182" s="250" t="s">
        <v>35</v>
      </c>
      <c r="F182" s="251" t="s">
        <v>864</v>
      </c>
      <c r="G182" s="249"/>
      <c r="H182" s="252">
        <v>0.29999999999999999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41</v>
      </c>
      <c r="AX182" s="14" t="s">
        <v>80</v>
      </c>
      <c r="AY182" s="258" t="s">
        <v>257</v>
      </c>
    </row>
    <row r="183" s="15" customFormat="1">
      <c r="A183" s="15"/>
      <c r="B183" s="259"/>
      <c r="C183" s="260"/>
      <c r="D183" s="239" t="s">
        <v>268</v>
      </c>
      <c r="E183" s="261" t="s">
        <v>35</v>
      </c>
      <c r="F183" s="262" t="s">
        <v>272</v>
      </c>
      <c r="G183" s="260"/>
      <c r="H183" s="263">
        <v>0.29999999999999999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268</v>
      </c>
      <c r="AU183" s="269" t="s">
        <v>89</v>
      </c>
      <c r="AV183" s="15" t="s">
        <v>264</v>
      </c>
      <c r="AW183" s="15" t="s">
        <v>41</v>
      </c>
      <c r="AX183" s="15" t="s">
        <v>87</v>
      </c>
      <c r="AY183" s="269" t="s">
        <v>257</v>
      </c>
    </row>
    <row r="184" s="12" customFormat="1" ht="22.8" customHeight="1">
      <c r="A184" s="12"/>
      <c r="B184" s="203"/>
      <c r="C184" s="204"/>
      <c r="D184" s="205" t="s">
        <v>79</v>
      </c>
      <c r="E184" s="217" t="s">
        <v>308</v>
      </c>
      <c r="F184" s="217" t="s">
        <v>412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SUM(P185:P251)</f>
        <v>0</v>
      </c>
      <c r="Q184" s="211"/>
      <c r="R184" s="212">
        <f>SUM(R185:R251)</f>
        <v>0.44269259999999999</v>
      </c>
      <c r="S184" s="211"/>
      <c r="T184" s="213">
        <f>SUM(T185:T251)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87</v>
      </c>
      <c r="AT184" s="215" t="s">
        <v>79</v>
      </c>
      <c r="AU184" s="215" t="s">
        <v>87</v>
      </c>
      <c r="AY184" s="214" t="s">
        <v>257</v>
      </c>
      <c r="BK184" s="216">
        <f>SUM(BK185:BK251)</f>
        <v>0</v>
      </c>
    </row>
    <row r="185" s="2" customFormat="1" ht="24.15" customHeight="1">
      <c r="A185" s="41"/>
      <c r="B185" s="42"/>
      <c r="C185" s="219" t="s">
        <v>7</v>
      </c>
      <c r="D185" s="219" t="s">
        <v>259</v>
      </c>
      <c r="E185" s="220" t="s">
        <v>865</v>
      </c>
      <c r="F185" s="221" t="s">
        <v>866</v>
      </c>
      <c r="G185" s="222" t="s">
        <v>297</v>
      </c>
      <c r="H185" s="223">
        <v>3</v>
      </c>
      <c r="I185" s="224"/>
      <c r="J185" s="225">
        <f>ROUND(I185*H185,2)</f>
        <v>0</v>
      </c>
      <c r="K185" s="221" t="s">
        <v>263</v>
      </c>
      <c r="L185" s="47"/>
      <c r="M185" s="226" t="s">
        <v>35</v>
      </c>
      <c r="N185" s="227" t="s">
        <v>51</v>
      </c>
      <c r="O185" s="87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0" t="s">
        <v>264</v>
      </c>
      <c r="AT185" s="230" t="s">
        <v>259</v>
      </c>
      <c r="AU185" s="230" t="s">
        <v>89</v>
      </c>
      <c r="AY185" s="19" t="s">
        <v>257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9" t="s">
        <v>87</v>
      </c>
      <c r="BK185" s="231">
        <f>ROUND(I185*H185,2)</f>
        <v>0</v>
      </c>
      <c r="BL185" s="19" t="s">
        <v>264</v>
      </c>
      <c r="BM185" s="230" t="s">
        <v>867</v>
      </c>
    </row>
    <row r="186" s="2" customFormat="1">
      <c r="A186" s="41"/>
      <c r="B186" s="42"/>
      <c r="C186" s="43"/>
      <c r="D186" s="232" t="s">
        <v>266</v>
      </c>
      <c r="E186" s="43"/>
      <c r="F186" s="233" t="s">
        <v>868</v>
      </c>
      <c r="G186" s="43"/>
      <c r="H186" s="43"/>
      <c r="I186" s="234"/>
      <c r="J186" s="43"/>
      <c r="K186" s="43"/>
      <c r="L186" s="47"/>
      <c r="M186" s="235"/>
      <c r="N186" s="23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266</v>
      </c>
      <c r="AU186" s="19" t="s">
        <v>89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828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4" customFormat="1">
      <c r="A188" s="14"/>
      <c r="B188" s="248"/>
      <c r="C188" s="249"/>
      <c r="D188" s="239" t="s">
        <v>268</v>
      </c>
      <c r="E188" s="250" t="s">
        <v>35</v>
      </c>
      <c r="F188" s="251" t="s">
        <v>847</v>
      </c>
      <c r="G188" s="249"/>
      <c r="H188" s="252">
        <v>3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268</v>
      </c>
      <c r="AU188" s="258" t="s">
        <v>89</v>
      </c>
      <c r="AV188" s="14" t="s">
        <v>89</v>
      </c>
      <c r="AW188" s="14" t="s">
        <v>41</v>
      </c>
      <c r="AX188" s="14" t="s">
        <v>80</v>
      </c>
      <c r="AY188" s="258" t="s">
        <v>257</v>
      </c>
    </row>
    <row r="189" s="15" customFormat="1">
      <c r="A189" s="15"/>
      <c r="B189" s="259"/>
      <c r="C189" s="260"/>
      <c r="D189" s="239" t="s">
        <v>268</v>
      </c>
      <c r="E189" s="261" t="s">
        <v>35</v>
      </c>
      <c r="F189" s="262" t="s">
        <v>272</v>
      </c>
      <c r="G189" s="260"/>
      <c r="H189" s="263">
        <v>3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268</v>
      </c>
      <c r="AU189" s="269" t="s">
        <v>89</v>
      </c>
      <c r="AV189" s="15" t="s">
        <v>264</v>
      </c>
      <c r="AW189" s="15" t="s">
        <v>41</v>
      </c>
      <c r="AX189" s="15" t="s">
        <v>87</v>
      </c>
      <c r="AY189" s="269" t="s">
        <v>257</v>
      </c>
    </row>
    <row r="190" s="2" customFormat="1" ht="16.5" customHeight="1">
      <c r="A190" s="41"/>
      <c r="B190" s="42"/>
      <c r="C190" s="270" t="s">
        <v>400</v>
      </c>
      <c r="D190" s="270" t="s">
        <v>369</v>
      </c>
      <c r="E190" s="271" t="s">
        <v>869</v>
      </c>
      <c r="F190" s="272" t="s">
        <v>870</v>
      </c>
      <c r="G190" s="273" t="s">
        <v>297</v>
      </c>
      <c r="H190" s="274">
        <v>3.0449999999999999</v>
      </c>
      <c r="I190" s="275"/>
      <c r="J190" s="276">
        <f>ROUND(I190*H190,2)</f>
        <v>0</v>
      </c>
      <c r="K190" s="272" t="s">
        <v>263</v>
      </c>
      <c r="L190" s="277"/>
      <c r="M190" s="278" t="s">
        <v>35</v>
      </c>
      <c r="N190" s="279" t="s">
        <v>51</v>
      </c>
      <c r="O190" s="87"/>
      <c r="P190" s="228">
        <f>O190*H190</f>
        <v>0</v>
      </c>
      <c r="Q190" s="228">
        <v>0.00027999999999999998</v>
      </c>
      <c r="R190" s="228">
        <f>Q190*H190</f>
        <v>0.00085259999999999991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308</v>
      </c>
      <c r="AT190" s="230" t="s">
        <v>369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871</v>
      </c>
    </row>
    <row r="191" s="14" customFormat="1">
      <c r="A191" s="14"/>
      <c r="B191" s="248"/>
      <c r="C191" s="249"/>
      <c r="D191" s="239" t="s">
        <v>268</v>
      </c>
      <c r="E191" s="249"/>
      <c r="F191" s="251" t="s">
        <v>872</v>
      </c>
      <c r="G191" s="249"/>
      <c r="H191" s="252">
        <v>3.0449999999999999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268</v>
      </c>
      <c r="AU191" s="258" t="s">
        <v>89</v>
      </c>
      <c r="AV191" s="14" t="s">
        <v>89</v>
      </c>
      <c r="AW191" s="14" t="s">
        <v>4</v>
      </c>
      <c r="AX191" s="14" t="s">
        <v>87</v>
      </c>
      <c r="AY191" s="258" t="s">
        <v>257</v>
      </c>
    </row>
    <row r="192" s="2" customFormat="1" ht="24.15" customHeight="1">
      <c r="A192" s="41"/>
      <c r="B192" s="42"/>
      <c r="C192" s="219" t="s">
        <v>405</v>
      </c>
      <c r="D192" s="219" t="s">
        <v>259</v>
      </c>
      <c r="E192" s="220" t="s">
        <v>873</v>
      </c>
      <c r="F192" s="221" t="s">
        <v>874</v>
      </c>
      <c r="G192" s="222" t="s">
        <v>396</v>
      </c>
      <c r="H192" s="223">
        <v>6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875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876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828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877</v>
      </c>
      <c r="G195" s="249"/>
      <c r="H195" s="252">
        <v>3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878</v>
      </c>
      <c r="G196" s="249"/>
      <c r="H196" s="252">
        <v>3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6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16.5" customHeight="1">
      <c r="A198" s="41"/>
      <c r="B198" s="42"/>
      <c r="C198" s="270" t="s">
        <v>413</v>
      </c>
      <c r="D198" s="270" t="s">
        <v>369</v>
      </c>
      <c r="E198" s="271" t="s">
        <v>879</v>
      </c>
      <c r="F198" s="272" t="s">
        <v>880</v>
      </c>
      <c r="G198" s="273" t="s">
        <v>396</v>
      </c>
      <c r="H198" s="274">
        <v>3</v>
      </c>
      <c r="I198" s="275"/>
      <c r="J198" s="276">
        <f>ROUND(I198*H198,2)</f>
        <v>0</v>
      </c>
      <c r="K198" s="272" t="s">
        <v>263</v>
      </c>
      <c r="L198" s="277"/>
      <c r="M198" s="278" t="s">
        <v>35</v>
      </c>
      <c r="N198" s="279" t="s">
        <v>51</v>
      </c>
      <c r="O198" s="87"/>
      <c r="P198" s="228">
        <f>O198*H198</f>
        <v>0</v>
      </c>
      <c r="Q198" s="228">
        <v>0.00029999999999999997</v>
      </c>
      <c r="R198" s="228">
        <f>Q198*H198</f>
        <v>0.00089999999999999998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308</v>
      </c>
      <c r="AT198" s="230" t="s">
        <v>369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881</v>
      </c>
    </row>
    <row r="199" s="13" customFormat="1">
      <c r="A199" s="13"/>
      <c r="B199" s="237"/>
      <c r="C199" s="238"/>
      <c r="D199" s="239" t="s">
        <v>268</v>
      </c>
      <c r="E199" s="240" t="s">
        <v>35</v>
      </c>
      <c r="F199" s="241" t="s">
        <v>828</v>
      </c>
      <c r="G199" s="238"/>
      <c r="H199" s="240" t="s">
        <v>35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268</v>
      </c>
      <c r="AU199" s="247" t="s">
        <v>89</v>
      </c>
      <c r="AV199" s="13" t="s">
        <v>87</v>
      </c>
      <c r="AW199" s="13" t="s">
        <v>41</v>
      </c>
      <c r="AX199" s="13" t="s">
        <v>80</v>
      </c>
      <c r="AY199" s="247" t="s">
        <v>257</v>
      </c>
    </row>
    <row r="200" s="14" customFormat="1">
      <c r="A200" s="14"/>
      <c r="B200" s="248"/>
      <c r="C200" s="249"/>
      <c r="D200" s="239" t="s">
        <v>268</v>
      </c>
      <c r="E200" s="250" t="s">
        <v>35</v>
      </c>
      <c r="F200" s="251" t="s">
        <v>878</v>
      </c>
      <c r="G200" s="249"/>
      <c r="H200" s="252">
        <v>3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268</v>
      </c>
      <c r="AU200" s="258" t="s">
        <v>89</v>
      </c>
      <c r="AV200" s="14" t="s">
        <v>89</v>
      </c>
      <c r="AW200" s="14" t="s">
        <v>41</v>
      </c>
      <c r="AX200" s="14" t="s">
        <v>80</v>
      </c>
      <c r="AY200" s="258" t="s">
        <v>257</v>
      </c>
    </row>
    <row r="201" s="15" customFormat="1">
      <c r="A201" s="15"/>
      <c r="B201" s="259"/>
      <c r="C201" s="260"/>
      <c r="D201" s="239" t="s">
        <v>268</v>
      </c>
      <c r="E201" s="261" t="s">
        <v>35</v>
      </c>
      <c r="F201" s="262" t="s">
        <v>272</v>
      </c>
      <c r="G201" s="260"/>
      <c r="H201" s="263">
        <v>3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268</v>
      </c>
      <c r="AU201" s="269" t="s">
        <v>89</v>
      </c>
      <c r="AV201" s="15" t="s">
        <v>264</v>
      </c>
      <c r="AW201" s="15" t="s">
        <v>41</v>
      </c>
      <c r="AX201" s="15" t="s">
        <v>87</v>
      </c>
      <c r="AY201" s="269" t="s">
        <v>257</v>
      </c>
    </row>
    <row r="202" s="2" customFormat="1" ht="16.5" customHeight="1">
      <c r="A202" s="41"/>
      <c r="B202" s="42"/>
      <c r="C202" s="270" t="s">
        <v>418</v>
      </c>
      <c r="D202" s="270" t="s">
        <v>369</v>
      </c>
      <c r="E202" s="271" t="s">
        <v>882</v>
      </c>
      <c r="F202" s="272" t="s">
        <v>883</v>
      </c>
      <c r="G202" s="273" t="s">
        <v>396</v>
      </c>
      <c r="H202" s="274">
        <v>3</v>
      </c>
      <c r="I202" s="275"/>
      <c r="J202" s="276">
        <f>ROUND(I202*H202,2)</f>
        <v>0</v>
      </c>
      <c r="K202" s="272" t="s">
        <v>263</v>
      </c>
      <c r="L202" s="277"/>
      <c r="M202" s="278" t="s">
        <v>35</v>
      </c>
      <c r="N202" s="279" t="s">
        <v>51</v>
      </c>
      <c r="O202" s="87"/>
      <c r="P202" s="228">
        <f>O202*H202</f>
        <v>0</v>
      </c>
      <c r="Q202" s="228">
        <v>0.00014999999999999999</v>
      </c>
      <c r="R202" s="228">
        <f>Q202*H202</f>
        <v>0.00044999999999999999</v>
      </c>
      <c r="S202" s="228">
        <v>0</v>
      </c>
      <c r="T202" s="22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0" t="s">
        <v>308</v>
      </c>
      <c r="AT202" s="230" t="s">
        <v>369</v>
      </c>
      <c r="AU202" s="230" t="s">
        <v>89</v>
      </c>
      <c r="AY202" s="19" t="s">
        <v>257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9" t="s">
        <v>87</v>
      </c>
      <c r="BK202" s="231">
        <f>ROUND(I202*H202,2)</f>
        <v>0</v>
      </c>
      <c r="BL202" s="19" t="s">
        <v>264</v>
      </c>
      <c r="BM202" s="230" t="s">
        <v>884</v>
      </c>
    </row>
    <row r="203" s="13" customFormat="1">
      <c r="A203" s="13"/>
      <c r="B203" s="237"/>
      <c r="C203" s="238"/>
      <c r="D203" s="239" t="s">
        <v>268</v>
      </c>
      <c r="E203" s="240" t="s">
        <v>35</v>
      </c>
      <c r="F203" s="241" t="s">
        <v>828</v>
      </c>
      <c r="G203" s="238"/>
      <c r="H203" s="240" t="s">
        <v>35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268</v>
      </c>
      <c r="AU203" s="247" t="s">
        <v>89</v>
      </c>
      <c r="AV203" s="13" t="s">
        <v>87</v>
      </c>
      <c r="AW203" s="13" t="s">
        <v>41</v>
      </c>
      <c r="AX203" s="13" t="s">
        <v>80</v>
      </c>
      <c r="AY203" s="247" t="s">
        <v>257</v>
      </c>
    </row>
    <row r="204" s="14" customFormat="1">
      <c r="A204" s="14"/>
      <c r="B204" s="248"/>
      <c r="C204" s="249"/>
      <c r="D204" s="239" t="s">
        <v>268</v>
      </c>
      <c r="E204" s="250" t="s">
        <v>35</v>
      </c>
      <c r="F204" s="251" t="s">
        <v>877</v>
      </c>
      <c r="G204" s="249"/>
      <c r="H204" s="252">
        <v>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268</v>
      </c>
      <c r="AU204" s="258" t="s">
        <v>89</v>
      </c>
      <c r="AV204" s="14" t="s">
        <v>89</v>
      </c>
      <c r="AW204" s="14" t="s">
        <v>41</v>
      </c>
      <c r="AX204" s="14" t="s">
        <v>80</v>
      </c>
      <c r="AY204" s="258" t="s">
        <v>257</v>
      </c>
    </row>
    <row r="205" s="15" customFormat="1">
      <c r="A205" s="15"/>
      <c r="B205" s="259"/>
      <c r="C205" s="260"/>
      <c r="D205" s="239" t="s">
        <v>268</v>
      </c>
      <c r="E205" s="261" t="s">
        <v>35</v>
      </c>
      <c r="F205" s="262" t="s">
        <v>272</v>
      </c>
      <c r="G205" s="260"/>
      <c r="H205" s="263">
        <v>3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268</v>
      </c>
      <c r="AU205" s="269" t="s">
        <v>89</v>
      </c>
      <c r="AV205" s="15" t="s">
        <v>264</v>
      </c>
      <c r="AW205" s="15" t="s">
        <v>41</v>
      </c>
      <c r="AX205" s="15" t="s">
        <v>87</v>
      </c>
      <c r="AY205" s="269" t="s">
        <v>257</v>
      </c>
    </row>
    <row r="206" s="2" customFormat="1" ht="24.15" customHeight="1">
      <c r="A206" s="41"/>
      <c r="B206" s="42"/>
      <c r="C206" s="219" t="s">
        <v>422</v>
      </c>
      <c r="D206" s="219" t="s">
        <v>259</v>
      </c>
      <c r="E206" s="220" t="s">
        <v>885</v>
      </c>
      <c r="F206" s="221" t="s">
        <v>886</v>
      </c>
      <c r="G206" s="222" t="s">
        <v>396</v>
      </c>
      <c r="H206" s="223">
        <v>3</v>
      </c>
      <c r="I206" s="224"/>
      <c r="J206" s="225">
        <f>ROUND(I206*H206,2)</f>
        <v>0</v>
      </c>
      <c r="K206" s="221" t="s">
        <v>263</v>
      </c>
      <c r="L206" s="47"/>
      <c r="M206" s="226" t="s">
        <v>35</v>
      </c>
      <c r="N206" s="227" t="s">
        <v>51</v>
      </c>
      <c r="O206" s="87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0" t="s">
        <v>264</v>
      </c>
      <c r="AT206" s="230" t="s">
        <v>259</v>
      </c>
      <c r="AU206" s="230" t="s">
        <v>89</v>
      </c>
      <c r="AY206" s="19" t="s">
        <v>257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9" t="s">
        <v>87</v>
      </c>
      <c r="BK206" s="231">
        <f>ROUND(I206*H206,2)</f>
        <v>0</v>
      </c>
      <c r="BL206" s="19" t="s">
        <v>264</v>
      </c>
      <c r="BM206" s="230" t="s">
        <v>887</v>
      </c>
    </row>
    <row r="207" s="2" customFormat="1">
      <c r="A207" s="41"/>
      <c r="B207" s="42"/>
      <c r="C207" s="43"/>
      <c r="D207" s="232" t="s">
        <v>266</v>
      </c>
      <c r="E207" s="43"/>
      <c r="F207" s="233" t="s">
        <v>888</v>
      </c>
      <c r="G207" s="43"/>
      <c r="H207" s="43"/>
      <c r="I207" s="234"/>
      <c r="J207" s="43"/>
      <c r="K207" s="43"/>
      <c r="L207" s="47"/>
      <c r="M207" s="235"/>
      <c r="N207" s="23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266</v>
      </c>
      <c r="AU207" s="19" t="s">
        <v>89</v>
      </c>
    </row>
    <row r="208" s="13" customFormat="1">
      <c r="A208" s="13"/>
      <c r="B208" s="237"/>
      <c r="C208" s="238"/>
      <c r="D208" s="239" t="s">
        <v>268</v>
      </c>
      <c r="E208" s="240" t="s">
        <v>35</v>
      </c>
      <c r="F208" s="241" t="s">
        <v>828</v>
      </c>
      <c r="G208" s="238"/>
      <c r="H208" s="240" t="s">
        <v>35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268</v>
      </c>
      <c r="AU208" s="247" t="s">
        <v>89</v>
      </c>
      <c r="AV208" s="13" t="s">
        <v>87</v>
      </c>
      <c r="AW208" s="13" t="s">
        <v>41</v>
      </c>
      <c r="AX208" s="13" t="s">
        <v>80</v>
      </c>
      <c r="AY208" s="247" t="s">
        <v>257</v>
      </c>
    </row>
    <row r="209" s="14" customFormat="1">
      <c r="A209" s="14"/>
      <c r="B209" s="248"/>
      <c r="C209" s="249"/>
      <c r="D209" s="239" t="s">
        <v>268</v>
      </c>
      <c r="E209" s="250" t="s">
        <v>35</v>
      </c>
      <c r="F209" s="251" t="s">
        <v>98</v>
      </c>
      <c r="G209" s="249"/>
      <c r="H209" s="252">
        <v>3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268</v>
      </c>
      <c r="AU209" s="258" t="s">
        <v>89</v>
      </c>
      <c r="AV209" s="14" t="s">
        <v>89</v>
      </c>
      <c r="AW209" s="14" t="s">
        <v>41</v>
      </c>
      <c r="AX209" s="14" t="s">
        <v>80</v>
      </c>
      <c r="AY209" s="258" t="s">
        <v>257</v>
      </c>
    </row>
    <row r="210" s="15" customFormat="1">
      <c r="A210" s="15"/>
      <c r="B210" s="259"/>
      <c r="C210" s="260"/>
      <c r="D210" s="239" t="s">
        <v>268</v>
      </c>
      <c r="E210" s="261" t="s">
        <v>35</v>
      </c>
      <c r="F210" s="262" t="s">
        <v>272</v>
      </c>
      <c r="G210" s="260"/>
      <c r="H210" s="263">
        <v>3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9" t="s">
        <v>268</v>
      </c>
      <c r="AU210" s="269" t="s">
        <v>89</v>
      </c>
      <c r="AV210" s="15" t="s">
        <v>264</v>
      </c>
      <c r="AW210" s="15" t="s">
        <v>41</v>
      </c>
      <c r="AX210" s="15" t="s">
        <v>87</v>
      </c>
      <c r="AY210" s="269" t="s">
        <v>257</v>
      </c>
    </row>
    <row r="211" s="2" customFormat="1" ht="16.5" customHeight="1">
      <c r="A211" s="41"/>
      <c r="B211" s="42"/>
      <c r="C211" s="270" t="s">
        <v>427</v>
      </c>
      <c r="D211" s="270" t="s">
        <v>369</v>
      </c>
      <c r="E211" s="271" t="s">
        <v>889</v>
      </c>
      <c r="F211" s="272" t="s">
        <v>890</v>
      </c>
      <c r="G211" s="273" t="s">
        <v>396</v>
      </c>
      <c r="H211" s="274">
        <v>3</v>
      </c>
      <c r="I211" s="275"/>
      <c r="J211" s="276">
        <f>ROUND(I211*H211,2)</f>
        <v>0</v>
      </c>
      <c r="K211" s="272" t="s">
        <v>263</v>
      </c>
      <c r="L211" s="277"/>
      <c r="M211" s="278" t="s">
        <v>35</v>
      </c>
      <c r="N211" s="279" t="s">
        <v>51</v>
      </c>
      <c r="O211" s="87"/>
      <c r="P211" s="228">
        <f>O211*H211</f>
        <v>0</v>
      </c>
      <c r="Q211" s="228">
        <v>0.00059000000000000003</v>
      </c>
      <c r="R211" s="228">
        <f>Q211*H211</f>
        <v>0.0017700000000000001</v>
      </c>
      <c r="S211" s="228">
        <v>0</v>
      </c>
      <c r="T211" s="22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0" t="s">
        <v>308</v>
      </c>
      <c r="AT211" s="230" t="s">
        <v>369</v>
      </c>
      <c r="AU211" s="230" t="s">
        <v>89</v>
      </c>
      <c r="AY211" s="19" t="s">
        <v>257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9" t="s">
        <v>87</v>
      </c>
      <c r="BK211" s="231">
        <f>ROUND(I211*H211,2)</f>
        <v>0</v>
      </c>
      <c r="BL211" s="19" t="s">
        <v>264</v>
      </c>
      <c r="BM211" s="230" t="s">
        <v>891</v>
      </c>
    </row>
    <row r="212" s="2" customFormat="1" ht="16.5" customHeight="1">
      <c r="A212" s="41"/>
      <c r="B212" s="42"/>
      <c r="C212" s="219" t="s">
        <v>431</v>
      </c>
      <c r="D212" s="219" t="s">
        <v>259</v>
      </c>
      <c r="E212" s="220" t="s">
        <v>892</v>
      </c>
      <c r="F212" s="221" t="s">
        <v>893</v>
      </c>
      <c r="G212" s="222" t="s">
        <v>396</v>
      </c>
      <c r="H212" s="223">
        <v>3</v>
      </c>
      <c r="I212" s="224"/>
      <c r="J212" s="225">
        <f>ROUND(I212*H212,2)</f>
        <v>0</v>
      </c>
      <c r="K212" s="221" t="s">
        <v>263</v>
      </c>
      <c r="L212" s="47"/>
      <c r="M212" s="226" t="s">
        <v>35</v>
      </c>
      <c r="N212" s="227" t="s">
        <v>51</v>
      </c>
      <c r="O212" s="87"/>
      <c r="P212" s="228">
        <f>O212*H212</f>
        <v>0</v>
      </c>
      <c r="Q212" s="228">
        <v>0.00038000000000000002</v>
      </c>
      <c r="R212" s="228">
        <f>Q212*H212</f>
        <v>0.00114</v>
      </c>
      <c r="S212" s="228">
        <v>0</v>
      </c>
      <c r="T212" s="22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0" t="s">
        <v>264</v>
      </c>
      <c r="AT212" s="230" t="s">
        <v>259</v>
      </c>
      <c r="AU212" s="230" t="s">
        <v>89</v>
      </c>
      <c r="AY212" s="19" t="s">
        <v>257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9" t="s">
        <v>87</v>
      </c>
      <c r="BK212" s="231">
        <f>ROUND(I212*H212,2)</f>
        <v>0</v>
      </c>
      <c r="BL212" s="19" t="s">
        <v>264</v>
      </c>
      <c r="BM212" s="230" t="s">
        <v>894</v>
      </c>
    </row>
    <row r="213" s="2" customFormat="1">
      <c r="A213" s="41"/>
      <c r="B213" s="42"/>
      <c r="C213" s="43"/>
      <c r="D213" s="232" t="s">
        <v>266</v>
      </c>
      <c r="E213" s="43"/>
      <c r="F213" s="233" t="s">
        <v>895</v>
      </c>
      <c r="G213" s="43"/>
      <c r="H213" s="43"/>
      <c r="I213" s="234"/>
      <c r="J213" s="43"/>
      <c r="K213" s="43"/>
      <c r="L213" s="47"/>
      <c r="M213" s="235"/>
      <c r="N213" s="23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266</v>
      </c>
      <c r="AU213" s="19" t="s">
        <v>89</v>
      </c>
    </row>
    <row r="214" s="13" customFormat="1">
      <c r="A214" s="13"/>
      <c r="B214" s="237"/>
      <c r="C214" s="238"/>
      <c r="D214" s="239" t="s">
        <v>268</v>
      </c>
      <c r="E214" s="240" t="s">
        <v>35</v>
      </c>
      <c r="F214" s="241" t="s">
        <v>828</v>
      </c>
      <c r="G214" s="238"/>
      <c r="H214" s="240" t="s">
        <v>35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268</v>
      </c>
      <c r="AU214" s="247" t="s">
        <v>89</v>
      </c>
      <c r="AV214" s="13" t="s">
        <v>87</v>
      </c>
      <c r="AW214" s="13" t="s">
        <v>41</v>
      </c>
      <c r="AX214" s="13" t="s">
        <v>80</v>
      </c>
      <c r="AY214" s="247" t="s">
        <v>257</v>
      </c>
    </row>
    <row r="215" s="14" customFormat="1">
      <c r="A215" s="14"/>
      <c r="B215" s="248"/>
      <c r="C215" s="249"/>
      <c r="D215" s="239" t="s">
        <v>268</v>
      </c>
      <c r="E215" s="250" t="s">
        <v>35</v>
      </c>
      <c r="F215" s="251" t="s">
        <v>98</v>
      </c>
      <c r="G215" s="249"/>
      <c r="H215" s="252">
        <v>3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268</v>
      </c>
      <c r="AU215" s="258" t="s">
        <v>89</v>
      </c>
      <c r="AV215" s="14" t="s">
        <v>89</v>
      </c>
      <c r="AW215" s="14" t="s">
        <v>41</v>
      </c>
      <c r="AX215" s="14" t="s">
        <v>80</v>
      </c>
      <c r="AY215" s="258" t="s">
        <v>257</v>
      </c>
    </row>
    <row r="216" s="15" customFormat="1">
      <c r="A216" s="15"/>
      <c r="B216" s="259"/>
      <c r="C216" s="260"/>
      <c r="D216" s="239" t="s">
        <v>268</v>
      </c>
      <c r="E216" s="261" t="s">
        <v>35</v>
      </c>
      <c r="F216" s="262" t="s">
        <v>272</v>
      </c>
      <c r="G216" s="260"/>
      <c r="H216" s="263">
        <v>3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268</v>
      </c>
      <c r="AU216" s="269" t="s">
        <v>89</v>
      </c>
      <c r="AV216" s="15" t="s">
        <v>264</v>
      </c>
      <c r="AW216" s="15" t="s">
        <v>41</v>
      </c>
      <c r="AX216" s="15" t="s">
        <v>87</v>
      </c>
      <c r="AY216" s="269" t="s">
        <v>257</v>
      </c>
    </row>
    <row r="217" s="2" customFormat="1" ht="24.15" customHeight="1">
      <c r="A217" s="41"/>
      <c r="B217" s="42"/>
      <c r="C217" s="219" t="s">
        <v>436</v>
      </c>
      <c r="D217" s="219" t="s">
        <v>259</v>
      </c>
      <c r="E217" s="220" t="s">
        <v>896</v>
      </c>
      <c r="F217" s="221" t="s">
        <v>897</v>
      </c>
      <c r="G217" s="222" t="s">
        <v>396</v>
      </c>
      <c r="H217" s="223">
        <v>3</v>
      </c>
      <c r="I217" s="224"/>
      <c r="J217" s="225">
        <f>ROUND(I217*H217,2)</f>
        <v>0</v>
      </c>
      <c r="K217" s="221" t="s">
        <v>263</v>
      </c>
      <c r="L217" s="47"/>
      <c r="M217" s="226" t="s">
        <v>35</v>
      </c>
      <c r="N217" s="227" t="s">
        <v>51</v>
      </c>
      <c r="O217" s="87"/>
      <c r="P217" s="228">
        <f>O217*H217</f>
        <v>0</v>
      </c>
      <c r="Q217" s="228">
        <v>0.00072000000000000005</v>
      </c>
      <c r="R217" s="228">
        <f>Q217*H217</f>
        <v>0.00216</v>
      </c>
      <c r="S217" s="228">
        <v>0</v>
      </c>
      <c r="T217" s="22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0" t="s">
        <v>264</v>
      </c>
      <c r="AT217" s="230" t="s">
        <v>259</v>
      </c>
      <c r="AU217" s="230" t="s">
        <v>89</v>
      </c>
      <c r="AY217" s="19" t="s">
        <v>257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9" t="s">
        <v>87</v>
      </c>
      <c r="BK217" s="231">
        <f>ROUND(I217*H217,2)</f>
        <v>0</v>
      </c>
      <c r="BL217" s="19" t="s">
        <v>264</v>
      </c>
      <c r="BM217" s="230" t="s">
        <v>898</v>
      </c>
    </row>
    <row r="218" s="2" customFormat="1">
      <c r="A218" s="41"/>
      <c r="B218" s="42"/>
      <c r="C218" s="43"/>
      <c r="D218" s="232" t="s">
        <v>266</v>
      </c>
      <c r="E218" s="43"/>
      <c r="F218" s="233" t="s">
        <v>899</v>
      </c>
      <c r="G218" s="43"/>
      <c r="H218" s="43"/>
      <c r="I218" s="234"/>
      <c r="J218" s="43"/>
      <c r="K218" s="43"/>
      <c r="L218" s="47"/>
      <c r="M218" s="235"/>
      <c r="N218" s="23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266</v>
      </c>
      <c r="AU218" s="19" t="s">
        <v>89</v>
      </c>
    </row>
    <row r="219" s="13" customFormat="1">
      <c r="A219" s="13"/>
      <c r="B219" s="237"/>
      <c r="C219" s="238"/>
      <c r="D219" s="239" t="s">
        <v>268</v>
      </c>
      <c r="E219" s="240" t="s">
        <v>35</v>
      </c>
      <c r="F219" s="241" t="s">
        <v>828</v>
      </c>
      <c r="G219" s="238"/>
      <c r="H219" s="240" t="s">
        <v>35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268</v>
      </c>
      <c r="AU219" s="247" t="s">
        <v>89</v>
      </c>
      <c r="AV219" s="13" t="s">
        <v>87</v>
      </c>
      <c r="AW219" s="13" t="s">
        <v>41</v>
      </c>
      <c r="AX219" s="13" t="s">
        <v>80</v>
      </c>
      <c r="AY219" s="247" t="s">
        <v>257</v>
      </c>
    </row>
    <row r="220" s="13" customFormat="1">
      <c r="A220" s="13"/>
      <c r="B220" s="237"/>
      <c r="C220" s="238"/>
      <c r="D220" s="239" t="s">
        <v>268</v>
      </c>
      <c r="E220" s="240" t="s">
        <v>35</v>
      </c>
      <c r="F220" s="241" t="s">
        <v>900</v>
      </c>
      <c r="G220" s="238"/>
      <c r="H220" s="240" t="s">
        <v>35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268</v>
      </c>
      <c r="AU220" s="247" t="s">
        <v>89</v>
      </c>
      <c r="AV220" s="13" t="s">
        <v>87</v>
      </c>
      <c r="AW220" s="13" t="s">
        <v>41</v>
      </c>
      <c r="AX220" s="13" t="s">
        <v>80</v>
      </c>
      <c r="AY220" s="247" t="s">
        <v>257</v>
      </c>
    </row>
    <row r="221" s="14" customFormat="1">
      <c r="A221" s="14"/>
      <c r="B221" s="248"/>
      <c r="C221" s="249"/>
      <c r="D221" s="239" t="s">
        <v>268</v>
      </c>
      <c r="E221" s="250" t="s">
        <v>35</v>
      </c>
      <c r="F221" s="251" t="s">
        <v>98</v>
      </c>
      <c r="G221" s="249"/>
      <c r="H221" s="252">
        <v>3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268</v>
      </c>
      <c r="AU221" s="258" t="s">
        <v>89</v>
      </c>
      <c r="AV221" s="14" t="s">
        <v>89</v>
      </c>
      <c r="AW221" s="14" t="s">
        <v>41</v>
      </c>
      <c r="AX221" s="14" t="s">
        <v>80</v>
      </c>
      <c r="AY221" s="258" t="s">
        <v>257</v>
      </c>
    </row>
    <row r="222" s="15" customFormat="1">
      <c r="A222" s="15"/>
      <c r="B222" s="259"/>
      <c r="C222" s="260"/>
      <c r="D222" s="239" t="s">
        <v>268</v>
      </c>
      <c r="E222" s="261" t="s">
        <v>35</v>
      </c>
      <c r="F222" s="262" t="s">
        <v>272</v>
      </c>
      <c r="G222" s="260"/>
      <c r="H222" s="263">
        <v>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9" t="s">
        <v>268</v>
      </c>
      <c r="AU222" s="269" t="s">
        <v>89</v>
      </c>
      <c r="AV222" s="15" t="s">
        <v>264</v>
      </c>
      <c r="AW222" s="15" t="s">
        <v>41</v>
      </c>
      <c r="AX222" s="15" t="s">
        <v>87</v>
      </c>
      <c r="AY222" s="269" t="s">
        <v>257</v>
      </c>
    </row>
    <row r="223" s="2" customFormat="1" ht="16.5" customHeight="1">
      <c r="A223" s="41"/>
      <c r="B223" s="42"/>
      <c r="C223" s="270" t="s">
        <v>440</v>
      </c>
      <c r="D223" s="270" t="s">
        <v>369</v>
      </c>
      <c r="E223" s="271" t="s">
        <v>901</v>
      </c>
      <c r="F223" s="272" t="s">
        <v>902</v>
      </c>
      <c r="G223" s="273" t="s">
        <v>396</v>
      </c>
      <c r="H223" s="274">
        <v>3</v>
      </c>
      <c r="I223" s="275"/>
      <c r="J223" s="276">
        <f>ROUND(I223*H223,2)</f>
        <v>0</v>
      </c>
      <c r="K223" s="272" t="s">
        <v>263</v>
      </c>
      <c r="L223" s="277"/>
      <c r="M223" s="278" t="s">
        <v>35</v>
      </c>
      <c r="N223" s="279" t="s">
        <v>51</v>
      </c>
      <c r="O223" s="87"/>
      <c r="P223" s="228">
        <f>O223*H223</f>
        <v>0</v>
      </c>
      <c r="Q223" s="228">
        <v>0.0040000000000000001</v>
      </c>
      <c r="R223" s="228">
        <f>Q223*H223</f>
        <v>0.012</v>
      </c>
      <c r="S223" s="228">
        <v>0</v>
      </c>
      <c r="T223" s="22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0" t="s">
        <v>308</v>
      </c>
      <c r="AT223" s="230" t="s">
        <v>369</v>
      </c>
      <c r="AU223" s="230" t="s">
        <v>89</v>
      </c>
      <c r="AY223" s="19" t="s">
        <v>257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87</v>
      </c>
      <c r="BK223" s="231">
        <f>ROUND(I223*H223,2)</f>
        <v>0</v>
      </c>
      <c r="BL223" s="19" t="s">
        <v>264</v>
      </c>
      <c r="BM223" s="230" t="s">
        <v>903</v>
      </c>
    </row>
    <row r="224" s="2" customFormat="1" ht="16.5" customHeight="1">
      <c r="A224" s="41"/>
      <c r="B224" s="42"/>
      <c r="C224" s="270" t="s">
        <v>446</v>
      </c>
      <c r="D224" s="270" t="s">
        <v>369</v>
      </c>
      <c r="E224" s="271" t="s">
        <v>904</v>
      </c>
      <c r="F224" s="272" t="s">
        <v>905</v>
      </c>
      <c r="G224" s="273" t="s">
        <v>396</v>
      </c>
      <c r="H224" s="274">
        <v>3</v>
      </c>
      <c r="I224" s="275"/>
      <c r="J224" s="276">
        <f>ROUND(I224*H224,2)</f>
        <v>0</v>
      </c>
      <c r="K224" s="272" t="s">
        <v>263</v>
      </c>
      <c r="L224" s="277"/>
      <c r="M224" s="278" t="s">
        <v>35</v>
      </c>
      <c r="N224" s="279" t="s">
        <v>51</v>
      </c>
      <c r="O224" s="87"/>
      <c r="P224" s="228">
        <f>O224*H224</f>
        <v>0</v>
      </c>
      <c r="Q224" s="228">
        <v>0.0035000000000000001</v>
      </c>
      <c r="R224" s="228">
        <f>Q224*H224</f>
        <v>0.010500000000000001</v>
      </c>
      <c r="S224" s="228">
        <v>0</v>
      </c>
      <c r="T224" s="22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30" t="s">
        <v>308</v>
      </c>
      <c r="AT224" s="230" t="s">
        <v>369</v>
      </c>
      <c r="AU224" s="230" t="s">
        <v>89</v>
      </c>
      <c r="AY224" s="19" t="s">
        <v>257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9" t="s">
        <v>87</v>
      </c>
      <c r="BK224" s="231">
        <f>ROUND(I224*H224,2)</f>
        <v>0</v>
      </c>
      <c r="BL224" s="19" t="s">
        <v>264</v>
      </c>
      <c r="BM224" s="230" t="s">
        <v>906</v>
      </c>
    </row>
    <row r="225" s="2" customFormat="1" ht="16.5" customHeight="1">
      <c r="A225" s="41"/>
      <c r="B225" s="42"/>
      <c r="C225" s="219" t="s">
        <v>451</v>
      </c>
      <c r="D225" s="219" t="s">
        <v>259</v>
      </c>
      <c r="E225" s="220" t="s">
        <v>907</v>
      </c>
      <c r="F225" s="221" t="s">
        <v>908</v>
      </c>
      <c r="G225" s="222" t="s">
        <v>297</v>
      </c>
      <c r="H225" s="223">
        <v>11.609999999999999</v>
      </c>
      <c r="I225" s="224"/>
      <c r="J225" s="225">
        <f>ROUND(I225*H225,2)</f>
        <v>0</v>
      </c>
      <c r="K225" s="221" t="s">
        <v>263</v>
      </c>
      <c r="L225" s="47"/>
      <c r="M225" s="226" t="s">
        <v>35</v>
      </c>
      <c r="N225" s="227" t="s">
        <v>51</v>
      </c>
      <c r="O225" s="87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30" t="s">
        <v>264</v>
      </c>
      <c r="AT225" s="230" t="s">
        <v>259</v>
      </c>
      <c r="AU225" s="230" t="s">
        <v>89</v>
      </c>
      <c r="AY225" s="19" t="s">
        <v>257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9" t="s">
        <v>87</v>
      </c>
      <c r="BK225" s="231">
        <f>ROUND(I225*H225,2)</f>
        <v>0</v>
      </c>
      <c r="BL225" s="19" t="s">
        <v>264</v>
      </c>
      <c r="BM225" s="230" t="s">
        <v>909</v>
      </c>
    </row>
    <row r="226" s="2" customFormat="1">
      <c r="A226" s="41"/>
      <c r="B226" s="42"/>
      <c r="C226" s="43"/>
      <c r="D226" s="232" t="s">
        <v>266</v>
      </c>
      <c r="E226" s="43"/>
      <c r="F226" s="233" t="s">
        <v>910</v>
      </c>
      <c r="G226" s="43"/>
      <c r="H226" s="43"/>
      <c r="I226" s="234"/>
      <c r="J226" s="43"/>
      <c r="K226" s="43"/>
      <c r="L226" s="47"/>
      <c r="M226" s="235"/>
      <c r="N226" s="23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266</v>
      </c>
      <c r="AU226" s="19" t="s">
        <v>89</v>
      </c>
    </row>
    <row r="227" s="13" customFormat="1">
      <c r="A227" s="13"/>
      <c r="B227" s="237"/>
      <c r="C227" s="238"/>
      <c r="D227" s="239" t="s">
        <v>268</v>
      </c>
      <c r="E227" s="240" t="s">
        <v>35</v>
      </c>
      <c r="F227" s="241" t="s">
        <v>828</v>
      </c>
      <c r="G227" s="238"/>
      <c r="H227" s="240" t="s">
        <v>35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268</v>
      </c>
      <c r="AU227" s="247" t="s">
        <v>89</v>
      </c>
      <c r="AV227" s="13" t="s">
        <v>87</v>
      </c>
      <c r="AW227" s="13" t="s">
        <v>41</v>
      </c>
      <c r="AX227" s="13" t="s">
        <v>80</v>
      </c>
      <c r="AY227" s="247" t="s">
        <v>257</v>
      </c>
    </row>
    <row r="228" s="14" customFormat="1">
      <c r="A228" s="14"/>
      <c r="B228" s="248"/>
      <c r="C228" s="249"/>
      <c r="D228" s="239" t="s">
        <v>268</v>
      </c>
      <c r="E228" s="250" t="s">
        <v>35</v>
      </c>
      <c r="F228" s="251" t="s">
        <v>911</v>
      </c>
      <c r="G228" s="249"/>
      <c r="H228" s="252">
        <v>11.609999999999999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41</v>
      </c>
      <c r="AX228" s="14" t="s">
        <v>80</v>
      </c>
      <c r="AY228" s="258" t="s">
        <v>257</v>
      </c>
    </row>
    <row r="229" s="15" customFormat="1">
      <c r="A229" s="15"/>
      <c r="B229" s="259"/>
      <c r="C229" s="260"/>
      <c r="D229" s="239" t="s">
        <v>268</v>
      </c>
      <c r="E229" s="261" t="s">
        <v>35</v>
      </c>
      <c r="F229" s="262" t="s">
        <v>272</v>
      </c>
      <c r="G229" s="260"/>
      <c r="H229" s="263">
        <v>11.609999999999999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268</v>
      </c>
      <c r="AU229" s="269" t="s">
        <v>89</v>
      </c>
      <c r="AV229" s="15" t="s">
        <v>264</v>
      </c>
      <c r="AW229" s="15" t="s">
        <v>41</v>
      </c>
      <c r="AX229" s="15" t="s">
        <v>87</v>
      </c>
      <c r="AY229" s="269" t="s">
        <v>257</v>
      </c>
    </row>
    <row r="230" s="2" customFormat="1" ht="16.5" customHeight="1">
      <c r="A230" s="41"/>
      <c r="B230" s="42"/>
      <c r="C230" s="219" t="s">
        <v>466</v>
      </c>
      <c r="D230" s="219" t="s">
        <v>259</v>
      </c>
      <c r="E230" s="220" t="s">
        <v>505</v>
      </c>
      <c r="F230" s="221" t="s">
        <v>506</v>
      </c>
      <c r="G230" s="222" t="s">
        <v>396</v>
      </c>
      <c r="H230" s="223">
        <v>3</v>
      </c>
      <c r="I230" s="224"/>
      <c r="J230" s="225">
        <f>ROUND(I230*H230,2)</f>
        <v>0</v>
      </c>
      <c r="K230" s="221" t="s">
        <v>263</v>
      </c>
      <c r="L230" s="47"/>
      <c r="M230" s="226" t="s">
        <v>35</v>
      </c>
      <c r="N230" s="227" t="s">
        <v>51</v>
      </c>
      <c r="O230" s="87"/>
      <c r="P230" s="228">
        <f>O230*H230</f>
        <v>0</v>
      </c>
      <c r="Q230" s="228">
        <v>0.12303</v>
      </c>
      <c r="R230" s="228">
        <f>Q230*H230</f>
        <v>0.36909000000000003</v>
      </c>
      <c r="S230" s="228">
        <v>0</v>
      </c>
      <c r="T230" s="22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0" t="s">
        <v>264</v>
      </c>
      <c r="AT230" s="230" t="s">
        <v>259</v>
      </c>
      <c r="AU230" s="230" t="s">
        <v>89</v>
      </c>
      <c r="AY230" s="19" t="s">
        <v>257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87</v>
      </c>
      <c r="BK230" s="231">
        <f>ROUND(I230*H230,2)</f>
        <v>0</v>
      </c>
      <c r="BL230" s="19" t="s">
        <v>264</v>
      </c>
      <c r="BM230" s="230" t="s">
        <v>912</v>
      </c>
    </row>
    <row r="231" s="2" customFormat="1">
      <c r="A231" s="41"/>
      <c r="B231" s="42"/>
      <c r="C231" s="43"/>
      <c r="D231" s="232" t="s">
        <v>266</v>
      </c>
      <c r="E231" s="43"/>
      <c r="F231" s="233" t="s">
        <v>508</v>
      </c>
      <c r="G231" s="43"/>
      <c r="H231" s="43"/>
      <c r="I231" s="234"/>
      <c r="J231" s="43"/>
      <c r="K231" s="43"/>
      <c r="L231" s="47"/>
      <c r="M231" s="235"/>
      <c r="N231" s="23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266</v>
      </c>
      <c r="AU231" s="19" t="s">
        <v>89</v>
      </c>
    </row>
    <row r="232" s="13" customFormat="1">
      <c r="A232" s="13"/>
      <c r="B232" s="237"/>
      <c r="C232" s="238"/>
      <c r="D232" s="239" t="s">
        <v>268</v>
      </c>
      <c r="E232" s="240" t="s">
        <v>35</v>
      </c>
      <c r="F232" s="241" t="s">
        <v>828</v>
      </c>
      <c r="G232" s="238"/>
      <c r="H232" s="240" t="s">
        <v>35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268</v>
      </c>
      <c r="AU232" s="247" t="s">
        <v>89</v>
      </c>
      <c r="AV232" s="13" t="s">
        <v>87</v>
      </c>
      <c r="AW232" s="13" t="s">
        <v>41</v>
      </c>
      <c r="AX232" s="13" t="s">
        <v>80</v>
      </c>
      <c r="AY232" s="247" t="s">
        <v>257</v>
      </c>
    </row>
    <row r="233" s="14" customFormat="1">
      <c r="A233" s="14"/>
      <c r="B233" s="248"/>
      <c r="C233" s="249"/>
      <c r="D233" s="239" t="s">
        <v>268</v>
      </c>
      <c r="E233" s="250" t="s">
        <v>35</v>
      </c>
      <c r="F233" s="251" t="s">
        <v>98</v>
      </c>
      <c r="G233" s="249"/>
      <c r="H233" s="252">
        <v>3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268</v>
      </c>
      <c r="AU233" s="258" t="s">
        <v>89</v>
      </c>
      <c r="AV233" s="14" t="s">
        <v>89</v>
      </c>
      <c r="AW233" s="14" t="s">
        <v>41</v>
      </c>
      <c r="AX233" s="14" t="s">
        <v>80</v>
      </c>
      <c r="AY233" s="258" t="s">
        <v>257</v>
      </c>
    </row>
    <row r="234" s="15" customFormat="1">
      <c r="A234" s="15"/>
      <c r="B234" s="259"/>
      <c r="C234" s="260"/>
      <c r="D234" s="239" t="s">
        <v>268</v>
      </c>
      <c r="E234" s="261" t="s">
        <v>35</v>
      </c>
      <c r="F234" s="262" t="s">
        <v>272</v>
      </c>
      <c r="G234" s="260"/>
      <c r="H234" s="263">
        <v>3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268</v>
      </c>
      <c r="AU234" s="269" t="s">
        <v>89</v>
      </c>
      <c r="AV234" s="15" t="s">
        <v>264</v>
      </c>
      <c r="AW234" s="15" t="s">
        <v>41</v>
      </c>
      <c r="AX234" s="15" t="s">
        <v>87</v>
      </c>
      <c r="AY234" s="269" t="s">
        <v>257</v>
      </c>
    </row>
    <row r="235" s="2" customFormat="1" ht="16.5" customHeight="1">
      <c r="A235" s="41"/>
      <c r="B235" s="42"/>
      <c r="C235" s="270" t="s">
        <v>471</v>
      </c>
      <c r="D235" s="270" t="s">
        <v>369</v>
      </c>
      <c r="E235" s="271" t="s">
        <v>510</v>
      </c>
      <c r="F235" s="272" t="s">
        <v>511</v>
      </c>
      <c r="G235" s="273" t="s">
        <v>396</v>
      </c>
      <c r="H235" s="274">
        <v>3</v>
      </c>
      <c r="I235" s="275"/>
      <c r="J235" s="276">
        <f>ROUND(I235*H235,2)</f>
        <v>0</v>
      </c>
      <c r="K235" s="272" t="s">
        <v>263</v>
      </c>
      <c r="L235" s="277"/>
      <c r="M235" s="278" t="s">
        <v>35</v>
      </c>
      <c r="N235" s="279" t="s">
        <v>51</v>
      </c>
      <c r="O235" s="87"/>
      <c r="P235" s="228">
        <f>O235*H235</f>
        <v>0</v>
      </c>
      <c r="Q235" s="228">
        <v>0.013299999999999999</v>
      </c>
      <c r="R235" s="228">
        <f>Q235*H235</f>
        <v>0.039899999999999998</v>
      </c>
      <c r="S235" s="228">
        <v>0</v>
      </c>
      <c r="T235" s="22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0" t="s">
        <v>308</v>
      </c>
      <c r="AT235" s="230" t="s">
        <v>369</v>
      </c>
      <c r="AU235" s="230" t="s">
        <v>89</v>
      </c>
      <c r="AY235" s="19" t="s">
        <v>257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9" t="s">
        <v>87</v>
      </c>
      <c r="BK235" s="231">
        <f>ROUND(I235*H235,2)</f>
        <v>0</v>
      </c>
      <c r="BL235" s="19" t="s">
        <v>264</v>
      </c>
      <c r="BM235" s="230" t="s">
        <v>913</v>
      </c>
    </row>
    <row r="236" s="2" customFormat="1" ht="16.5" customHeight="1">
      <c r="A236" s="41"/>
      <c r="B236" s="42"/>
      <c r="C236" s="270" t="s">
        <v>475</v>
      </c>
      <c r="D236" s="270" t="s">
        <v>369</v>
      </c>
      <c r="E236" s="271" t="s">
        <v>514</v>
      </c>
      <c r="F236" s="272" t="s">
        <v>515</v>
      </c>
      <c r="G236" s="273" t="s">
        <v>396</v>
      </c>
      <c r="H236" s="274">
        <v>3</v>
      </c>
      <c r="I236" s="275"/>
      <c r="J236" s="276">
        <f>ROUND(I236*H236,2)</f>
        <v>0</v>
      </c>
      <c r="K236" s="272" t="s">
        <v>263</v>
      </c>
      <c r="L236" s="277"/>
      <c r="M236" s="278" t="s">
        <v>35</v>
      </c>
      <c r="N236" s="279" t="s">
        <v>51</v>
      </c>
      <c r="O236" s="87"/>
      <c r="P236" s="228">
        <f>O236*H236</f>
        <v>0</v>
      </c>
      <c r="Q236" s="228">
        <v>0.00089999999999999998</v>
      </c>
      <c r="R236" s="228">
        <f>Q236*H236</f>
        <v>0.0027000000000000001</v>
      </c>
      <c r="S236" s="228">
        <v>0</v>
      </c>
      <c r="T236" s="22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0" t="s">
        <v>308</v>
      </c>
      <c r="AT236" s="230" t="s">
        <v>369</v>
      </c>
      <c r="AU236" s="230" t="s">
        <v>89</v>
      </c>
      <c r="AY236" s="19" t="s">
        <v>257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87</v>
      </c>
      <c r="BK236" s="231">
        <f>ROUND(I236*H236,2)</f>
        <v>0</v>
      </c>
      <c r="BL236" s="19" t="s">
        <v>264</v>
      </c>
      <c r="BM236" s="230" t="s">
        <v>914</v>
      </c>
    </row>
    <row r="237" s="2" customFormat="1" ht="16.5" customHeight="1">
      <c r="A237" s="41"/>
      <c r="B237" s="42"/>
      <c r="C237" s="219" t="s">
        <v>481</v>
      </c>
      <c r="D237" s="219" t="s">
        <v>259</v>
      </c>
      <c r="E237" s="220" t="s">
        <v>518</v>
      </c>
      <c r="F237" s="221" t="s">
        <v>519</v>
      </c>
      <c r="G237" s="222" t="s">
        <v>396</v>
      </c>
      <c r="H237" s="223">
        <v>3</v>
      </c>
      <c r="I237" s="224"/>
      <c r="J237" s="225">
        <f>ROUND(I237*H237,2)</f>
        <v>0</v>
      </c>
      <c r="K237" s="221" t="s">
        <v>263</v>
      </c>
      <c r="L237" s="47"/>
      <c r="M237" s="226" t="s">
        <v>35</v>
      </c>
      <c r="N237" s="227" t="s">
        <v>51</v>
      </c>
      <c r="O237" s="87"/>
      <c r="P237" s="228">
        <f>O237*H237</f>
        <v>0</v>
      </c>
      <c r="Q237" s="228">
        <v>0.00016000000000000001</v>
      </c>
      <c r="R237" s="228">
        <f>Q237*H237</f>
        <v>0.00048000000000000007</v>
      </c>
      <c r="S237" s="228">
        <v>0</v>
      </c>
      <c r="T237" s="22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0" t="s">
        <v>264</v>
      </c>
      <c r="AT237" s="230" t="s">
        <v>259</v>
      </c>
      <c r="AU237" s="230" t="s">
        <v>89</v>
      </c>
      <c r="AY237" s="19" t="s">
        <v>257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9" t="s">
        <v>87</v>
      </c>
      <c r="BK237" s="231">
        <f>ROUND(I237*H237,2)</f>
        <v>0</v>
      </c>
      <c r="BL237" s="19" t="s">
        <v>264</v>
      </c>
      <c r="BM237" s="230" t="s">
        <v>915</v>
      </c>
    </row>
    <row r="238" s="2" customFormat="1">
      <c r="A238" s="41"/>
      <c r="B238" s="42"/>
      <c r="C238" s="43"/>
      <c r="D238" s="232" t="s">
        <v>266</v>
      </c>
      <c r="E238" s="43"/>
      <c r="F238" s="233" t="s">
        <v>521</v>
      </c>
      <c r="G238" s="43"/>
      <c r="H238" s="43"/>
      <c r="I238" s="234"/>
      <c r="J238" s="43"/>
      <c r="K238" s="43"/>
      <c r="L238" s="47"/>
      <c r="M238" s="235"/>
      <c r="N238" s="23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266</v>
      </c>
      <c r="AU238" s="19" t="s">
        <v>89</v>
      </c>
    </row>
    <row r="239" s="13" customFormat="1">
      <c r="A239" s="13"/>
      <c r="B239" s="237"/>
      <c r="C239" s="238"/>
      <c r="D239" s="239" t="s">
        <v>268</v>
      </c>
      <c r="E239" s="240" t="s">
        <v>35</v>
      </c>
      <c r="F239" s="241" t="s">
        <v>828</v>
      </c>
      <c r="G239" s="238"/>
      <c r="H239" s="240" t="s">
        <v>35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268</v>
      </c>
      <c r="AU239" s="247" t="s">
        <v>89</v>
      </c>
      <c r="AV239" s="13" t="s">
        <v>87</v>
      </c>
      <c r="AW239" s="13" t="s">
        <v>41</v>
      </c>
      <c r="AX239" s="13" t="s">
        <v>80</v>
      </c>
      <c r="AY239" s="247" t="s">
        <v>257</v>
      </c>
    </row>
    <row r="240" s="14" customFormat="1">
      <c r="A240" s="14"/>
      <c r="B240" s="248"/>
      <c r="C240" s="249"/>
      <c r="D240" s="239" t="s">
        <v>268</v>
      </c>
      <c r="E240" s="250" t="s">
        <v>35</v>
      </c>
      <c r="F240" s="251" t="s">
        <v>98</v>
      </c>
      <c r="G240" s="249"/>
      <c r="H240" s="252">
        <v>3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268</v>
      </c>
      <c r="AU240" s="258" t="s">
        <v>89</v>
      </c>
      <c r="AV240" s="14" t="s">
        <v>89</v>
      </c>
      <c r="AW240" s="14" t="s">
        <v>41</v>
      </c>
      <c r="AX240" s="14" t="s">
        <v>80</v>
      </c>
      <c r="AY240" s="258" t="s">
        <v>257</v>
      </c>
    </row>
    <row r="241" s="15" customFormat="1">
      <c r="A241" s="15"/>
      <c r="B241" s="259"/>
      <c r="C241" s="260"/>
      <c r="D241" s="239" t="s">
        <v>268</v>
      </c>
      <c r="E241" s="261" t="s">
        <v>35</v>
      </c>
      <c r="F241" s="262" t="s">
        <v>272</v>
      </c>
      <c r="G241" s="260"/>
      <c r="H241" s="263">
        <v>3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268</v>
      </c>
      <c r="AU241" s="269" t="s">
        <v>89</v>
      </c>
      <c r="AV241" s="15" t="s">
        <v>264</v>
      </c>
      <c r="AW241" s="15" t="s">
        <v>41</v>
      </c>
      <c r="AX241" s="15" t="s">
        <v>87</v>
      </c>
      <c r="AY241" s="269" t="s">
        <v>257</v>
      </c>
    </row>
    <row r="242" s="2" customFormat="1" ht="16.5" customHeight="1">
      <c r="A242" s="41"/>
      <c r="B242" s="42"/>
      <c r="C242" s="219" t="s">
        <v>485</v>
      </c>
      <c r="D242" s="219" t="s">
        <v>259</v>
      </c>
      <c r="E242" s="220" t="s">
        <v>523</v>
      </c>
      <c r="F242" s="221" t="s">
        <v>524</v>
      </c>
      <c r="G242" s="222" t="s">
        <v>297</v>
      </c>
      <c r="H242" s="223">
        <v>3</v>
      </c>
      <c r="I242" s="224"/>
      <c r="J242" s="225">
        <f>ROUND(I242*H242,2)</f>
        <v>0</v>
      </c>
      <c r="K242" s="221" t="s">
        <v>263</v>
      </c>
      <c r="L242" s="47"/>
      <c r="M242" s="226" t="s">
        <v>35</v>
      </c>
      <c r="N242" s="227" t="s">
        <v>51</v>
      </c>
      <c r="O242" s="87"/>
      <c r="P242" s="228">
        <f>O242*H242</f>
        <v>0</v>
      </c>
      <c r="Q242" s="228">
        <v>0.00019000000000000001</v>
      </c>
      <c r="R242" s="228">
        <f>Q242*H242</f>
        <v>0.00056999999999999998</v>
      </c>
      <c r="S242" s="228">
        <v>0</v>
      </c>
      <c r="T242" s="22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0" t="s">
        <v>264</v>
      </c>
      <c r="AT242" s="230" t="s">
        <v>259</v>
      </c>
      <c r="AU242" s="230" t="s">
        <v>89</v>
      </c>
      <c r="AY242" s="19" t="s">
        <v>257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9" t="s">
        <v>87</v>
      </c>
      <c r="BK242" s="231">
        <f>ROUND(I242*H242,2)</f>
        <v>0</v>
      </c>
      <c r="BL242" s="19" t="s">
        <v>264</v>
      </c>
      <c r="BM242" s="230" t="s">
        <v>916</v>
      </c>
    </row>
    <row r="243" s="2" customFormat="1">
      <c r="A243" s="41"/>
      <c r="B243" s="42"/>
      <c r="C243" s="43"/>
      <c r="D243" s="232" t="s">
        <v>266</v>
      </c>
      <c r="E243" s="43"/>
      <c r="F243" s="233" t="s">
        <v>526</v>
      </c>
      <c r="G243" s="43"/>
      <c r="H243" s="43"/>
      <c r="I243" s="234"/>
      <c r="J243" s="43"/>
      <c r="K243" s="43"/>
      <c r="L243" s="47"/>
      <c r="M243" s="235"/>
      <c r="N243" s="23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266</v>
      </c>
      <c r="AU243" s="19" t="s">
        <v>89</v>
      </c>
    </row>
    <row r="244" s="13" customFormat="1">
      <c r="A244" s="13"/>
      <c r="B244" s="237"/>
      <c r="C244" s="238"/>
      <c r="D244" s="239" t="s">
        <v>268</v>
      </c>
      <c r="E244" s="240" t="s">
        <v>35</v>
      </c>
      <c r="F244" s="241" t="s">
        <v>828</v>
      </c>
      <c r="G244" s="238"/>
      <c r="H244" s="240" t="s">
        <v>35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268</v>
      </c>
      <c r="AU244" s="247" t="s">
        <v>89</v>
      </c>
      <c r="AV244" s="13" t="s">
        <v>87</v>
      </c>
      <c r="AW244" s="13" t="s">
        <v>41</v>
      </c>
      <c r="AX244" s="13" t="s">
        <v>80</v>
      </c>
      <c r="AY244" s="247" t="s">
        <v>257</v>
      </c>
    </row>
    <row r="245" s="14" customFormat="1">
      <c r="A245" s="14"/>
      <c r="B245" s="248"/>
      <c r="C245" s="249"/>
      <c r="D245" s="239" t="s">
        <v>268</v>
      </c>
      <c r="E245" s="250" t="s">
        <v>35</v>
      </c>
      <c r="F245" s="251" t="s">
        <v>847</v>
      </c>
      <c r="G245" s="249"/>
      <c r="H245" s="252">
        <v>3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268</v>
      </c>
      <c r="AU245" s="258" t="s">
        <v>89</v>
      </c>
      <c r="AV245" s="14" t="s">
        <v>89</v>
      </c>
      <c r="AW245" s="14" t="s">
        <v>41</v>
      </c>
      <c r="AX245" s="14" t="s">
        <v>80</v>
      </c>
      <c r="AY245" s="258" t="s">
        <v>257</v>
      </c>
    </row>
    <row r="246" s="15" customFormat="1">
      <c r="A246" s="15"/>
      <c r="B246" s="259"/>
      <c r="C246" s="260"/>
      <c r="D246" s="239" t="s">
        <v>268</v>
      </c>
      <c r="E246" s="261" t="s">
        <v>35</v>
      </c>
      <c r="F246" s="262" t="s">
        <v>272</v>
      </c>
      <c r="G246" s="260"/>
      <c r="H246" s="263">
        <v>3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9" t="s">
        <v>268</v>
      </c>
      <c r="AU246" s="269" t="s">
        <v>89</v>
      </c>
      <c r="AV246" s="15" t="s">
        <v>264</v>
      </c>
      <c r="AW246" s="15" t="s">
        <v>41</v>
      </c>
      <c r="AX246" s="15" t="s">
        <v>87</v>
      </c>
      <c r="AY246" s="269" t="s">
        <v>257</v>
      </c>
    </row>
    <row r="247" s="2" customFormat="1" ht="16.5" customHeight="1">
      <c r="A247" s="41"/>
      <c r="B247" s="42"/>
      <c r="C247" s="219" t="s">
        <v>489</v>
      </c>
      <c r="D247" s="219" t="s">
        <v>259</v>
      </c>
      <c r="E247" s="220" t="s">
        <v>529</v>
      </c>
      <c r="F247" s="221" t="s">
        <v>530</v>
      </c>
      <c r="G247" s="222" t="s">
        <v>297</v>
      </c>
      <c r="H247" s="223">
        <v>3</v>
      </c>
      <c r="I247" s="224"/>
      <c r="J247" s="225">
        <f>ROUND(I247*H247,2)</f>
        <v>0</v>
      </c>
      <c r="K247" s="221" t="s">
        <v>263</v>
      </c>
      <c r="L247" s="47"/>
      <c r="M247" s="226" t="s">
        <v>35</v>
      </c>
      <c r="N247" s="227" t="s">
        <v>51</v>
      </c>
      <c r="O247" s="87"/>
      <c r="P247" s="228">
        <f>O247*H247</f>
        <v>0</v>
      </c>
      <c r="Q247" s="228">
        <v>6.0000000000000002E-05</v>
      </c>
      <c r="R247" s="228">
        <f>Q247*H247</f>
        <v>0.00018000000000000001</v>
      </c>
      <c r="S247" s="228">
        <v>0</v>
      </c>
      <c r="T247" s="22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0" t="s">
        <v>264</v>
      </c>
      <c r="AT247" s="230" t="s">
        <v>259</v>
      </c>
      <c r="AU247" s="230" t="s">
        <v>89</v>
      </c>
      <c r="AY247" s="19" t="s">
        <v>257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9" t="s">
        <v>87</v>
      </c>
      <c r="BK247" s="231">
        <f>ROUND(I247*H247,2)</f>
        <v>0</v>
      </c>
      <c r="BL247" s="19" t="s">
        <v>264</v>
      </c>
      <c r="BM247" s="230" t="s">
        <v>917</v>
      </c>
    </row>
    <row r="248" s="2" customFormat="1">
      <c r="A248" s="41"/>
      <c r="B248" s="42"/>
      <c r="C248" s="43"/>
      <c r="D248" s="232" t="s">
        <v>266</v>
      </c>
      <c r="E248" s="43"/>
      <c r="F248" s="233" t="s">
        <v>532</v>
      </c>
      <c r="G248" s="43"/>
      <c r="H248" s="43"/>
      <c r="I248" s="234"/>
      <c r="J248" s="43"/>
      <c r="K248" s="43"/>
      <c r="L248" s="47"/>
      <c r="M248" s="235"/>
      <c r="N248" s="23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266</v>
      </c>
      <c r="AU248" s="19" t="s">
        <v>89</v>
      </c>
    </row>
    <row r="249" s="13" customFormat="1">
      <c r="A249" s="13"/>
      <c r="B249" s="237"/>
      <c r="C249" s="238"/>
      <c r="D249" s="239" t="s">
        <v>268</v>
      </c>
      <c r="E249" s="240" t="s">
        <v>35</v>
      </c>
      <c r="F249" s="241" t="s">
        <v>828</v>
      </c>
      <c r="G249" s="238"/>
      <c r="H249" s="240" t="s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268</v>
      </c>
      <c r="AU249" s="247" t="s">
        <v>89</v>
      </c>
      <c r="AV249" s="13" t="s">
        <v>87</v>
      </c>
      <c r="AW249" s="13" t="s">
        <v>41</v>
      </c>
      <c r="AX249" s="13" t="s">
        <v>80</v>
      </c>
      <c r="AY249" s="247" t="s">
        <v>257</v>
      </c>
    </row>
    <row r="250" s="14" customFormat="1">
      <c r="A250" s="14"/>
      <c r="B250" s="248"/>
      <c r="C250" s="249"/>
      <c r="D250" s="239" t="s">
        <v>268</v>
      </c>
      <c r="E250" s="250" t="s">
        <v>35</v>
      </c>
      <c r="F250" s="251" t="s">
        <v>847</v>
      </c>
      <c r="G250" s="249"/>
      <c r="H250" s="252">
        <v>3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268</v>
      </c>
      <c r="AU250" s="258" t="s">
        <v>89</v>
      </c>
      <c r="AV250" s="14" t="s">
        <v>89</v>
      </c>
      <c r="AW250" s="14" t="s">
        <v>41</v>
      </c>
      <c r="AX250" s="14" t="s">
        <v>80</v>
      </c>
      <c r="AY250" s="258" t="s">
        <v>257</v>
      </c>
    </row>
    <row r="251" s="15" customFormat="1">
      <c r="A251" s="15"/>
      <c r="B251" s="259"/>
      <c r="C251" s="260"/>
      <c r="D251" s="239" t="s">
        <v>268</v>
      </c>
      <c r="E251" s="261" t="s">
        <v>35</v>
      </c>
      <c r="F251" s="262" t="s">
        <v>272</v>
      </c>
      <c r="G251" s="260"/>
      <c r="H251" s="263">
        <v>3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268</v>
      </c>
      <c r="AU251" s="269" t="s">
        <v>89</v>
      </c>
      <c r="AV251" s="15" t="s">
        <v>264</v>
      </c>
      <c r="AW251" s="15" t="s">
        <v>41</v>
      </c>
      <c r="AX251" s="15" t="s">
        <v>87</v>
      </c>
      <c r="AY251" s="269" t="s">
        <v>257</v>
      </c>
    </row>
    <row r="252" s="12" customFormat="1" ht="22.8" customHeight="1">
      <c r="A252" s="12"/>
      <c r="B252" s="203"/>
      <c r="C252" s="204"/>
      <c r="D252" s="205" t="s">
        <v>79</v>
      </c>
      <c r="E252" s="217" t="s">
        <v>315</v>
      </c>
      <c r="F252" s="217" t="s">
        <v>533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SUM(P253:P258)</f>
        <v>0</v>
      </c>
      <c r="Q252" s="211"/>
      <c r="R252" s="212">
        <f>SUM(R253:R258)</f>
        <v>0</v>
      </c>
      <c r="S252" s="211"/>
      <c r="T252" s="213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87</v>
      </c>
      <c r="AT252" s="215" t="s">
        <v>79</v>
      </c>
      <c r="AU252" s="215" t="s">
        <v>87</v>
      </c>
      <c r="AY252" s="214" t="s">
        <v>257</v>
      </c>
      <c r="BK252" s="216">
        <f>SUM(BK253:BK258)</f>
        <v>0</v>
      </c>
    </row>
    <row r="253" s="2" customFormat="1" ht="16.5" customHeight="1">
      <c r="A253" s="41"/>
      <c r="B253" s="42"/>
      <c r="C253" s="219" t="s">
        <v>494</v>
      </c>
      <c r="D253" s="219" t="s">
        <v>259</v>
      </c>
      <c r="E253" s="220" t="s">
        <v>535</v>
      </c>
      <c r="F253" s="221" t="s">
        <v>536</v>
      </c>
      <c r="G253" s="222" t="s">
        <v>297</v>
      </c>
      <c r="H253" s="223">
        <v>6</v>
      </c>
      <c r="I253" s="224"/>
      <c r="J253" s="225">
        <f>ROUND(I253*H253,2)</f>
        <v>0</v>
      </c>
      <c r="K253" s="221" t="s">
        <v>263</v>
      </c>
      <c r="L253" s="47"/>
      <c r="M253" s="226" t="s">
        <v>35</v>
      </c>
      <c r="N253" s="227" t="s">
        <v>51</v>
      </c>
      <c r="O253" s="87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30" t="s">
        <v>264</v>
      </c>
      <c r="AT253" s="230" t="s">
        <v>259</v>
      </c>
      <c r="AU253" s="230" t="s">
        <v>89</v>
      </c>
      <c r="AY253" s="19" t="s">
        <v>257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9" t="s">
        <v>87</v>
      </c>
      <c r="BK253" s="231">
        <f>ROUND(I253*H253,2)</f>
        <v>0</v>
      </c>
      <c r="BL253" s="19" t="s">
        <v>264</v>
      </c>
      <c r="BM253" s="230" t="s">
        <v>918</v>
      </c>
    </row>
    <row r="254" s="2" customFormat="1">
      <c r="A254" s="41"/>
      <c r="B254" s="42"/>
      <c r="C254" s="43"/>
      <c r="D254" s="232" t="s">
        <v>266</v>
      </c>
      <c r="E254" s="43"/>
      <c r="F254" s="233" t="s">
        <v>538</v>
      </c>
      <c r="G254" s="43"/>
      <c r="H254" s="43"/>
      <c r="I254" s="234"/>
      <c r="J254" s="43"/>
      <c r="K254" s="43"/>
      <c r="L254" s="47"/>
      <c r="M254" s="235"/>
      <c r="N254" s="23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266</v>
      </c>
      <c r="AU254" s="19" t="s">
        <v>89</v>
      </c>
    </row>
    <row r="255" s="13" customFormat="1">
      <c r="A255" s="13"/>
      <c r="B255" s="237"/>
      <c r="C255" s="238"/>
      <c r="D255" s="239" t="s">
        <v>268</v>
      </c>
      <c r="E255" s="240" t="s">
        <v>35</v>
      </c>
      <c r="F255" s="241" t="s">
        <v>828</v>
      </c>
      <c r="G255" s="238"/>
      <c r="H255" s="240" t="s">
        <v>35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268</v>
      </c>
      <c r="AU255" s="247" t="s">
        <v>89</v>
      </c>
      <c r="AV255" s="13" t="s">
        <v>87</v>
      </c>
      <c r="AW255" s="13" t="s">
        <v>41</v>
      </c>
      <c r="AX255" s="13" t="s">
        <v>80</v>
      </c>
      <c r="AY255" s="247" t="s">
        <v>257</v>
      </c>
    </row>
    <row r="256" s="13" customFormat="1">
      <c r="A256" s="13"/>
      <c r="B256" s="237"/>
      <c r="C256" s="238"/>
      <c r="D256" s="239" t="s">
        <v>268</v>
      </c>
      <c r="E256" s="240" t="s">
        <v>35</v>
      </c>
      <c r="F256" s="241" t="s">
        <v>270</v>
      </c>
      <c r="G256" s="238"/>
      <c r="H256" s="240" t="s">
        <v>35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268</v>
      </c>
      <c r="AU256" s="247" t="s">
        <v>89</v>
      </c>
      <c r="AV256" s="13" t="s">
        <v>87</v>
      </c>
      <c r="AW256" s="13" t="s">
        <v>41</v>
      </c>
      <c r="AX256" s="13" t="s">
        <v>80</v>
      </c>
      <c r="AY256" s="247" t="s">
        <v>257</v>
      </c>
    </row>
    <row r="257" s="14" customFormat="1">
      <c r="A257" s="14"/>
      <c r="B257" s="248"/>
      <c r="C257" s="249"/>
      <c r="D257" s="239" t="s">
        <v>268</v>
      </c>
      <c r="E257" s="250" t="s">
        <v>35</v>
      </c>
      <c r="F257" s="251" t="s">
        <v>849</v>
      </c>
      <c r="G257" s="249"/>
      <c r="H257" s="252">
        <v>6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268</v>
      </c>
      <c r="AU257" s="258" t="s">
        <v>89</v>
      </c>
      <c r="AV257" s="14" t="s">
        <v>89</v>
      </c>
      <c r="AW257" s="14" t="s">
        <v>41</v>
      </c>
      <c r="AX257" s="14" t="s">
        <v>80</v>
      </c>
      <c r="AY257" s="258" t="s">
        <v>257</v>
      </c>
    </row>
    <row r="258" s="15" customFormat="1">
      <c r="A258" s="15"/>
      <c r="B258" s="259"/>
      <c r="C258" s="260"/>
      <c r="D258" s="239" t="s">
        <v>268</v>
      </c>
      <c r="E258" s="261" t="s">
        <v>35</v>
      </c>
      <c r="F258" s="262" t="s">
        <v>272</v>
      </c>
      <c r="G258" s="260"/>
      <c r="H258" s="263">
        <v>6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268</v>
      </c>
      <c r="AU258" s="269" t="s">
        <v>89</v>
      </c>
      <c r="AV258" s="15" t="s">
        <v>264</v>
      </c>
      <c r="AW258" s="15" t="s">
        <v>41</v>
      </c>
      <c r="AX258" s="15" t="s">
        <v>87</v>
      </c>
      <c r="AY258" s="269" t="s">
        <v>257</v>
      </c>
    </row>
    <row r="259" s="12" customFormat="1" ht="22.8" customHeight="1">
      <c r="A259" s="12"/>
      <c r="B259" s="203"/>
      <c r="C259" s="204"/>
      <c r="D259" s="205" t="s">
        <v>79</v>
      </c>
      <c r="E259" s="217" t="s">
        <v>539</v>
      </c>
      <c r="F259" s="217" t="s">
        <v>540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SUM(P260:P275)</f>
        <v>0</v>
      </c>
      <c r="Q259" s="211"/>
      <c r="R259" s="212">
        <f>SUM(R260:R275)</f>
        <v>0</v>
      </c>
      <c r="S259" s="211"/>
      <c r="T259" s="213">
        <f>SUM(T260:T275)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87</v>
      </c>
      <c r="AT259" s="215" t="s">
        <v>79</v>
      </c>
      <c r="AU259" s="215" t="s">
        <v>87</v>
      </c>
      <c r="AY259" s="214" t="s">
        <v>257</v>
      </c>
      <c r="BK259" s="216">
        <f>SUM(BK260:BK275)</f>
        <v>0</v>
      </c>
    </row>
    <row r="260" s="2" customFormat="1" ht="24.15" customHeight="1">
      <c r="A260" s="41"/>
      <c r="B260" s="42"/>
      <c r="C260" s="219" t="s">
        <v>499</v>
      </c>
      <c r="D260" s="219" t="s">
        <v>259</v>
      </c>
      <c r="E260" s="220" t="s">
        <v>542</v>
      </c>
      <c r="F260" s="221" t="s">
        <v>543</v>
      </c>
      <c r="G260" s="222" t="s">
        <v>356</v>
      </c>
      <c r="H260" s="223">
        <v>2.8799999999999999</v>
      </c>
      <c r="I260" s="224"/>
      <c r="J260" s="225">
        <f>ROUND(I260*H260,2)</f>
        <v>0</v>
      </c>
      <c r="K260" s="221" t="s">
        <v>263</v>
      </c>
      <c r="L260" s="47"/>
      <c r="M260" s="226" t="s">
        <v>35</v>
      </c>
      <c r="N260" s="227" t="s">
        <v>51</v>
      </c>
      <c r="O260" s="87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30" t="s">
        <v>264</v>
      </c>
      <c r="AT260" s="230" t="s">
        <v>259</v>
      </c>
      <c r="AU260" s="230" t="s">
        <v>89</v>
      </c>
      <c r="AY260" s="19" t="s">
        <v>257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9" t="s">
        <v>87</v>
      </c>
      <c r="BK260" s="231">
        <f>ROUND(I260*H260,2)</f>
        <v>0</v>
      </c>
      <c r="BL260" s="19" t="s">
        <v>264</v>
      </c>
      <c r="BM260" s="230" t="s">
        <v>919</v>
      </c>
    </row>
    <row r="261" s="2" customFormat="1">
      <c r="A261" s="41"/>
      <c r="B261" s="42"/>
      <c r="C261" s="43"/>
      <c r="D261" s="232" t="s">
        <v>266</v>
      </c>
      <c r="E261" s="43"/>
      <c r="F261" s="233" t="s">
        <v>545</v>
      </c>
      <c r="G261" s="43"/>
      <c r="H261" s="43"/>
      <c r="I261" s="234"/>
      <c r="J261" s="43"/>
      <c r="K261" s="43"/>
      <c r="L261" s="47"/>
      <c r="M261" s="235"/>
      <c r="N261" s="23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266</v>
      </c>
      <c r="AU261" s="19" t="s">
        <v>89</v>
      </c>
    </row>
    <row r="262" s="2" customFormat="1" ht="24.15" customHeight="1">
      <c r="A262" s="41"/>
      <c r="B262" s="42"/>
      <c r="C262" s="219" t="s">
        <v>504</v>
      </c>
      <c r="D262" s="219" t="s">
        <v>259</v>
      </c>
      <c r="E262" s="220" t="s">
        <v>547</v>
      </c>
      <c r="F262" s="221" t="s">
        <v>548</v>
      </c>
      <c r="G262" s="222" t="s">
        <v>356</v>
      </c>
      <c r="H262" s="223">
        <v>31.68</v>
      </c>
      <c r="I262" s="224"/>
      <c r="J262" s="225">
        <f>ROUND(I262*H262,2)</f>
        <v>0</v>
      </c>
      <c r="K262" s="221" t="s">
        <v>263</v>
      </c>
      <c r="L262" s="47"/>
      <c r="M262" s="226" t="s">
        <v>35</v>
      </c>
      <c r="N262" s="227" t="s">
        <v>51</v>
      </c>
      <c r="O262" s="87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264</v>
      </c>
      <c r="AT262" s="230" t="s">
        <v>259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920</v>
      </c>
    </row>
    <row r="263" s="2" customFormat="1">
      <c r="A263" s="41"/>
      <c r="B263" s="42"/>
      <c r="C263" s="43"/>
      <c r="D263" s="232" t="s">
        <v>266</v>
      </c>
      <c r="E263" s="43"/>
      <c r="F263" s="233" t="s">
        <v>550</v>
      </c>
      <c r="G263" s="43"/>
      <c r="H263" s="43"/>
      <c r="I263" s="234"/>
      <c r="J263" s="43"/>
      <c r="K263" s="43"/>
      <c r="L263" s="47"/>
      <c r="M263" s="235"/>
      <c r="N263" s="23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266</v>
      </c>
      <c r="AU263" s="19" t="s">
        <v>89</v>
      </c>
    </row>
    <row r="264" s="2" customFormat="1">
      <c r="A264" s="41"/>
      <c r="B264" s="42"/>
      <c r="C264" s="43"/>
      <c r="D264" s="239" t="s">
        <v>551</v>
      </c>
      <c r="E264" s="43"/>
      <c r="F264" s="280" t="s">
        <v>552</v>
      </c>
      <c r="G264" s="43"/>
      <c r="H264" s="43"/>
      <c r="I264" s="234"/>
      <c r="J264" s="43"/>
      <c r="K264" s="43"/>
      <c r="L264" s="47"/>
      <c r="M264" s="235"/>
      <c r="N264" s="23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551</v>
      </c>
      <c r="AU264" s="19" t="s">
        <v>89</v>
      </c>
    </row>
    <row r="265" s="14" customFormat="1">
      <c r="A265" s="14"/>
      <c r="B265" s="248"/>
      <c r="C265" s="249"/>
      <c r="D265" s="239" t="s">
        <v>268</v>
      </c>
      <c r="E265" s="249"/>
      <c r="F265" s="251" t="s">
        <v>921</v>
      </c>
      <c r="G265" s="249"/>
      <c r="H265" s="252">
        <v>31.68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268</v>
      </c>
      <c r="AU265" s="258" t="s">
        <v>89</v>
      </c>
      <c r="AV265" s="14" t="s">
        <v>89</v>
      </c>
      <c r="AW265" s="14" t="s">
        <v>4</v>
      </c>
      <c r="AX265" s="14" t="s">
        <v>87</v>
      </c>
      <c r="AY265" s="258" t="s">
        <v>257</v>
      </c>
    </row>
    <row r="266" s="2" customFormat="1" ht="24.15" customHeight="1">
      <c r="A266" s="41"/>
      <c r="B266" s="42"/>
      <c r="C266" s="219" t="s">
        <v>509</v>
      </c>
      <c r="D266" s="219" t="s">
        <v>259</v>
      </c>
      <c r="E266" s="220" t="s">
        <v>555</v>
      </c>
      <c r="F266" s="221" t="s">
        <v>556</v>
      </c>
      <c r="G266" s="222" t="s">
        <v>356</v>
      </c>
      <c r="H266" s="223">
        <v>0.66000000000000003</v>
      </c>
      <c r="I266" s="224"/>
      <c r="J266" s="225">
        <f>ROUND(I266*H266,2)</f>
        <v>0</v>
      </c>
      <c r="K266" s="221" t="s">
        <v>263</v>
      </c>
      <c r="L266" s="47"/>
      <c r="M266" s="226" t="s">
        <v>35</v>
      </c>
      <c r="N266" s="227" t="s">
        <v>51</v>
      </c>
      <c r="O266" s="87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264</v>
      </c>
      <c r="AT266" s="230" t="s">
        <v>259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922</v>
      </c>
    </row>
    <row r="267" s="2" customFormat="1">
      <c r="A267" s="41"/>
      <c r="B267" s="42"/>
      <c r="C267" s="43"/>
      <c r="D267" s="232" t="s">
        <v>266</v>
      </c>
      <c r="E267" s="43"/>
      <c r="F267" s="233" t="s">
        <v>558</v>
      </c>
      <c r="G267" s="43"/>
      <c r="H267" s="43"/>
      <c r="I267" s="234"/>
      <c r="J267" s="43"/>
      <c r="K267" s="43"/>
      <c r="L267" s="47"/>
      <c r="M267" s="235"/>
      <c r="N267" s="23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266</v>
      </c>
      <c r="AU267" s="19" t="s">
        <v>89</v>
      </c>
    </row>
    <row r="268" s="13" customFormat="1">
      <c r="A268" s="13"/>
      <c r="B268" s="237"/>
      <c r="C268" s="238"/>
      <c r="D268" s="239" t="s">
        <v>268</v>
      </c>
      <c r="E268" s="240" t="s">
        <v>35</v>
      </c>
      <c r="F268" s="241" t="s">
        <v>828</v>
      </c>
      <c r="G268" s="238"/>
      <c r="H268" s="240" t="s">
        <v>35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268</v>
      </c>
      <c r="AU268" s="247" t="s">
        <v>89</v>
      </c>
      <c r="AV268" s="13" t="s">
        <v>87</v>
      </c>
      <c r="AW268" s="13" t="s">
        <v>41</v>
      </c>
      <c r="AX268" s="13" t="s">
        <v>80</v>
      </c>
      <c r="AY268" s="247" t="s">
        <v>257</v>
      </c>
    </row>
    <row r="269" s="14" customFormat="1">
      <c r="A269" s="14"/>
      <c r="B269" s="248"/>
      <c r="C269" s="249"/>
      <c r="D269" s="239" t="s">
        <v>268</v>
      </c>
      <c r="E269" s="250" t="s">
        <v>35</v>
      </c>
      <c r="F269" s="251" t="s">
        <v>923</v>
      </c>
      <c r="G269" s="249"/>
      <c r="H269" s="252">
        <v>0.66000000000000003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268</v>
      </c>
      <c r="AU269" s="258" t="s">
        <v>89</v>
      </c>
      <c r="AV269" s="14" t="s">
        <v>89</v>
      </c>
      <c r="AW269" s="14" t="s">
        <v>41</v>
      </c>
      <c r="AX269" s="14" t="s">
        <v>80</v>
      </c>
      <c r="AY269" s="258" t="s">
        <v>257</v>
      </c>
    </row>
    <row r="270" s="15" customFormat="1">
      <c r="A270" s="15"/>
      <c r="B270" s="259"/>
      <c r="C270" s="260"/>
      <c r="D270" s="239" t="s">
        <v>268</v>
      </c>
      <c r="E270" s="261" t="s">
        <v>35</v>
      </c>
      <c r="F270" s="262" t="s">
        <v>272</v>
      </c>
      <c r="G270" s="260"/>
      <c r="H270" s="263">
        <v>0.66000000000000003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9" t="s">
        <v>268</v>
      </c>
      <c r="AU270" s="269" t="s">
        <v>89</v>
      </c>
      <c r="AV270" s="15" t="s">
        <v>264</v>
      </c>
      <c r="AW270" s="15" t="s">
        <v>41</v>
      </c>
      <c r="AX270" s="15" t="s">
        <v>87</v>
      </c>
      <c r="AY270" s="269" t="s">
        <v>257</v>
      </c>
    </row>
    <row r="271" s="2" customFormat="1" ht="24.15" customHeight="1">
      <c r="A271" s="41"/>
      <c r="B271" s="42"/>
      <c r="C271" s="219" t="s">
        <v>513</v>
      </c>
      <c r="D271" s="219" t="s">
        <v>259</v>
      </c>
      <c r="E271" s="220" t="s">
        <v>561</v>
      </c>
      <c r="F271" s="221" t="s">
        <v>355</v>
      </c>
      <c r="G271" s="222" t="s">
        <v>356</v>
      </c>
      <c r="H271" s="223">
        <v>2.2200000000000002</v>
      </c>
      <c r="I271" s="224"/>
      <c r="J271" s="225">
        <f>ROUND(I271*H271,2)</f>
        <v>0</v>
      </c>
      <c r="K271" s="221" t="s">
        <v>263</v>
      </c>
      <c r="L271" s="47"/>
      <c r="M271" s="226" t="s">
        <v>35</v>
      </c>
      <c r="N271" s="227" t="s">
        <v>51</v>
      </c>
      <c r="O271" s="87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0" t="s">
        <v>264</v>
      </c>
      <c r="AT271" s="230" t="s">
        <v>259</v>
      </c>
      <c r="AU271" s="230" t="s">
        <v>89</v>
      </c>
      <c r="AY271" s="19" t="s">
        <v>257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9" t="s">
        <v>87</v>
      </c>
      <c r="BK271" s="231">
        <f>ROUND(I271*H271,2)</f>
        <v>0</v>
      </c>
      <c r="BL271" s="19" t="s">
        <v>264</v>
      </c>
      <c r="BM271" s="230" t="s">
        <v>924</v>
      </c>
    </row>
    <row r="272" s="2" customFormat="1">
      <c r="A272" s="41"/>
      <c r="B272" s="42"/>
      <c r="C272" s="43"/>
      <c r="D272" s="232" t="s">
        <v>266</v>
      </c>
      <c r="E272" s="43"/>
      <c r="F272" s="233" t="s">
        <v>563</v>
      </c>
      <c r="G272" s="43"/>
      <c r="H272" s="43"/>
      <c r="I272" s="234"/>
      <c r="J272" s="43"/>
      <c r="K272" s="43"/>
      <c r="L272" s="47"/>
      <c r="M272" s="235"/>
      <c r="N272" s="236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266</v>
      </c>
      <c r="AU272" s="19" t="s">
        <v>89</v>
      </c>
    </row>
    <row r="273" s="13" customFormat="1">
      <c r="A273" s="13"/>
      <c r="B273" s="237"/>
      <c r="C273" s="238"/>
      <c r="D273" s="239" t="s">
        <v>268</v>
      </c>
      <c r="E273" s="240" t="s">
        <v>35</v>
      </c>
      <c r="F273" s="241" t="s">
        <v>828</v>
      </c>
      <c r="G273" s="238"/>
      <c r="H273" s="240" t="s">
        <v>35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268</v>
      </c>
      <c r="AU273" s="247" t="s">
        <v>89</v>
      </c>
      <c r="AV273" s="13" t="s">
        <v>87</v>
      </c>
      <c r="AW273" s="13" t="s">
        <v>41</v>
      </c>
      <c r="AX273" s="13" t="s">
        <v>80</v>
      </c>
      <c r="AY273" s="247" t="s">
        <v>257</v>
      </c>
    </row>
    <row r="274" s="14" customFormat="1">
      <c r="A274" s="14"/>
      <c r="B274" s="248"/>
      <c r="C274" s="249"/>
      <c r="D274" s="239" t="s">
        <v>268</v>
      </c>
      <c r="E274" s="250" t="s">
        <v>35</v>
      </c>
      <c r="F274" s="251" t="s">
        <v>925</v>
      </c>
      <c r="G274" s="249"/>
      <c r="H274" s="252">
        <v>2.2200000000000002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268</v>
      </c>
      <c r="AU274" s="258" t="s">
        <v>89</v>
      </c>
      <c r="AV274" s="14" t="s">
        <v>89</v>
      </c>
      <c r="AW274" s="14" t="s">
        <v>41</v>
      </c>
      <c r="AX274" s="14" t="s">
        <v>80</v>
      </c>
      <c r="AY274" s="258" t="s">
        <v>257</v>
      </c>
    </row>
    <row r="275" s="15" customFormat="1">
      <c r="A275" s="15"/>
      <c r="B275" s="259"/>
      <c r="C275" s="260"/>
      <c r="D275" s="239" t="s">
        <v>268</v>
      </c>
      <c r="E275" s="261" t="s">
        <v>35</v>
      </c>
      <c r="F275" s="262" t="s">
        <v>272</v>
      </c>
      <c r="G275" s="260"/>
      <c r="H275" s="263">
        <v>2.2200000000000002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9" t="s">
        <v>268</v>
      </c>
      <c r="AU275" s="269" t="s">
        <v>89</v>
      </c>
      <c r="AV275" s="15" t="s">
        <v>264</v>
      </c>
      <c r="AW275" s="15" t="s">
        <v>41</v>
      </c>
      <c r="AX275" s="15" t="s">
        <v>87</v>
      </c>
      <c r="AY275" s="269" t="s">
        <v>257</v>
      </c>
    </row>
    <row r="276" s="12" customFormat="1" ht="22.8" customHeight="1">
      <c r="A276" s="12"/>
      <c r="B276" s="203"/>
      <c r="C276" s="204"/>
      <c r="D276" s="205" t="s">
        <v>79</v>
      </c>
      <c r="E276" s="217" t="s">
        <v>565</v>
      </c>
      <c r="F276" s="217" t="s">
        <v>566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SUM(P277:P278)</f>
        <v>0</v>
      </c>
      <c r="Q276" s="211"/>
      <c r="R276" s="212">
        <f>SUM(R277:R278)</f>
        <v>0</v>
      </c>
      <c r="S276" s="211"/>
      <c r="T276" s="213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87</v>
      </c>
      <c r="AT276" s="215" t="s">
        <v>79</v>
      </c>
      <c r="AU276" s="215" t="s">
        <v>87</v>
      </c>
      <c r="AY276" s="214" t="s">
        <v>257</v>
      </c>
      <c r="BK276" s="216">
        <f>SUM(BK277:BK278)</f>
        <v>0</v>
      </c>
    </row>
    <row r="277" s="2" customFormat="1" ht="24.15" customHeight="1">
      <c r="A277" s="41"/>
      <c r="B277" s="42"/>
      <c r="C277" s="219" t="s">
        <v>517</v>
      </c>
      <c r="D277" s="219" t="s">
        <v>259</v>
      </c>
      <c r="E277" s="220" t="s">
        <v>568</v>
      </c>
      <c r="F277" s="221" t="s">
        <v>569</v>
      </c>
      <c r="G277" s="222" t="s">
        <v>356</v>
      </c>
      <c r="H277" s="223">
        <v>0.98099999999999998</v>
      </c>
      <c r="I277" s="224"/>
      <c r="J277" s="225">
        <f>ROUND(I277*H277,2)</f>
        <v>0</v>
      </c>
      <c r="K277" s="221" t="s">
        <v>263</v>
      </c>
      <c r="L277" s="47"/>
      <c r="M277" s="226" t="s">
        <v>35</v>
      </c>
      <c r="N277" s="227" t="s">
        <v>51</v>
      </c>
      <c r="O277" s="87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0" t="s">
        <v>264</v>
      </c>
      <c r="AT277" s="230" t="s">
        <v>259</v>
      </c>
      <c r="AU277" s="230" t="s">
        <v>89</v>
      </c>
      <c r="AY277" s="19" t="s">
        <v>257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9" t="s">
        <v>87</v>
      </c>
      <c r="BK277" s="231">
        <f>ROUND(I277*H277,2)</f>
        <v>0</v>
      </c>
      <c r="BL277" s="19" t="s">
        <v>264</v>
      </c>
      <c r="BM277" s="230" t="s">
        <v>926</v>
      </c>
    </row>
    <row r="278" s="2" customFormat="1">
      <c r="A278" s="41"/>
      <c r="B278" s="42"/>
      <c r="C278" s="43"/>
      <c r="D278" s="232" t="s">
        <v>266</v>
      </c>
      <c r="E278" s="43"/>
      <c r="F278" s="233" t="s">
        <v>571</v>
      </c>
      <c r="G278" s="43"/>
      <c r="H278" s="43"/>
      <c r="I278" s="234"/>
      <c r="J278" s="43"/>
      <c r="K278" s="43"/>
      <c r="L278" s="47"/>
      <c r="M278" s="281"/>
      <c r="N278" s="282"/>
      <c r="O278" s="283"/>
      <c r="P278" s="283"/>
      <c r="Q278" s="283"/>
      <c r="R278" s="283"/>
      <c r="S278" s="283"/>
      <c r="T278" s="284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266</v>
      </c>
      <c r="AU278" s="19" t="s">
        <v>89</v>
      </c>
    </row>
    <row r="279" s="2" customFormat="1" ht="6.96" customHeight="1">
      <c r="A279" s="41"/>
      <c r="B279" s="62"/>
      <c r="C279" s="63"/>
      <c r="D279" s="63"/>
      <c r="E279" s="63"/>
      <c r="F279" s="63"/>
      <c r="G279" s="63"/>
      <c r="H279" s="63"/>
      <c r="I279" s="63"/>
      <c r="J279" s="63"/>
      <c r="K279" s="63"/>
      <c r="L279" s="47"/>
      <c r="M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</sheetData>
  <sheetProtection sheet="1" autoFilter="0" formatColumns="0" formatRows="0" objects="1" scenarios="1" spinCount="100000" saltValue="Obfn9N2eoTQ4oUt09fZPOtcO7QZjZpISPX5HXtjmd56c037NJ9yKJWuSa6PMyO8gT9kTrrf27TWCYAUfQzoFSg==" hashValue="UCbxjXLuzqaD8jj1sz/hM2x+Sf/EK0h+bs563ooNJla3RTaaqqYpGqzBdwcAEeV0LbIqzaPDThk/Ah4EF/mt4w==" algorithmName="SHA-512" password="CC35"/>
  <autoFilter ref="C98:K27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1_01/113107312"/>
    <hyperlink ref="F109" r:id="rId2" display="https://podminky.urs.cz/item/CS_URS_2021_01/113107323"/>
    <hyperlink ref="F115" r:id="rId3" display="https://podminky.urs.cz/item/CS_URS_2021_01/113107342"/>
    <hyperlink ref="F121" r:id="rId4" display="https://podminky.urs.cz/item/CS_URS_2021_01/132354201"/>
    <hyperlink ref="F127" r:id="rId5" display="https://podminky.urs.cz/item/CS_URS_2021_01/151101101"/>
    <hyperlink ref="F133" r:id="rId6" display="https://podminky.urs.cz/item/CS_URS_2021_01/151101111"/>
    <hyperlink ref="F135" r:id="rId7" display="https://podminky.urs.cz/item/CS_URS_2021_01/162751137"/>
    <hyperlink ref="F141" r:id="rId8" display="https://podminky.urs.cz/item/CS_URS_2021_01/162751139"/>
    <hyperlink ref="F147" r:id="rId9" display="https://podminky.urs.cz/item/CS_URS_2021_01/171201221"/>
    <hyperlink ref="F153" r:id="rId10" display="https://podminky.urs.cz/item/CS_URS_2021_01/174151101"/>
    <hyperlink ref="F161" r:id="rId11" display="https://podminky.urs.cz/item/CS_URS_2021_01/175151101"/>
    <hyperlink ref="F171" r:id="rId12" display="https://podminky.urs.cz/item/CS_URS_2021_01/338171113"/>
    <hyperlink ref="F179" r:id="rId13" display="https://podminky.urs.cz/item/CS_URS_2021_01/451573111"/>
    <hyperlink ref="F186" r:id="rId14" display="https://podminky.urs.cz/item/CS_URS_2021_01/871161211"/>
    <hyperlink ref="F193" r:id="rId15" display="https://podminky.urs.cz/item/CS_URS_2021_01/877161101"/>
    <hyperlink ref="F207" r:id="rId16" display="https://podminky.urs.cz/item/CS_URS_2021_01/877261124"/>
    <hyperlink ref="F213" r:id="rId17" display="https://podminky.urs.cz/item/CS_URS_2021_01/879171111"/>
    <hyperlink ref="F218" r:id="rId18" display="https://podminky.urs.cz/item/CS_URS_2021_01/891181112"/>
    <hyperlink ref="F226" r:id="rId19" display="https://podminky.urs.cz/item/CS_URS_2021_01/892233122"/>
    <hyperlink ref="F231" r:id="rId20" display="https://podminky.urs.cz/item/CS_URS_2021_01/899401112"/>
    <hyperlink ref="F238" r:id="rId21" display="https://podminky.urs.cz/item/CS_URS_2021_01/899713111"/>
    <hyperlink ref="F243" r:id="rId22" display="https://podminky.urs.cz/item/CS_URS_2021_01/899721111"/>
    <hyperlink ref="F248" r:id="rId23" display="https://podminky.urs.cz/item/CS_URS_2021_01/899722111"/>
    <hyperlink ref="F254" r:id="rId24" display="https://podminky.urs.cz/item/CS_URS_2021_01/919735112"/>
    <hyperlink ref="F261" r:id="rId25" display="https://podminky.urs.cz/item/CS_URS_2021_01/997221551"/>
    <hyperlink ref="F263" r:id="rId26" display="https://podminky.urs.cz/item/CS_URS_2021_01/997221559"/>
    <hyperlink ref="F267" r:id="rId27" display="https://podminky.urs.cz/item/CS_URS_2021_01/997221645"/>
    <hyperlink ref="F272" r:id="rId28" display="https://podminky.urs.cz/item/CS_URS_2021_01/997221655"/>
    <hyperlink ref="F278" r:id="rId2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822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927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35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573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ROUND(J99,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ROUND((SUM(BE99:BE278)),  2)</f>
        <v>0</v>
      </c>
      <c r="G37" s="41"/>
      <c r="H37" s="41"/>
      <c r="I37" s="163">
        <v>0.20999999999999999</v>
      </c>
      <c r="J37" s="162">
        <f>ROUND(((SUM(BE99:BE278))*I37),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ROUND((SUM(BF99:BF278)),  2)</f>
        <v>0</v>
      </c>
      <c r="G38" s="41"/>
      <c r="H38" s="41"/>
      <c r="I38" s="163">
        <v>0.14999999999999999</v>
      </c>
      <c r="J38" s="162">
        <f>ROUND(((SUM(BF99:BF278))*I38),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ROUND((SUM(BG99:BG278)),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ROUND((SUM(BH99:BH278)),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ROUND((SUM(BI99:BI278)),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822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02.1 B - Přepojení stávajících vodovodních přípojek - investice SVS a.s.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SVS a.s., Přítkovská 1689, Teplice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J100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J101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236</v>
      </c>
      <c r="E70" s="189"/>
      <c r="F70" s="189"/>
      <c r="G70" s="189"/>
      <c r="H70" s="189"/>
      <c r="I70" s="189"/>
      <c r="J70" s="190">
        <f>J169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237</v>
      </c>
      <c r="E71" s="189"/>
      <c r="F71" s="189"/>
      <c r="G71" s="189"/>
      <c r="H71" s="189"/>
      <c r="I71" s="189"/>
      <c r="J71" s="190">
        <f>J177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238</v>
      </c>
      <c r="E72" s="189"/>
      <c r="F72" s="189"/>
      <c r="G72" s="189"/>
      <c r="H72" s="189"/>
      <c r="I72" s="189"/>
      <c r="J72" s="190">
        <f>J184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239</v>
      </c>
      <c r="E73" s="189"/>
      <c r="F73" s="189"/>
      <c r="G73" s="189"/>
      <c r="H73" s="189"/>
      <c r="I73" s="189"/>
      <c r="J73" s="190">
        <f>J252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240</v>
      </c>
      <c r="E74" s="189"/>
      <c r="F74" s="189"/>
      <c r="G74" s="189"/>
      <c r="H74" s="189"/>
      <c r="I74" s="189"/>
      <c r="J74" s="190">
        <f>J259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241</v>
      </c>
      <c r="E75" s="189"/>
      <c r="F75" s="189"/>
      <c r="G75" s="189"/>
      <c r="H75" s="189"/>
      <c r="I75" s="189"/>
      <c r="J75" s="190">
        <f>J276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242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5" t="str">
        <f>E7</f>
        <v>Odkanalizování části města Děčín - Horní Oldřichov - III. a IV. etapa</v>
      </c>
      <c r="F85" s="34"/>
      <c r="G85" s="34"/>
      <c r="H85" s="34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221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5" t="s">
        <v>222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223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6" t="s">
        <v>822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225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SO 02.1 B - Přepojení stávajících vodovodních přípojek - investice SVS a.s.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F16</f>
        <v>Horní Oldřichov</v>
      </c>
      <c r="G93" s="43"/>
      <c r="H93" s="43"/>
      <c r="I93" s="34" t="s">
        <v>24</v>
      </c>
      <c r="J93" s="75" t="str">
        <f>IF(J16="","",J16)</f>
        <v>15. 2. 2021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4" t="s">
        <v>30</v>
      </c>
      <c r="D95" s="43"/>
      <c r="E95" s="43"/>
      <c r="F95" s="29" t="str">
        <f>E19</f>
        <v>SVS a.s., Přítkovská 1689, Teplice</v>
      </c>
      <c r="G95" s="43"/>
      <c r="H95" s="43"/>
      <c r="I95" s="34" t="s">
        <v>38</v>
      </c>
      <c r="J95" s="39" t="str">
        <f>E25</f>
        <v>AQUECON a.s., Čsl. Legií 445/4, Teplice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36</v>
      </c>
      <c r="D96" s="43"/>
      <c r="E96" s="43"/>
      <c r="F96" s="29" t="str">
        <f>IF(E22="","",E22)</f>
        <v>Vyplň údaj</v>
      </c>
      <c r="G96" s="43"/>
      <c r="H96" s="43"/>
      <c r="I96" s="34" t="s">
        <v>42</v>
      </c>
      <c r="J96" s="39" t="str">
        <f>E28</f>
        <v xml:space="preserve"> 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2"/>
      <c r="B98" s="193"/>
      <c r="C98" s="194" t="s">
        <v>243</v>
      </c>
      <c r="D98" s="195" t="s">
        <v>65</v>
      </c>
      <c r="E98" s="195" t="s">
        <v>61</v>
      </c>
      <c r="F98" s="195" t="s">
        <v>62</v>
      </c>
      <c r="G98" s="195" t="s">
        <v>244</v>
      </c>
      <c r="H98" s="195" t="s">
        <v>245</v>
      </c>
      <c r="I98" s="195" t="s">
        <v>246</v>
      </c>
      <c r="J98" s="195" t="s">
        <v>231</v>
      </c>
      <c r="K98" s="196" t="s">
        <v>247</v>
      </c>
      <c r="L98" s="197"/>
      <c r="M98" s="95" t="s">
        <v>35</v>
      </c>
      <c r="N98" s="96" t="s">
        <v>50</v>
      </c>
      <c r="O98" s="96" t="s">
        <v>248</v>
      </c>
      <c r="P98" s="96" t="s">
        <v>249</v>
      </c>
      <c r="Q98" s="96" t="s">
        <v>250</v>
      </c>
      <c r="R98" s="96" t="s">
        <v>251</v>
      </c>
      <c r="S98" s="96" t="s">
        <v>252</v>
      </c>
      <c r="T98" s="97" t="s">
        <v>253</v>
      </c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</row>
    <row r="99" s="2" customFormat="1" ht="22.8" customHeight="1">
      <c r="A99" s="41"/>
      <c r="B99" s="42"/>
      <c r="C99" s="102" t="s">
        <v>254</v>
      </c>
      <c r="D99" s="43"/>
      <c r="E99" s="43"/>
      <c r="F99" s="43"/>
      <c r="G99" s="43"/>
      <c r="H99" s="43"/>
      <c r="I99" s="43"/>
      <c r="J99" s="198">
        <f>BK99</f>
        <v>0</v>
      </c>
      <c r="K99" s="43"/>
      <c r="L99" s="47"/>
      <c r="M99" s="98"/>
      <c r="N99" s="199"/>
      <c r="O99" s="99"/>
      <c r="P99" s="200">
        <f>P100</f>
        <v>0</v>
      </c>
      <c r="Q99" s="99"/>
      <c r="R99" s="200">
        <f>R100</f>
        <v>0.98142659999999993</v>
      </c>
      <c r="S99" s="99"/>
      <c r="T99" s="201">
        <f>T100</f>
        <v>2.8799999999999999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79</v>
      </c>
      <c r="AU99" s="19" t="s">
        <v>232</v>
      </c>
      <c r="BK99" s="202">
        <f>BK100</f>
        <v>0</v>
      </c>
    </row>
    <row r="100" s="12" customFormat="1" ht="25.92" customHeight="1">
      <c r="A100" s="12"/>
      <c r="B100" s="203"/>
      <c r="C100" s="204"/>
      <c r="D100" s="205" t="s">
        <v>79</v>
      </c>
      <c r="E100" s="206" t="s">
        <v>255</v>
      </c>
      <c r="F100" s="206" t="s">
        <v>256</v>
      </c>
      <c r="G100" s="204"/>
      <c r="H100" s="204"/>
      <c r="I100" s="207"/>
      <c r="J100" s="208">
        <f>BK100</f>
        <v>0</v>
      </c>
      <c r="K100" s="204"/>
      <c r="L100" s="209"/>
      <c r="M100" s="210"/>
      <c r="N100" s="211"/>
      <c r="O100" s="211"/>
      <c r="P100" s="212">
        <f>P101+P169+P177+P184+P252+P259+P276</f>
        <v>0</v>
      </c>
      <c r="Q100" s="211"/>
      <c r="R100" s="212">
        <f>R101+R169+R177+R184+R252+R259+R276</f>
        <v>0.98142659999999993</v>
      </c>
      <c r="S100" s="211"/>
      <c r="T100" s="213">
        <f>T101+T169+T177+T184+T252+T259+T276</f>
        <v>2.8799999999999999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4" t="s">
        <v>87</v>
      </c>
      <c r="AT100" s="215" t="s">
        <v>79</v>
      </c>
      <c r="AU100" s="215" t="s">
        <v>80</v>
      </c>
      <c r="AY100" s="214" t="s">
        <v>257</v>
      </c>
      <c r="BK100" s="216">
        <f>BK101+BK169+BK177+BK184+BK252+BK259+BK276</f>
        <v>0</v>
      </c>
    </row>
    <row r="101" s="12" customFormat="1" ht="22.8" customHeight="1">
      <c r="A101" s="12"/>
      <c r="B101" s="203"/>
      <c r="C101" s="204"/>
      <c r="D101" s="205" t="s">
        <v>79</v>
      </c>
      <c r="E101" s="217" t="s">
        <v>87</v>
      </c>
      <c r="F101" s="217" t="s">
        <v>258</v>
      </c>
      <c r="G101" s="204"/>
      <c r="H101" s="204"/>
      <c r="I101" s="207"/>
      <c r="J101" s="218">
        <f>BK101</f>
        <v>0</v>
      </c>
      <c r="K101" s="204"/>
      <c r="L101" s="209"/>
      <c r="M101" s="210"/>
      <c r="N101" s="211"/>
      <c r="O101" s="211"/>
      <c r="P101" s="212">
        <f>SUM(P102:P168)</f>
        <v>0</v>
      </c>
      <c r="Q101" s="211"/>
      <c r="R101" s="212">
        <f>SUM(R102:R168)</f>
        <v>0.008064</v>
      </c>
      <c r="S101" s="211"/>
      <c r="T101" s="213">
        <f>SUM(T102:T168)</f>
        <v>2.8799999999999999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87</v>
      </c>
      <c r="AY101" s="214" t="s">
        <v>257</v>
      </c>
      <c r="BK101" s="216">
        <f>SUM(BK102:BK168)</f>
        <v>0</v>
      </c>
    </row>
    <row r="102" s="2" customFormat="1" ht="37.8" customHeight="1">
      <c r="A102" s="41"/>
      <c r="B102" s="42"/>
      <c r="C102" s="219" t="s">
        <v>87</v>
      </c>
      <c r="D102" s="219" t="s">
        <v>259</v>
      </c>
      <c r="E102" s="220" t="s">
        <v>824</v>
      </c>
      <c r="F102" s="221" t="s">
        <v>825</v>
      </c>
      <c r="G102" s="222" t="s">
        <v>262</v>
      </c>
      <c r="H102" s="223">
        <v>3</v>
      </c>
      <c r="I102" s="224"/>
      <c r="J102" s="225">
        <f>ROUND(I102*H102,2)</f>
        <v>0</v>
      </c>
      <c r="K102" s="221" t="s">
        <v>263</v>
      </c>
      <c r="L102" s="47"/>
      <c r="M102" s="226" t="s">
        <v>35</v>
      </c>
      <c r="N102" s="227" t="s">
        <v>51</v>
      </c>
      <c r="O102" s="87"/>
      <c r="P102" s="228">
        <f>O102*H102</f>
        <v>0</v>
      </c>
      <c r="Q102" s="228">
        <v>0</v>
      </c>
      <c r="R102" s="228">
        <f>Q102*H102</f>
        <v>0</v>
      </c>
      <c r="S102" s="228">
        <v>0.29999999999999999</v>
      </c>
      <c r="T102" s="229">
        <f>S102*H102</f>
        <v>0.89999999999999991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0" t="s">
        <v>264</v>
      </c>
      <c r="AT102" s="230" t="s">
        <v>259</v>
      </c>
      <c r="AU102" s="230" t="s">
        <v>89</v>
      </c>
      <c r="AY102" s="19" t="s">
        <v>257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87</v>
      </c>
      <c r="BK102" s="231">
        <f>ROUND(I102*H102,2)</f>
        <v>0</v>
      </c>
      <c r="BL102" s="19" t="s">
        <v>264</v>
      </c>
      <c r="BM102" s="230" t="s">
        <v>928</v>
      </c>
    </row>
    <row r="103" s="2" customFormat="1">
      <c r="A103" s="41"/>
      <c r="B103" s="42"/>
      <c r="C103" s="43"/>
      <c r="D103" s="232" t="s">
        <v>266</v>
      </c>
      <c r="E103" s="43"/>
      <c r="F103" s="233" t="s">
        <v>827</v>
      </c>
      <c r="G103" s="43"/>
      <c r="H103" s="43"/>
      <c r="I103" s="234"/>
      <c r="J103" s="43"/>
      <c r="K103" s="43"/>
      <c r="L103" s="47"/>
      <c r="M103" s="235"/>
      <c r="N103" s="23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266</v>
      </c>
      <c r="AU103" s="19" t="s">
        <v>89</v>
      </c>
    </row>
    <row r="104" s="13" customFormat="1">
      <c r="A104" s="13"/>
      <c r="B104" s="237"/>
      <c r="C104" s="238"/>
      <c r="D104" s="239" t="s">
        <v>268</v>
      </c>
      <c r="E104" s="240" t="s">
        <v>35</v>
      </c>
      <c r="F104" s="241" t="s">
        <v>929</v>
      </c>
      <c r="G104" s="238"/>
      <c r="H104" s="240" t="s">
        <v>35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268</v>
      </c>
      <c r="AU104" s="247" t="s">
        <v>89</v>
      </c>
      <c r="AV104" s="13" t="s">
        <v>87</v>
      </c>
      <c r="AW104" s="13" t="s">
        <v>41</v>
      </c>
      <c r="AX104" s="13" t="s">
        <v>80</v>
      </c>
      <c r="AY104" s="247" t="s">
        <v>257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270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4" customFormat="1">
      <c r="A106" s="14"/>
      <c r="B106" s="248"/>
      <c r="C106" s="249"/>
      <c r="D106" s="239" t="s">
        <v>268</v>
      </c>
      <c r="E106" s="250" t="s">
        <v>35</v>
      </c>
      <c r="F106" s="251" t="s">
        <v>829</v>
      </c>
      <c r="G106" s="249"/>
      <c r="H106" s="252">
        <v>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268</v>
      </c>
      <c r="AU106" s="258" t="s">
        <v>89</v>
      </c>
      <c r="AV106" s="14" t="s">
        <v>89</v>
      </c>
      <c r="AW106" s="14" t="s">
        <v>41</v>
      </c>
      <c r="AX106" s="14" t="s">
        <v>80</v>
      </c>
      <c r="AY106" s="258" t="s">
        <v>257</v>
      </c>
    </row>
    <row r="107" s="15" customFormat="1">
      <c r="A107" s="15"/>
      <c r="B107" s="259"/>
      <c r="C107" s="260"/>
      <c r="D107" s="239" t="s">
        <v>268</v>
      </c>
      <c r="E107" s="261" t="s">
        <v>35</v>
      </c>
      <c r="F107" s="262" t="s">
        <v>272</v>
      </c>
      <c r="G107" s="260"/>
      <c r="H107" s="263">
        <v>3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268</v>
      </c>
      <c r="AU107" s="269" t="s">
        <v>89</v>
      </c>
      <c r="AV107" s="15" t="s">
        <v>264</v>
      </c>
      <c r="AW107" s="15" t="s">
        <v>41</v>
      </c>
      <c r="AX107" s="15" t="s">
        <v>87</v>
      </c>
      <c r="AY107" s="269" t="s">
        <v>257</v>
      </c>
    </row>
    <row r="108" s="2" customFormat="1" ht="37.8" customHeight="1">
      <c r="A108" s="41"/>
      <c r="B108" s="42"/>
      <c r="C108" s="219" t="s">
        <v>89</v>
      </c>
      <c r="D108" s="219" t="s">
        <v>259</v>
      </c>
      <c r="E108" s="220" t="s">
        <v>830</v>
      </c>
      <c r="F108" s="221" t="s">
        <v>831</v>
      </c>
      <c r="G108" s="222" t="s">
        <v>262</v>
      </c>
      <c r="H108" s="223">
        <v>3</v>
      </c>
      <c r="I108" s="224"/>
      <c r="J108" s="225">
        <f>ROUND(I108*H108,2)</f>
        <v>0</v>
      </c>
      <c r="K108" s="221" t="s">
        <v>263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0.44</v>
      </c>
      <c r="T108" s="229">
        <f>S108*H108</f>
        <v>1.3200000000000001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264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264</v>
      </c>
      <c r="BM108" s="230" t="s">
        <v>930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833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3" customFormat="1">
      <c r="A110" s="13"/>
      <c r="B110" s="237"/>
      <c r="C110" s="238"/>
      <c r="D110" s="239" t="s">
        <v>268</v>
      </c>
      <c r="E110" s="240" t="s">
        <v>35</v>
      </c>
      <c r="F110" s="241" t="s">
        <v>929</v>
      </c>
      <c r="G110" s="238"/>
      <c r="H110" s="240" t="s">
        <v>35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268</v>
      </c>
      <c r="AU110" s="247" t="s">
        <v>89</v>
      </c>
      <c r="AV110" s="13" t="s">
        <v>87</v>
      </c>
      <c r="AW110" s="13" t="s">
        <v>41</v>
      </c>
      <c r="AX110" s="13" t="s">
        <v>80</v>
      </c>
      <c r="AY110" s="247" t="s">
        <v>257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270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4" customFormat="1">
      <c r="A112" s="14"/>
      <c r="B112" s="248"/>
      <c r="C112" s="249"/>
      <c r="D112" s="239" t="s">
        <v>268</v>
      </c>
      <c r="E112" s="250" t="s">
        <v>35</v>
      </c>
      <c r="F112" s="251" t="s">
        <v>829</v>
      </c>
      <c r="G112" s="249"/>
      <c r="H112" s="252">
        <v>3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268</v>
      </c>
      <c r="AU112" s="258" t="s">
        <v>89</v>
      </c>
      <c r="AV112" s="14" t="s">
        <v>89</v>
      </c>
      <c r="AW112" s="14" t="s">
        <v>41</v>
      </c>
      <c r="AX112" s="14" t="s">
        <v>80</v>
      </c>
      <c r="AY112" s="258" t="s">
        <v>257</v>
      </c>
    </row>
    <row r="113" s="15" customFormat="1">
      <c r="A113" s="15"/>
      <c r="B113" s="259"/>
      <c r="C113" s="260"/>
      <c r="D113" s="239" t="s">
        <v>268</v>
      </c>
      <c r="E113" s="261" t="s">
        <v>35</v>
      </c>
      <c r="F113" s="262" t="s">
        <v>272</v>
      </c>
      <c r="G113" s="260"/>
      <c r="H113" s="263">
        <v>3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268</v>
      </c>
      <c r="AU113" s="269" t="s">
        <v>89</v>
      </c>
      <c r="AV113" s="15" t="s">
        <v>264</v>
      </c>
      <c r="AW113" s="15" t="s">
        <v>41</v>
      </c>
      <c r="AX113" s="15" t="s">
        <v>87</v>
      </c>
      <c r="AY113" s="269" t="s">
        <v>257</v>
      </c>
    </row>
    <row r="114" s="2" customFormat="1" ht="33" customHeight="1">
      <c r="A114" s="41"/>
      <c r="B114" s="42"/>
      <c r="C114" s="219" t="s">
        <v>98</v>
      </c>
      <c r="D114" s="219" t="s">
        <v>259</v>
      </c>
      <c r="E114" s="220" t="s">
        <v>834</v>
      </c>
      <c r="F114" s="221" t="s">
        <v>835</v>
      </c>
      <c r="G114" s="222" t="s">
        <v>262</v>
      </c>
      <c r="H114" s="223">
        <v>3</v>
      </c>
      <c r="I114" s="224"/>
      <c r="J114" s="225">
        <f>ROUND(I114*H114,2)</f>
        <v>0</v>
      </c>
      <c r="K114" s="221" t="s">
        <v>263</v>
      </c>
      <c r="L114" s="47"/>
      <c r="M114" s="226" t="s">
        <v>35</v>
      </c>
      <c r="N114" s="227" t="s">
        <v>51</v>
      </c>
      <c r="O114" s="87"/>
      <c r="P114" s="228">
        <f>O114*H114</f>
        <v>0</v>
      </c>
      <c r="Q114" s="228">
        <v>0</v>
      </c>
      <c r="R114" s="228">
        <f>Q114*H114</f>
        <v>0</v>
      </c>
      <c r="S114" s="228">
        <v>0.22</v>
      </c>
      <c r="T114" s="229">
        <f>S114*H114</f>
        <v>0.66000000000000003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0" t="s">
        <v>264</v>
      </c>
      <c r="AT114" s="230" t="s">
        <v>259</v>
      </c>
      <c r="AU114" s="230" t="s">
        <v>89</v>
      </c>
      <c r="AY114" s="19" t="s">
        <v>257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87</v>
      </c>
      <c r="BK114" s="231">
        <f>ROUND(I114*H114,2)</f>
        <v>0</v>
      </c>
      <c r="BL114" s="19" t="s">
        <v>264</v>
      </c>
      <c r="BM114" s="230" t="s">
        <v>931</v>
      </c>
    </row>
    <row r="115" s="2" customFormat="1">
      <c r="A115" s="41"/>
      <c r="B115" s="42"/>
      <c r="C115" s="43"/>
      <c r="D115" s="232" t="s">
        <v>266</v>
      </c>
      <c r="E115" s="43"/>
      <c r="F115" s="233" t="s">
        <v>837</v>
      </c>
      <c r="G115" s="43"/>
      <c r="H115" s="43"/>
      <c r="I115" s="234"/>
      <c r="J115" s="43"/>
      <c r="K115" s="43"/>
      <c r="L115" s="47"/>
      <c r="M115" s="235"/>
      <c r="N115" s="23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266</v>
      </c>
      <c r="AU115" s="19" t="s">
        <v>89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929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270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829</v>
      </c>
      <c r="G118" s="249"/>
      <c r="H118" s="252">
        <v>3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3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24.15" customHeight="1">
      <c r="A120" s="41"/>
      <c r="B120" s="42"/>
      <c r="C120" s="219" t="s">
        <v>302</v>
      </c>
      <c r="D120" s="219" t="s">
        <v>259</v>
      </c>
      <c r="E120" s="220" t="s">
        <v>838</v>
      </c>
      <c r="F120" s="221" t="s">
        <v>839</v>
      </c>
      <c r="G120" s="222" t="s">
        <v>318</v>
      </c>
      <c r="H120" s="223">
        <v>3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932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841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929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321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842</v>
      </c>
      <c r="G124" s="249"/>
      <c r="H124" s="252">
        <v>3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3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1.75" customHeight="1">
      <c r="A126" s="41"/>
      <c r="B126" s="42"/>
      <c r="C126" s="219" t="s">
        <v>315</v>
      </c>
      <c r="D126" s="219" t="s">
        <v>259</v>
      </c>
      <c r="E126" s="220" t="s">
        <v>332</v>
      </c>
      <c r="F126" s="221" t="s">
        <v>333</v>
      </c>
      <c r="G126" s="222" t="s">
        <v>262</v>
      </c>
      <c r="H126" s="223">
        <v>9.5999999999999996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0.00084000000000000003</v>
      </c>
      <c r="R126" s="228">
        <f>Q126*H126</f>
        <v>0.008064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933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335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929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321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844</v>
      </c>
      <c r="G130" s="249"/>
      <c r="H130" s="252">
        <v>9.5999999999999996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5" customFormat="1">
      <c r="A131" s="15"/>
      <c r="B131" s="259"/>
      <c r="C131" s="260"/>
      <c r="D131" s="239" t="s">
        <v>268</v>
      </c>
      <c r="E131" s="261" t="s">
        <v>35</v>
      </c>
      <c r="F131" s="262" t="s">
        <v>272</v>
      </c>
      <c r="G131" s="260"/>
      <c r="H131" s="263">
        <v>9.5999999999999996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268</v>
      </c>
      <c r="AU131" s="269" t="s">
        <v>89</v>
      </c>
      <c r="AV131" s="15" t="s">
        <v>264</v>
      </c>
      <c r="AW131" s="15" t="s">
        <v>41</v>
      </c>
      <c r="AX131" s="15" t="s">
        <v>87</v>
      </c>
      <c r="AY131" s="269" t="s">
        <v>257</v>
      </c>
    </row>
    <row r="132" s="2" customFormat="1" ht="24.15" customHeight="1">
      <c r="A132" s="41"/>
      <c r="B132" s="42"/>
      <c r="C132" s="219" t="s">
        <v>323</v>
      </c>
      <c r="D132" s="219" t="s">
        <v>259</v>
      </c>
      <c r="E132" s="220" t="s">
        <v>338</v>
      </c>
      <c r="F132" s="221" t="s">
        <v>339</v>
      </c>
      <c r="G132" s="222" t="s">
        <v>262</v>
      </c>
      <c r="H132" s="223">
        <v>9.5999999999999996</v>
      </c>
      <c r="I132" s="224"/>
      <c r="J132" s="225">
        <f>ROUND(I132*H132,2)</f>
        <v>0</v>
      </c>
      <c r="K132" s="221" t="s">
        <v>263</v>
      </c>
      <c r="L132" s="47"/>
      <c r="M132" s="226" t="s">
        <v>35</v>
      </c>
      <c r="N132" s="227" t="s">
        <v>51</v>
      </c>
      <c r="O132" s="87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0" t="s">
        <v>264</v>
      </c>
      <c r="AT132" s="230" t="s">
        <v>259</v>
      </c>
      <c r="AU132" s="230" t="s">
        <v>89</v>
      </c>
      <c r="AY132" s="19" t="s">
        <v>257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87</v>
      </c>
      <c r="BK132" s="231">
        <f>ROUND(I132*H132,2)</f>
        <v>0</v>
      </c>
      <c r="BL132" s="19" t="s">
        <v>264</v>
      </c>
      <c r="BM132" s="230" t="s">
        <v>934</v>
      </c>
    </row>
    <row r="133" s="2" customFormat="1">
      <c r="A133" s="41"/>
      <c r="B133" s="42"/>
      <c r="C133" s="43"/>
      <c r="D133" s="232" t="s">
        <v>266</v>
      </c>
      <c r="E133" s="43"/>
      <c r="F133" s="233" t="s">
        <v>341</v>
      </c>
      <c r="G133" s="43"/>
      <c r="H133" s="43"/>
      <c r="I133" s="234"/>
      <c r="J133" s="43"/>
      <c r="K133" s="43"/>
      <c r="L133" s="47"/>
      <c r="M133" s="235"/>
      <c r="N133" s="23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266</v>
      </c>
      <c r="AU133" s="19" t="s">
        <v>89</v>
      </c>
    </row>
    <row r="134" s="2" customFormat="1" ht="37.8" customHeight="1">
      <c r="A134" s="41"/>
      <c r="B134" s="42"/>
      <c r="C134" s="219" t="s">
        <v>331</v>
      </c>
      <c r="D134" s="219" t="s">
        <v>259</v>
      </c>
      <c r="E134" s="220" t="s">
        <v>342</v>
      </c>
      <c r="F134" s="221" t="s">
        <v>343</v>
      </c>
      <c r="G134" s="222" t="s">
        <v>318</v>
      </c>
      <c r="H134" s="223">
        <v>3</v>
      </c>
      <c r="I134" s="224"/>
      <c r="J134" s="225">
        <f>ROUND(I134*H134,2)</f>
        <v>0</v>
      </c>
      <c r="K134" s="221" t="s">
        <v>263</v>
      </c>
      <c r="L134" s="47"/>
      <c r="M134" s="226" t="s">
        <v>35</v>
      </c>
      <c r="N134" s="227" t="s">
        <v>51</v>
      </c>
      <c r="O134" s="87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30" t="s">
        <v>264</v>
      </c>
      <c r="AT134" s="230" t="s">
        <v>259</v>
      </c>
      <c r="AU134" s="230" t="s">
        <v>89</v>
      </c>
      <c r="AY134" s="19" t="s">
        <v>257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87</v>
      </c>
      <c r="BK134" s="231">
        <f>ROUND(I134*H134,2)</f>
        <v>0</v>
      </c>
      <c r="BL134" s="19" t="s">
        <v>264</v>
      </c>
      <c r="BM134" s="230" t="s">
        <v>935</v>
      </c>
    </row>
    <row r="135" s="2" customFormat="1">
      <c r="A135" s="41"/>
      <c r="B135" s="42"/>
      <c r="C135" s="43"/>
      <c r="D135" s="232" t="s">
        <v>266</v>
      </c>
      <c r="E135" s="43"/>
      <c r="F135" s="233" t="s">
        <v>345</v>
      </c>
      <c r="G135" s="43"/>
      <c r="H135" s="43"/>
      <c r="I135" s="234"/>
      <c r="J135" s="43"/>
      <c r="K135" s="43"/>
      <c r="L135" s="47"/>
      <c r="M135" s="235"/>
      <c r="N135" s="23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266</v>
      </c>
      <c r="AU135" s="19" t="s">
        <v>89</v>
      </c>
    </row>
    <row r="136" s="13" customFormat="1">
      <c r="A136" s="13"/>
      <c r="B136" s="237"/>
      <c r="C136" s="238"/>
      <c r="D136" s="239" t="s">
        <v>268</v>
      </c>
      <c r="E136" s="240" t="s">
        <v>35</v>
      </c>
      <c r="F136" s="241" t="s">
        <v>929</v>
      </c>
      <c r="G136" s="238"/>
      <c r="H136" s="240" t="s">
        <v>35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268</v>
      </c>
      <c r="AU136" s="247" t="s">
        <v>89</v>
      </c>
      <c r="AV136" s="13" t="s">
        <v>87</v>
      </c>
      <c r="AW136" s="13" t="s">
        <v>41</v>
      </c>
      <c r="AX136" s="13" t="s">
        <v>80</v>
      </c>
      <c r="AY136" s="247" t="s">
        <v>257</v>
      </c>
    </row>
    <row r="137" s="13" customFormat="1">
      <c r="A137" s="13"/>
      <c r="B137" s="237"/>
      <c r="C137" s="238"/>
      <c r="D137" s="239" t="s">
        <v>268</v>
      </c>
      <c r="E137" s="240" t="s">
        <v>35</v>
      </c>
      <c r="F137" s="241" t="s">
        <v>346</v>
      </c>
      <c r="G137" s="238"/>
      <c r="H137" s="240" t="s">
        <v>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268</v>
      </c>
      <c r="AU137" s="247" t="s">
        <v>89</v>
      </c>
      <c r="AV137" s="13" t="s">
        <v>87</v>
      </c>
      <c r="AW137" s="13" t="s">
        <v>41</v>
      </c>
      <c r="AX137" s="13" t="s">
        <v>80</v>
      </c>
      <c r="AY137" s="247" t="s">
        <v>257</v>
      </c>
    </row>
    <row r="138" s="14" customFormat="1">
      <c r="A138" s="14"/>
      <c r="B138" s="248"/>
      <c r="C138" s="249"/>
      <c r="D138" s="239" t="s">
        <v>268</v>
      </c>
      <c r="E138" s="250" t="s">
        <v>35</v>
      </c>
      <c r="F138" s="251" t="s">
        <v>847</v>
      </c>
      <c r="G138" s="249"/>
      <c r="H138" s="252">
        <v>3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268</v>
      </c>
      <c r="AU138" s="258" t="s">
        <v>89</v>
      </c>
      <c r="AV138" s="14" t="s">
        <v>89</v>
      </c>
      <c r="AW138" s="14" t="s">
        <v>41</v>
      </c>
      <c r="AX138" s="14" t="s">
        <v>80</v>
      </c>
      <c r="AY138" s="258" t="s">
        <v>257</v>
      </c>
    </row>
    <row r="139" s="15" customFormat="1">
      <c r="A139" s="15"/>
      <c r="B139" s="259"/>
      <c r="C139" s="260"/>
      <c r="D139" s="239" t="s">
        <v>268</v>
      </c>
      <c r="E139" s="261" t="s">
        <v>35</v>
      </c>
      <c r="F139" s="262" t="s">
        <v>272</v>
      </c>
      <c r="G139" s="260"/>
      <c r="H139" s="263">
        <v>3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268</v>
      </c>
      <c r="AU139" s="269" t="s">
        <v>89</v>
      </c>
      <c r="AV139" s="15" t="s">
        <v>264</v>
      </c>
      <c r="AW139" s="15" t="s">
        <v>41</v>
      </c>
      <c r="AX139" s="15" t="s">
        <v>87</v>
      </c>
      <c r="AY139" s="269" t="s">
        <v>257</v>
      </c>
    </row>
    <row r="140" s="2" customFormat="1" ht="37.8" customHeight="1">
      <c r="A140" s="41"/>
      <c r="B140" s="42"/>
      <c r="C140" s="219" t="s">
        <v>337</v>
      </c>
      <c r="D140" s="219" t="s">
        <v>259</v>
      </c>
      <c r="E140" s="220" t="s">
        <v>349</v>
      </c>
      <c r="F140" s="221" t="s">
        <v>350</v>
      </c>
      <c r="G140" s="222" t="s">
        <v>318</v>
      </c>
      <c r="H140" s="223">
        <v>6</v>
      </c>
      <c r="I140" s="224"/>
      <c r="J140" s="225">
        <f>ROUND(I140*H140,2)</f>
        <v>0</v>
      </c>
      <c r="K140" s="221" t="s">
        <v>263</v>
      </c>
      <c r="L140" s="47"/>
      <c r="M140" s="226" t="s">
        <v>35</v>
      </c>
      <c r="N140" s="227" t="s">
        <v>51</v>
      </c>
      <c r="O140" s="87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0" t="s">
        <v>264</v>
      </c>
      <c r="AT140" s="230" t="s">
        <v>259</v>
      </c>
      <c r="AU140" s="230" t="s">
        <v>89</v>
      </c>
      <c r="AY140" s="19" t="s">
        <v>257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87</v>
      </c>
      <c r="BK140" s="231">
        <f>ROUND(I140*H140,2)</f>
        <v>0</v>
      </c>
      <c r="BL140" s="19" t="s">
        <v>264</v>
      </c>
      <c r="BM140" s="230" t="s">
        <v>936</v>
      </c>
    </row>
    <row r="141" s="2" customFormat="1">
      <c r="A141" s="41"/>
      <c r="B141" s="42"/>
      <c r="C141" s="43"/>
      <c r="D141" s="232" t="s">
        <v>266</v>
      </c>
      <c r="E141" s="43"/>
      <c r="F141" s="233" t="s">
        <v>352</v>
      </c>
      <c r="G141" s="43"/>
      <c r="H141" s="43"/>
      <c r="I141" s="234"/>
      <c r="J141" s="43"/>
      <c r="K141" s="43"/>
      <c r="L141" s="47"/>
      <c r="M141" s="235"/>
      <c r="N141" s="23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266</v>
      </c>
      <c r="AU141" s="19" t="s">
        <v>89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929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3" customFormat="1">
      <c r="A143" s="13"/>
      <c r="B143" s="237"/>
      <c r="C143" s="238"/>
      <c r="D143" s="239" t="s">
        <v>268</v>
      </c>
      <c r="E143" s="240" t="s">
        <v>35</v>
      </c>
      <c r="F143" s="241" t="s">
        <v>346</v>
      </c>
      <c r="G143" s="238"/>
      <c r="H143" s="240" t="s">
        <v>35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268</v>
      </c>
      <c r="AU143" s="247" t="s">
        <v>89</v>
      </c>
      <c r="AV143" s="13" t="s">
        <v>87</v>
      </c>
      <c r="AW143" s="13" t="s">
        <v>41</v>
      </c>
      <c r="AX143" s="13" t="s">
        <v>80</v>
      </c>
      <c r="AY143" s="247" t="s">
        <v>257</v>
      </c>
    </row>
    <row r="144" s="14" customFormat="1">
      <c r="A144" s="14"/>
      <c r="B144" s="248"/>
      <c r="C144" s="249"/>
      <c r="D144" s="239" t="s">
        <v>268</v>
      </c>
      <c r="E144" s="250" t="s">
        <v>35</v>
      </c>
      <c r="F144" s="251" t="s">
        <v>849</v>
      </c>
      <c r="G144" s="249"/>
      <c r="H144" s="252">
        <v>6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268</v>
      </c>
      <c r="AU144" s="258" t="s">
        <v>89</v>
      </c>
      <c r="AV144" s="14" t="s">
        <v>89</v>
      </c>
      <c r="AW144" s="14" t="s">
        <v>41</v>
      </c>
      <c r="AX144" s="14" t="s">
        <v>80</v>
      </c>
      <c r="AY144" s="258" t="s">
        <v>257</v>
      </c>
    </row>
    <row r="145" s="15" customFormat="1">
      <c r="A145" s="15"/>
      <c r="B145" s="259"/>
      <c r="C145" s="260"/>
      <c r="D145" s="239" t="s">
        <v>268</v>
      </c>
      <c r="E145" s="261" t="s">
        <v>35</v>
      </c>
      <c r="F145" s="262" t="s">
        <v>272</v>
      </c>
      <c r="G145" s="260"/>
      <c r="H145" s="263">
        <v>6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268</v>
      </c>
      <c r="AU145" s="269" t="s">
        <v>89</v>
      </c>
      <c r="AV145" s="15" t="s">
        <v>264</v>
      </c>
      <c r="AW145" s="15" t="s">
        <v>41</v>
      </c>
      <c r="AX145" s="15" t="s">
        <v>87</v>
      </c>
      <c r="AY145" s="269" t="s">
        <v>257</v>
      </c>
    </row>
    <row r="146" s="2" customFormat="1" ht="24.15" customHeight="1">
      <c r="A146" s="41"/>
      <c r="B146" s="42"/>
      <c r="C146" s="219" t="s">
        <v>293</v>
      </c>
      <c r="D146" s="219" t="s">
        <v>259</v>
      </c>
      <c r="E146" s="220" t="s">
        <v>354</v>
      </c>
      <c r="F146" s="221" t="s">
        <v>355</v>
      </c>
      <c r="G146" s="222" t="s">
        <v>356</v>
      </c>
      <c r="H146" s="223">
        <v>5.0999999999999996</v>
      </c>
      <c r="I146" s="224"/>
      <c r="J146" s="225">
        <f>ROUND(I146*H146,2)</f>
        <v>0</v>
      </c>
      <c r="K146" s="221" t="s">
        <v>263</v>
      </c>
      <c r="L146" s="47"/>
      <c r="M146" s="226" t="s">
        <v>35</v>
      </c>
      <c r="N146" s="227" t="s">
        <v>51</v>
      </c>
      <c r="O146" s="87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0" t="s">
        <v>264</v>
      </c>
      <c r="AT146" s="230" t="s">
        <v>259</v>
      </c>
      <c r="AU146" s="230" t="s">
        <v>89</v>
      </c>
      <c r="AY146" s="19" t="s">
        <v>257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87</v>
      </c>
      <c r="BK146" s="231">
        <f>ROUND(I146*H146,2)</f>
        <v>0</v>
      </c>
      <c r="BL146" s="19" t="s">
        <v>264</v>
      </c>
      <c r="BM146" s="230" t="s">
        <v>937</v>
      </c>
    </row>
    <row r="147" s="2" customFormat="1">
      <c r="A147" s="41"/>
      <c r="B147" s="42"/>
      <c r="C147" s="43"/>
      <c r="D147" s="232" t="s">
        <v>266</v>
      </c>
      <c r="E147" s="43"/>
      <c r="F147" s="233" t="s">
        <v>358</v>
      </c>
      <c r="G147" s="43"/>
      <c r="H147" s="43"/>
      <c r="I147" s="234"/>
      <c r="J147" s="43"/>
      <c r="K147" s="43"/>
      <c r="L147" s="47"/>
      <c r="M147" s="235"/>
      <c r="N147" s="23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266</v>
      </c>
      <c r="AU147" s="19" t="s">
        <v>89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929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359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4" customFormat="1">
      <c r="A150" s="14"/>
      <c r="B150" s="248"/>
      <c r="C150" s="249"/>
      <c r="D150" s="239" t="s">
        <v>268</v>
      </c>
      <c r="E150" s="250" t="s">
        <v>35</v>
      </c>
      <c r="F150" s="251" t="s">
        <v>851</v>
      </c>
      <c r="G150" s="249"/>
      <c r="H150" s="252">
        <v>5.0999999999999996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268</v>
      </c>
      <c r="AU150" s="258" t="s">
        <v>89</v>
      </c>
      <c r="AV150" s="14" t="s">
        <v>89</v>
      </c>
      <c r="AW150" s="14" t="s">
        <v>41</v>
      </c>
      <c r="AX150" s="14" t="s">
        <v>80</v>
      </c>
      <c r="AY150" s="258" t="s">
        <v>257</v>
      </c>
    </row>
    <row r="151" s="15" customFormat="1">
      <c r="A151" s="15"/>
      <c r="B151" s="259"/>
      <c r="C151" s="260"/>
      <c r="D151" s="239" t="s">
        <v>268</v>
      </c>
      <c r="E151" s="261" t="s">
        <v>35</v>
      </c>
      <c r="F151" s="262" t="s">
        <v>272</v>
      </c>
      <c r="G151" s="260"/>
      <c r="H151" s="263">
        <v>5.0999999999999996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9" t="s">
        <v>268</v>
      </c>
      <c r="AU151" s="269" t="s">
        <v>89</v>
      </c>
      <c r="AV151" s="15" t="s">
        <v>264</v>
      </c>
      <c r="AW151" s="15" t="s">
        <v>41</v>
      </c>
      <c r="AX151" s="15" t="s">
        <v>87</v>
      </c>
      <c r="AY151" s="269" t="s">
        <v>257</v>
      </c>
    </row>
    <row r="152" s="2" customFormat="1" ht="24.15" customHeight="1">
      <c r="A152" s="41"/>
      <c r="B152" s="42"/>
      <c r="C152" s="219" t="s">
        <v>348</v>
      </c>
      <c r="D152" s="219" t="s">
        <v>259</v>
      </c>
      <c r="E152" s="220" t="s">
        <v>362</v>
      </c>
      <c r="F152" s="221" t="s">
        <v>363</v>
      </c>
      <c r="G152" s="222" t="s">
        <v>318</v>
      </c>
      <c r="H152" s="223">
        <v>1.704</v>
      </c>
      <c r="I152" s="224"/>
      <c r="J152" s="225">
        <f>ROUND(I152*H152,2)</f>
        <v>0</v>
      </c>
      <c r="K152" s="221" t="s">
        <v>263</v>
      </c>
      <c r="L152" s="47"/>
      <c r="M152" s="226" t="s">
        <v>35</v>
      </c>
      <c r="N152" s="227" t="s">
        <v>51</v>
      </c>
      <c r="O152" s="87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0" t="s">
        <v>264</v>
      </c>
      <c r="AT152" s="230" t="s">
        <v>259</v>
      </c>
      <c r="AU152" s="230" t="s">
        <v>89</v>
      </c>
      <c r="AY152" s="19" t="s">
        <v>257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87</v>
      </c>
      <c r="BK152" s="231">
        <f>ROUND(I152*H152,2)</f>
        <v>0</v>
      </c>
      <c r="BL152" s="19" t="s">
        <v>264</v>
      </c>
      <c r="BM152" s="230" t="s">
        <v>938</v>
      </c>
    </row>
    <row r="153" s="2" customFormat="1">
      <c r="A153" s="41"/>
      <c r="B153" s="42"/>
      <c r="C153" s="43"/>
      <c r="D153" s="232" t="s">
        <v>266</v>
      </c>
      <c r="E153" s="43"/>
      <c r="F153" s="233" t="s">
        <v>365</v>
      </c>
      <c r="G153" s="43"/>
      <c r="H153" s="43"/>
      <c r="I153" s="234"/>
      <c r="J153" s="43"/>
      <c r="K153" s="43"/>
      <c r="L153" s="47"/>
      <c r="M153" s="235"/>
      <c r="N153" s="23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266</v>
      </c>
      <c r="AU153" s="19" t="s">
        <v>89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929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366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4" customFormat="1">
      <c r="A156" s="14"/>
      <c r="B156" s="248"/>
      <c r="C156" s="249"/>
      <c r="D156" s="239" t="s">
        <v>268</v>
      </c>
      <c r="E156" s="250" t="s">
        <v>35</v>
      </c>
      <c r="F156" s="251" t="s">
        <v>853</v>
      </c>
      <c r="G156" s="249"/>
      <c r="H156" s="252">
        <v>1.704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268</v>
      </c>
      <c r="AU156" s="258" t="s">
        <v>89</v>
      </c>
      <c r="AV156" s="14" t="s">
        <v>89</v>
      </c>
      <c r="AW156" s="14" t="s">
        <v>41</v>
      </c>
      <c r="AX156" s="14" t="s">
        <v>80</v>
      </c>
      <c r="AY156" s="258" t="s">
        <v>257</v>
      </c>
    </row>
    <row r="157" s="15" customFormat="1">
      <c r="A157" s="15"/>
      <c r="B157" s="259"/>
      <c r="C157" s="260"/>
      <c r="D157" s="239" t="s">
        <v>268</v>
      </c>
      <c r="E157" s="261" t="s">
        <v>35</v>
      </c>
      <c r="F157" s="262" t="s">
        <v>272</v>
      </c>
      <c r="G157" s="260"/>
      <c r="H157" s="263">
        <v>1.704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9" t="s">
        <v>268</v>
      </c>
      <c r="AU157" s="269" t="s">
        <v>89</v>
      </c>
      <c r="AV157" s="15" t="s">
        <v>264</v>
      </c>
      <c r="AW157" s="15" t="s">
        <v>41</v>
      </c>
      <c r="AX157" s="15" t="s">
        <v>87</v>
      </c>
      <c r="AY157" s="269" t="s">
        <v>257</v>
      </c>
    </row>
    <row r="158" s="2" customFormat="1" ht="16.5" customHeight="1">
      <c r="A158" s="41"/>
      <c r="B158" s="42"/>
      <c r="C158" s="270" t="s">
        <v>8</v>
      </c>
      <c r="D158" s="270" t="s">
        <v>369</v>
      </c>
      <c r="E158" s="271" t="s">
        <v>370</v>
      </c>
      <c r="F158" s="272" t="s">
        <v>371</v>
      </c>
      <c r="G158" s="273" t="s">
        <v>356</v>
      </c>
      <c r="H158" s="274">
        <v>3.4079999999999999</v>
      </c>
      <c r="I158" s="275"/>
      <c r="J158" s="276">
        <f>ROUND(I158*H158,2)</f>
        <v>0</v>
      </c>
      <c r="K158" s="272" t="s">
        <v>263</v>
      </c>
      <c r="L158" s="277"/>
      <c r="M158" s="278" t="s">
        <v>35</v>
      </c>
      <c r="N158" s="279" t="s">
        <v>51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0" t="s">
        <v>308</v>
      </c>
      <c r="AT158" s="230" t="s">
        <v>369</v>
      </c>
      <c r="AU158" s="230" t="s">
        <v>89</v>
      </c>
      <c r="AY158" s="19" t="s">
        <v>257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87</v>
      </c>
      <c r="BK158" s="231">
        <f>ROUND(I158*H158,2)</f>
        <v>0</v>
      </c>
      <c r="BL158" s="19" t="s">
        <v>264</v>
      </c>
      <c r="BM158" s="230" t="s">
        <v>939</v>
      </c>
    </row>
    <row r="159" s="14" customFormat="1">
      <c r="A159" s="14"/>
      <c r="B159" s="248"/>
      <c r="C159" s="249"/>
      <c r="D159" s="239" t="s">
        <v>268</v>
      </c>
      <c r="E159" s="249"/>
      <c r="F159" s="251" t="s">
        <v>855</v>
      </c>
      <c r="G159" s="249"/>
      <c r="H159" s="252">
        <v>3.4079999999999999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268</v>
      </c>
      <c r="AU159" s="258" t="s">
        <v>89</v>
      </c>
      <c r="AV159" s="14" t="s">
        <v>89</v>
      </c>
      <c r="AW159" s="14" t="s">
        <v>4</v>
      </c>
      <c r="AX159" s="14" t="s">
        <v>87</v>
      </c>
      <c r="AY159" s="258" t="s">
        <v>257</v>
      </c>
    </row>
    <row r="160" s="2" customFormat="1" ht="37.8" customHeight="1">
      <c r="A160" s="41"/>
      <c r="B160" s="42"/>
      <c r="C160" s="219" t="s">
        <v>361</v>
      </c>
      <c r="D160" s="219" t="s">
        <v>259</v>
      </c>
      <c r="E160" s="220" t="s">
        <v>375</v>
      </c>
      <c r="F160" s="221" t="s">
        <v>376</v>
      </c>
      <c r="G160" s="222" t="s">
        <v>318</v>
      </c>
      <c r="H160" s="223">
        <v>0.99399999999999999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940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378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929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379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857</v>
      </c>
      <c r="G164" s="249"/>
      <c r="H164" s="252">
        <v>0.996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4" customFormat="1">
      <c r="A165" s="14"/>
      <c r="B165" s="248"/>
      <c r="C165" s="249"/>
      <c r="D165" s="239" t="s">
        <v>268</v>
      </c>
      <c r="E165" s="250" t="s">
        <v>35</v>
      </c>
      <c r="F165" s="251" t="s">
        <v>858</v>
      </c>
      <c r="G165" s="249"/>
      <c r="H165" s="252">
        <v>-0.002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268</v>
      </c>
      <c r="AU165" s="258" t="s">
        <v>89</v>
      </c>
      <c r="AV165" s="14" t="s">
        <v>89</v>
      </c>
      <c r="AW165" s="14" t="s">
        <v>41</v>
      </c>
      <c r="AX165" s="14" t="s">
        <v>80</v>
      </c>
      <c r="AY165" s="258" t="s">
        <v>257</v>
      </c>
    </row>
    <row r="166" s="15" customFormat="1">
      <c r="A166" s="15"/>
      <c r="B166" s="259"/>
      <c r="C166" s="260"/>
      <c r="D166" s="239" t="s">
        <v>268</v>
      </c>
      <c r="E166" s="261" t="s">
        <v>35</v>
      </c>
      <c r="F166" s="262" t="s">
        <v>272</v>
      </c>
      <c r="G166" s="260"/>
      <c r="H166" s="263">
        <v>0.99399999999999999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9" t="s">
        <v>268</v>
      </c>
      <c r="AU166" s="269" t="s">
        <v>89</v>
      </c>
      <c r="AV166" s="15" t="s">
        <v>264</v>
      </c>
      <c r="AW166" s="15" t="s">
        <v>41</v>
      </c>
      <c r="AX166" s="15" t="s">
        <v>87</v>
      </c>
      <c r="AY166" s="269" t="s">
        <v>257</v>
      </c>
    </row>
    <row r="167" s="2" customFormat="1" ht="16.5" customHeight="1">
      <c r="A167" s="41"/>
      <c r="B167" s="42"/>
      <c r="C167" s="270" t="s">
        <v>368</v>
      </c>
      <c r="D167" s="270" t="s">
        <v>369</v>
      </c>
      <c r="E167" s="271" t="s">
        <v>383</v>
      </c>
      <c r="F167" s="272" t="s">
        <v>384</v>
      </c>
      <c r="G167" s="273" t="s">
        <v>356</v>
      </c>
      <c r="H167" s="274">
        <v>1.988</v>
      </c>
      <c r="I167" s="275"/>
      <c r="J167" s="276">
        <f>ROUND(I167*H167,2)</f>
        <v>0</v>
      </c>
      <c r="K167" s="272" t="s">
        <v>263</v>
      </c>
      <c r="L167" s="277"/>
      <c r="M167" s="278" t="s">
        <v>35</v>
      </c>
      <c r="N167" s="279" t="s">
        <v>51</v>
      </c>
      <c r="O167" s="87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30" t="s">
        <v>308</v>
      </c>
      <c r="AT167" s="230" t="s">
        <v>369</v>
      </c>
      <c r="AU167" s="230" t="s">
        <v>89</v>
      </c>
      <c r="AY167" s="19" t="s">
        <v>257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9" t="s">
        <v>87</v>
      </c>
      <c r="BK167" s="231">
        <f>ROUND(I167*H167,2)</f>
        <v>0</v>
      </c>
      <c r="BL167" s="19" t="s">
        <v>264</v>
      </c>
      <c r="BM167" s="230" t="s">
        <v>941</v>
      </c>
    </row>
    <row r="168" s="14" customFormat="1">
      <c r="A168" s="14"/>
      <c r="B168" s="248"/>
      <c r="C168" s="249"/>
      <c r="D168" s="239" t="s">
        <v>268</v>
      </c>
      <c r="E168" s="249"/>
      <c r="F168" s="251" t="s">
        <v>860</v>
      </c>
      <c r="G168" s="249"/>
      <c r="H168" s="252">
        <v>1.988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268</v>
      </c>
      <c r="AU168" s="258" t="s">
        <v>89</v>
      </c>
      <c r="AV168" s="14" t="s">
        <v>89</v>
      </c>
      <c r="AW168" s="14" t="s">
        <v>4</v>
      </c>
      <c r="AX168" s="14" t="s">
        <v>87</v>
      </c>
      <c r="AY168" s="258" t="s">
        <v>257</v>
      </c>
    </row>
    <row r="169" s="12" customFormat="1" ht="22.8" customHeight="1">
      <c r="A169" s="12"/>
      <c r="B169" s="203"/>
      <c r="C169" s="204"/>
      <c r="D169" s="205" t="s">
        <v>79</v>
      </c>
      <c r="E169" s="217" t="s">
        <v>98</v>
      </c>
      <c r="F169" s="217" t="s">
        <v>393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SUM(P170:P176)</f>
        <v>0</v>
      </c>
      <c r="Q169" s="211"/>
      <c r="R169" s="212">
        <f>SUM(R170:R176)</f>
        <v>0.53066999999999998</v>
      </c>
      <c r="S169" s="211"/>
      <c r="T169" s="213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87</v>
      </c>
      <c r="AT169" s="215" t="s">
        <v>79</v>
      </c>
      <c r="AU169" s="215" t="s">
        <v>87</v>
      </c>
      <c r="AY169" s="214" t="s">
        <v>257</v>
      </c>
      <c r="BK169" s="216">
        <f>SUM(BK170:BK176)</f>
        <v>0</v>
      </c>
    </row>
    <row r="170" s="2" customFormat="1" ht="24.15" customHeight="1">
      <c r="A170" s="41"/>
      <c r="B170" s="42"/>
      <c r="C170" s="219" t="s">
        <v>374</v>
      </c>
      <c r="D170" s="219" t="s">
        <v>259</v>
      </c>
      <c r="E170" s="220" t="s">
        <v>394</v>
      </c>
      <c r="F170" s="221" t="s">
        <v>395</v>
      </c>
      <c r="G170" s="222" t="s">
        <v>396</v>
      </c>
      <c r="H170" s="223">
        <v>3</v>
      </c>
      <c r="I170" s="224"/>
      <c r="J170" s="225">
        <f>ROUND(I170*H170,2)</f>
        <v>0</v>
      </c>
      <c r="K170" s="221" t="s">
        <v>263</v>
      </c>
      <c r="L170" s="47"/>
      <c r="M170" s="226" t="s">
        <v>35</v>
      </c>
      <c r="N170" s="227" t="s">
        <v>51</v>
      </c>
      <c r="O170" s="87"/>
      <c r="P170" s="228">
        <f>O170*H170</f>
        <v>0</v>
      </c>
      <c r="Q170" s="228">
        <v>0.17488999999999999</v>
      </c>
      <c r="R170" s="228">
        <f>Q170*H170</f>
        <v>0.52466999999999997</v>
      </c>
      <c r="S170" s="228">
        <v>0</v>
      </c>
      <c r="T170" s="22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0" t="s">
        <v>264</v>
      </c>
      <c r="AT170" s="230" t="s">
        <v>259</v>
      </c>
      <c r="AU170" s="230" t="s">
        <v>89</v>
      </c>
      <c r="AY170" s="19" t="s">
        <v>257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9" t="s">
        <v>87</v>
      </c>
      <c r="BK170" s="231">
        <f>ROUND(I170*H170,2)</f>
        <v>0</v>
      </c>
      <c r="BL170" s="19" t="s">
        <v>264</v>
      </c>
      <c r="BM170" s="230" t="s">
        <v>942</v>
      </c>
    </row>
    <row r="171" s="2" customFormat="1">
      <c r="A171" s="41"/>
      <c r="B171" s="42"/>
      <c r="C171" s="43"/>
      <c r="D171" s="232" t="s">
        <v>266</v>
      </c>
      <c r="E171" s="43"/>
      <c r="F171" s="233" t="s">
        <v>398</v>
      </c>
      <c r="G171" s="43"/>
      <c r="H171" s="43"/>
      <c r="I171" s="234"/>
      <c r="J171" s="43"/>
      <c r="K171" s="43"/>
      <c r="L171" s="47"/>
      <c r="M171" s="235"/>
      <c r="N171" s="23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266</v>
      </c>
      <c r="AU171" s="19" t="s">
        <v>89</v>
      </c>
    </row>
    <row r="172" s="13" customFormat="1">
      <c r="A172" s="13"/>
      <c r="B172" s="237"/>
      <c r="C172" s="238"/>
      <c r="D172" s="239" t="s">
        <v>268</v>
      </c>
      <c r="E172" s="240" t="s">
        <v>35</v>
      </c>
      <c r="F172" s="241" t="s">
        <v>929</v>
      </c>
      <c r="G172" s="238"/>
      <c r="H172" s="240" t="s">
        <v>35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268</v>
      </c>
      <c r="AU172" s="247" t="s">
        <v>89</v>
      </c>
      <c r="AV172" s="13" t="s">
        <v>87</v>
      </c>
      <c r="AW172" s="13" t="s">
        <v>41</v>
      </c>
      <c r="AX172" s="13" t="s">
        <v>80</v>
      </c>
      <c r="AY172" s="247" t="s">
        <v>257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399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4" customFormat="1">
      <c r="A174" s="14"/>
      <c r="B174" s="248"/>
      <c r="C174" s="249"/>
      <c r="D174" s="239" t="s">
        <v>268</v>
      </c>
      <c r="E174" s="250" t="s">
        <v>35</v>
      </c>
      <c r="F174" s="251" t="s">
        <v>98</v>
      </c>
      <c r="G174" s="249"/>
      <c r="H174" s="252">
        <v>3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268</v>
      </c>
      <c r="AU174" s="258" t="s">
        <v>89</v>
      </c>
      <c r="AV174" s="14" t="s">
        <v>89</v>
      </c>
      <c r="AW174" s="14" t="s">
        <v>41</v>
      </c>
      <c r="AX174" s="14" t="s">
        <v>80</v>
      </c>
      <c r="AY174" s="258" t="s">
        <v>257</v>
      </c>
    </row>
    <row r="175" s="15" customFormat="1">
      <c r="A175" s="15"/>
      <c r="B175" s="259"/>
      <c r="C175" s="260"/>
      <c r="D175" s="239" t="s">
        <v>268</v>
      </c>
      <c r="E175" s="261" t="s">
        <v>35</v>
      </c>
      <c r="F175" s="262" t="s">
        <v>272</v>
      </c>
      <c r="G175" s="260"/>
      <c r="H175" s="263">
        <v>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9" t="s">
        <v>268</v>
      </c>
      <c r="AU175" s="269" t="s">
        <v>89</v>
      </c>
      <c r="AV175" s="15" t="s">
        <v>264</v>
      </c>
      <c r="AW175" s="15" t="s">
        <v>41</v>
      </c>
      <c r="AX175" s="15" t="s">
        <v>87</v>
      </c>
      <c r="AY175" s="269" t="s">
        <v>257</v>
      </c>
    </row>
    <row r="176" s="2" customFormat="1" ht="16.5" customHeight="1">
      <c r="A176" s="41"/>
      <c r="B176" s="42"/>
      <c r="C176" s="270" t="s">
        <v>382</v>
      </c>
      <c r="D176" s="270" t="s">
        <v>369</v>
      </c>
      <c r="E176" s="271" t="s">
        <v>401</v>
      </c>
      <c r="F176" s="272" t="s">
        <v>402</v>
      </c>
      <c r="G176" s="273" t="s">
        <v>396</v>
      </c>
      <c r="H176" s="274">
        <v>3</v>
      </c>
      <c r="I176" s="275"/>
      <c r="J176" s="276">
        <f>ROUND(I176*H176,2)</f>
        <v>0</v>
      </c>
      <c r="K176" s="272" t="s">
        <v>263</v>
      </c>
      <c r="L176" s="277"/>
      <c r="M176" s="278" t="s">
        <v>35</v>
      </c>
      <c r="N176" s="279" t="s">
        <v>51</v>
      </c>
      <c r="O176" s="87"/>
      <c r="P176" s="228">
        <f>O176*H176</f>
        <v>0</v>
      </c>
      <c r="Q176" s="228">
        <v>0.002</v>
      </c>
      <c r="R176" s="228">
        <f>Q176*H176</f>
        <v>0.0060000000000000001</v>
      </c>
      <c r="S176" s="228">
        <v>0</v>
      </c>
      <c r="T176" s="22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0" t="s">
        <v>308</v>
      </c>
      <c r="AT176" s="230" t="s">
        <v>369</v>
      </c>
      <c r="AU176" s="230" t="s">
        <v>89</v>
      </c>
      <c r="AY176" s="19" t="s">
        <v>257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9" t="s">
        <v>87</v>
      </c>
      <c r="BK176" s="231">
        <f>ROUND(I176*H176,2)</f>
        <v>0</v>
      </c>
      <c r="BL176" s="19" t="s">
        <v>264</v>
      </c>
      <c r="BM176" s="230" t="s">
        <v>943</v>
      </c>
    </row>
    <row r="177" s="12" customFormat="1" ht="22.8" customHeight="1">
      <c r="A177" s="12"/>
      <c r="B177" s="203"/>
      <c r="C177" s="204"/>
      <c r="D177" s="205" t="s">
        <v>79</v>
      </c>
      <c r="E177" s="217" t="s">
        <v>264</v>
      </c>
      <c r="F177" s="217" t="s">
        <v>404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SUM(P178:P183)</f>
        <v>0</v>
      </c>
      <c r="Q177" s="211"/>
      <c r="R177" s="212">
        <f>SUM(R178:R183)</f>
        <v>0</v>
      </c>
      <c r="S177" s="211"/>
      <c r="T177" s="213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87</v>
      </c>
      <c r="AT177" s="215" t="s">
        <v>79</v>
      </c>
      <c r="AU177" s="215" t="s">
        <v>87</v>
      </c>
      <c r="AY177" s="214" t="s">
        <v>257</v>
      </c>
      <c r="BK177" s="216">
        <f>SUM(BK178:BK183)</f>
        <v>0</v>
      </c>
    </row>
    <row r="178" s="2" customFormat="1" ht="16.5" customHeight="1">
      <c r="A178" s="41"/>
      <c r="B178" s="42"/>
      <c r="C178" s="219" t="s">
        <v>388</v>
      </c>
      <c r="D178" s="219" t="s">
        <v>259</v>
      </c>
      <c r="E178" s="220" t="s">
        <v>406</v>
      </c>
      <c r="F178" s="221" t="s">
        <v>407</v>
      </c>
      <c r="G178" s="222" t="s">
        <v>318</v>
      </c>
      <c r="H178" s="223">
        <v>0.29999999999999999</v>
      </c>
      <c r="I178" s="224"/>
      <c r="J178" s="225">
        <f>ROUND(I178*H178,2)</f>
        <v>0</v>
      </c>
      <c r="K178" s="221" t="s">
        <v>263</v>
      </c>
      <c r="L178" s="47"/>
      <c r="M178" s="226" t="s">
        <v>35</v>
      </c>
      <c r="N178" s="227" t="s">
        <v>51</v>
      </c>
      <c r="O178" s="87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30" t="s">
        <v>264</v>
      </c>
      <c r="AT178" s="230" t="s">
        <v>259</v>
      </c>
      <c r="AU178" s="230" t="s">
        <v>89</v>
      </c>
      <c r="AY178" s="19" t="s">
        <v>257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9" t="s">
        <v>87</v>
      </c>
      <c r="BK178" s="231">
        <f>ROUND(I178*H178,2)</f>
        <v>0</v>
      </c>
      <c r="BL178" s="19" t="s">
        <v>264</v>
      </c>
      <c r="BM178" s="230" t="s">
        <v>944</v>
      </c>
    </row>
    <row r="179" s="2" customFormat="1">
      <c r="A179" s="41"/>
      <c r="B179" s="42"/>
      <c r="C179" s="43"/>
      <c r="D179" s="232" t="s">
        <v>266</v>
      </c>
      <c r="E179" s="43"/>
      <c r="F179" s="233" t="s">
        <v>409</v>
      </c>
      <c r="G179" s="43"/>
      <c r="H179" s="43"/>
      <c r="I179" s="234"/>
      <c r="J179" s="43"/>
      <c r="K179" s="43"/>
      <c r="L179" s="47"/>
      <c r="M179" s="235"/>
      <c r="N179" s="23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266</v>
      </c>
      <c r="AU179" s="19" t="s">
        <v>89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929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410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4" customFormat="1">
      <c r="A182" s="14"/>
      <c r="B182" s="248"/>
      <c r="C182" s="249"/>
      <c r="D182" s="239" t="s">
        <v>268</v>
      </c>
      <c r="E182" s="250" t="s">
        <v>35</v>
      </c>
      <c r="F182" s="251" t="s">
        <v>864</v>
      </c>
      <c r="G182" s="249"/>
      <c r="H182" s="252">
        <v>0.29999999999999999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41</v>
      </c>
      <c r="AX182" s="14" t="s">
        <v>80</v>
      </c>
      <c r="AY182" s="258" t="s">
        <v>257</v>
      </c>
    </row>
    <row r="183" s="15" customFormat="1">
      <c r="A183" s="15"/>
      <c r="B183" s="259"/>
      <c r="C183" s="260"/>
      <c r="D183" s="239" t="s">
        <v>268</v>
      </c>
      <c r="E183" s="261" t="s">
        <v>35</v>
      </c>
      <c r="F183" s="262" t="s">
        <v>272</v>
      </c>
      <c r="G183" s="260"/>
      <c r="H183" s="263">
        <v>0.29999999999999999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268</v>
      </c>
      <c r="AU183" s="269" t="s">
        <v>89</v>
      </c>
      <c r="AV183" s="15" t="s">
        <v>264</v>
      </c>
      <c r="AW183" s="15" t="s">
        <v>41</v>
      </c>
      <c r="AX183" s="15" t="s">
        <v>87</v>
      </c>
      <c r="AY183" s="269" t="s">
        <v>257</v>
      </c>
    </row>
    <row r="184" s="12" customFormat="1" ht="22.8" customHeight="1">
      <c r="A184" s="12"/>
      <c r="B184" s="203"/>
      <c r="C184" s="204"/>
      <c r="D184" s="205" t="s">
        <v>79</v>
      </c>
      <c r="E184" s="217" t="s">
        <v>308</v>
      </c>
      <c r="F184" s="217" t="s">
        <v>412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SUM(P185:P251)</f>
        <v>0</v>
      </c>
      <c r="Q184" s="211"/>
      <c r="R184" s="212">
        <f>SUM(R185:R251)</f>
        <v>0.44269259999999999</v>
      </c>
      <c r="S184" s="211"/>
      <c r="T184" s="213">
        <f>SUM(T185:T251)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87</v>
      </c>
      <c r="AT184" s="215" t="s">
        <v>79</v>
      </c>
      <c r="AU184" s="215" t="s">
        <v>87</v>
      </c>
      <c r="AY184" s="214" t="s">
        <v>257</v>
      </c>
      <c r="BK184" s="216">
        <f>SUM(BK185:BK251)</f>
        <v>0</v>
      </c>
    </row>
    <row r="185" s="2" customFormat="1" ht="24.15" customHeight="1">
      <c r="A185" s="41"/>
      <c r="B185" s="42"/>
      <c r="C185" s="219" t="s">
        <v>7</v>
      </c>
      <c r="D185" s="219" t="s">
        <v>259</v>
      </c>
      <c r="E185" s="220" t="s">
        <v>865</v>
      </c>
      <c r="F185" s="221" t="s">
        <v>866</v>
      </c>
      <c r="G185" s="222" t="s">
        <v>297</v>
      </c>
      <c r="H185" s="223">
        <v>3</v>
      </c>
      <c r="I185" s="224"/>
      <c r="J185" s="225">
        <f>ROUND(I185*H185,2)</f>
        <v>0</v>
      </c>
      <c r="K185" s="221" t="s">
        <v>263</v>
      </c>
      <c r="L185" s="47"/>
      <c r="M185" s="226" t="s">
        <v>35</v>
      </c>
      <c r="N185" s="227" t="s">
        <v>51</v>
      </c>
      <c r="O185" s="87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0" t="s">
        <v>264</v>
      </c>
      <c r="AT185" s="230" t="s">
        <v>259</v>
      </c>
      <c r="AU185" s="230" t="s">
        <v>89</v>
      </c>
      <c r="AY185" s="19" t="s">
        <v>257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9" t="s">
        <v>87</v>
      </c>
      <c r="BK185" s="231">
        <f>ROUND(I185*H185,2)</f>
        <v>0</v>
      </c>
      <c r="BL185" s="19" t="s">
        <v>264</v>
      </c>
      <c r="BM185" s="230" t="s">
        <v>945</v>
      </c>
    </row>
    <row r="186" s="2" customFormat="1">
      <c r="A186" s="41"/>
      <c r="B186" s="42"/>
      <c r="C186" s="43"/>
      <c r="D186" s="232" t="s">
        <v>266</v>
      </c>
      <c r="E186" s="43"/>
      <c r="F186" s="233" t="s">
        <v>868</v>
      </c>
      <c r="G186" s="43"/>
      <c r="H186" s="43"/>
      <c r="I186" s="234"/>
      <c r="J186" s="43"/>
      <c r="K186" s="43"/>
      <c r="L186" s="47"/>
      <c r="M186" s="235"/>
      <c r="N186" s="23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266</v>
      </c>
      <c r="AU186" s="19" t="s">
        <v>89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929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4" customFormat="1">
      <c r="A188" s="14"/>
      <c r="B188" s="248"/>
      <c r="C188" s="249"/>
      <c r="D188" s="239" t="s">
        <v>268</v>
      </c>
      <c r="E188" s="250" t="s">
        <v>35</v>
      </c>
      <c r="F188" s="251" t="s">
        <v>847</v>
      </c>
      <c r="G188" s="249"/>
      <c r="H188" s="252">
        <v>3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268</v>
      </c>
      <c r="AU188" s="258" t="s">
        <v>89</v>
      </c>
      <c r="AV188" s="14" t="s">
        <v>89</v>
      </c>
      <c r="AW188" s="14" t="s">
        <v>41</v>
      </c>
      <c r="AX188" s="14" t="s">
        <v>80</v>
      </c>
      <c r="AY188" s="258" t="s">
        <v>257</v>
      </c>
    </row>
    <row r="189" s="15" customFormat="1">
      <c r="A189" s="15"/>
      <c r="B189" s="259"/>
      <c r="C189" s="260"/>
      <c r="D189" s="239" t="s">
        <v>268</v>
      </c>
      <c r="E189" s="261" t="s">
        <v>35</v>
      </c>
      <c r="F189" s="262" t="s">
        <v>272</v>
      </c>
      <c r="G189" s="260"/>
      <c r="H189" s="263">
        <v>3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268</v>
      </c>
      <c r="AU189" s="269" t="s">
        <v>89</v>
      </c>
      <c r="AV189" s="15" t="s">
        <v>264</v>
      </c>
      <c r="AW189" s="15" t="s">
        <v>41</v>
      </c>
      <c r="AX189" s="15" t="s">
        <v>87</v>
      </c>
      <c r="AY189" s="269" t="s">
        <v>257</v>
      </c>
    </row>
    <row r="190" s="2" customFormat="1" ht="16.5" customHeight="1">
      <c r="A190" s="41"/>
      <c r="B190" s="42"/>
      <c r="C190" s="270" t="s">
        <v>400</v>
      </c>
      <c r="D190" s="270" t="s">
        <v>369</v>
      </c>
      <c r="E190" s="271" t="s">
        <v>869</v>
      </c>
      <c r="F190" s="272" t="s">
        <v>870</v>
      </c>
      <c r="G190" s="273" t="s">
        <v>297</v>
      </c>
      <c r="H190" s="274">
        <v>3.0449999999999999</v>
      </c>
      <c r="I190" s="275"/>
      <c r="J190" s="276">
        <f>ROUND(I190*H190,2)</f>
        <v>0</v>
      </c>
      <c r="K190" s="272" t="s">
        <v>263</v>
      </c>
      <c r="L190" s="277"/>
      <c r="M190" s="278" t="s">
        <v>35</v>
      </c>
      <c r="N190" s="279" t="s">
        <v>51</v>
      </c>
      <c r="O190" s="87"/>
      <c r="P190" s="228">
        <f>O190*H190</f>
        <v>0</v>
      </c>
      <c r="Q190" s="228">
        <v>0.00027999999999999998</v>
      </c>
      <c r="R190" s="228">
        <f>Q190*H190</f>
        <v>0.00085259999999999991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308</v>
      </c>
      <c r="AT190" s="230" t="s">
        <v>369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946</v>
      </c>
    </row>
    <row r="191" s="14" customFormat="1">
      <c r="A191" s="14"/>
      <c r="B191" s="248"/>
      <c r="C191" s="249"/>
      <c r="D191" s="239" t="s">
        <v>268</v>
      </c>
      <c r="E191" s="249"/>
      <c r="F191" s="251" t="s">
        <v>872</v>
      </c>
      <c r="G191" s="249"/>
      <c r="H191" s="252">
        <v>3.0449999999999999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268</v>
      </c>
      <c r="AU191" s="258" t="s">
        <v>89</v>
      </c>
      <c r="AV191" s="14" t="s">
        <v>89</v>
      </c>
      <c r="AW191" s="14" t="s">
        <v>4</v>
      </c>
      <c r="AX191" s="14" t="s">
        <v>87</v>
      </c>
      <c r="AY191" s="258" t="s">
        <v>257</v>
      </c>
    </row>
    <row r="192" s="2" customFormat="1" ht="24.15" customHeight="1">
      <c r="A192" s="41"/>
      <c r="B192" s="42"/>
      <c r="C192" s="219" t="s">
        <v>405</v>
      </c>
      <c r="D192" s="219" t="s">
        <v>259</v>
      </c>
      <c r="E192" s="220" t="s">
        <v>873</v>
      </c>
      <c r="F192" s="221" t="s">
        <v>874</v>
      </c>
      <c r="G192" s="222" t="s">
        <v>396</v>
      </c>
      <c r="H192" s="223">
        <v>6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947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876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929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948</v>
      </c>
      <c r="G195" s="249"/>
      <c r="H195" s="252">
        <v>3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949</v>
      </c>
      <c r="G196" s="249"/>
      <c r="H196" s="252">
        <v>3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6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16.5" customHeight="1">
      <c r="A198" s="41"/>
      <c r="B198" s="42"/>
      <c r="C198" s="270" t="s">
        <v>413</v>
      </c>
      <c r="D198" s="270" t="s">
        <v>369</v>
      </c>
      <c r="E198" s="271" t="s">
        <v>879</v>
      </c>
      <c r="F198" s="272" t="s">
        <v>880</v>
      </c>
      <c r="G198" s="273" t="s">
        <v>396</v>
      </c>
      <c r="H198" s="274">
        <v>3</v>
      </c>
      <c r="I198" s="275"/>
      <c r="J198" s="276">
        <f>ROUND(I198*H198,2)</f>
        <v>0</v>
      </c>
      <c r="K198" s="272" t="s">
        <v>263</v>
      </c>
      <c r="L198" s="277"/>
      <c r="M198" s="278" t="s">
        <v>35</v>
      </c>
      <c r="N198" s="279" t="s">
        <v>51</v>
      </c>
      <c r="O198" s="87"/>
      <c r="P198" s="228">
        <f>O198*H198</f>
        <v>0</v>
      </c>
      <c r="Q198" s="228">
        <v>0.00029999999999999997</v>
      </c>
      <c r="R198" s="228">
        <f>Q198*H198</f>
        <v>0.00089999999999999998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308</v>
      </c>
      <c r="AT198" s="230" t="s">
        <v>369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950</v>
      </c>
    </row>
    <row r="199" s="13" customFormat="1">
      <c r="A199" s="13"/>
      <c r="B199" s="237"/>
      <c r="C199" s="238"/>
      <c r="D199" s="239" t="s">
        <v>268</v>
      </c>
      <c r="E199" s="240" t="s">
        <v>35</v>
      </c>
      <c r="F199" s="241" t="s">
        <v>929</v>
      </c>
      <c r="G199" s="238"/>
      <c r="H199" s="240" t="s">
        <v>35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268</v>
      </c>
      <c r="AU199" s="247" t="s">
        <v>89</v>
      </c>
      <c r="AV199" s="13" t="s">
        <v>87</v>
      </c>
      <c r="AW199" s="13" t="s">
        <v>41</v>
      </c>
      <c r="AX199" s="13" t="s">
        <v>80</v>
      </c>
      <c r="AY199" s="247" t="s">
        <v>257</v>
      </c>
    </row>
    <row r="200" s="14" customFormat="1">
      <c r="A200" s="14"/>
      <c r="B200" s="248"/>
      <c r="C200" s="249"/>
      <c r="D200" s="239" t="s">
        <v>268</v>
      </c>
      <c r="E200" s="250" t="s">
        <v>35</v>
      </c>
      <c r="F200" s="251" t="s">
        <v>949</v>
      </c>
      <c r="G200" s="249"/>
      <c r="H200" s="252">
        <v>3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268</v>
      </c>
      <c r="AU200" s="258" t="s">
        <v>89</v>
      </c>
      <c r="AV200" s="14" t="s">
        <v>89</v>
      </c>
      <c r="AW200" s="14" t="s">
        <v>41</v>
      </c>
      <c r="AX200" s="14" t="s">
        <v>80</v>
      </c>
      <c r="AY200" s="258" t="s">
        <v>257</v>
      </c>
    </row>
    <row r="201" s="15" customFormat="1">
      <c r="A201" s="15"/>
      <c r="B201" s="259"/>
      <c r="C201" s="260"/>
      <c r="D201" s="239" t="s">
        <v>268</v>
      </c>
      <c r="E201" s="261" t="s">
        <v>35</v>
      </c>
      <c r="F201" s="262" t="s">
        <v>272</v>
      </c>
      <c r="G201" s="260"/>
      <c r="H201" s="263">
        <v>3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268</v>
      </c>
      <c r="AU201" s="269" t="s">
        <v>89</v>
      </c>
      <c r="AV201" s="15" t="s">
        <v>264</v>
      </c>
      <c r="AW201" s="15" t="s">
        <v>41</v>
      </c>
      <c r="AX201" s="15" t="s">
        <v>87</v>
      </c>
      <c r="AY201" s="269" t="s">
        <v>257</v>
      </c>
    </row>
    <row r="202" s="2" customFormat="1" ht="16.5" customHeight="1">
      <c r="A202" s="41"/>
      <c r="B202" s="42"/>
      <c r="C202" s="270" t="s">
        <v>418</v>
      </c>
      <c r="D202" s="270" t="s">
        <v>369</v>
      </c>
      <c r="E202" s="271" t="s">
        <v>882</v>
      </c>
      <c r="F202" s="272" t="s">
        <v>883</v>
      </c>
      <c r="G202" s="273" t="s">
        <v>396</v>
      </c>
      <c r="H202" s="274">
        <v>3</v>
      </c>
      <c r="I202" s="275"/>
      <c r="J202" s="276">
        <f>ROUND(I202*H202,2)</f>
        <v>0</v>
      </c>
      <c r="K202" s="272" t="s">
        <v>263</v>
      </c>
      <c r="L202" s="277"/>
      <c r="M202" s="278" t="s">
        <v>35</v>
      </c>
      <c r="N202" s="279" t="s">
        <v>51</v>
      </c>
      <c r="O202" s="87"/>
      <c r="P202" s="228">
        <f>O202*H202</f>
        <v>0</v>
      </c>
      <c r="Q202" s="228">
        <v>0.00014999999999999999</v>
      </c>
      <c r="R202" s="228">
        <f>Q202*H202</f>
        <v>0.00044999999999999999</v>
      </c>
      <c r="S202" s="228">
        <v>0</v>
      </c>
      <c r="T202" s="22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0" t="s">
        <v>308</v>
      </c>
      <c r="AT202" s="230" t="s">
        <v>369</v>
      </c>
      <c r="AU202" s="230" t="s">
        <v>89</v>
      </c>
      <c r="AY202" s="19" t="s">
        <v>257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9" t="s">
        <v>87</v>
      </c>
      <c r="BK202" s="231">
        <f>ROUND(I202*H202,2)</f>
        <v>0</v>
      </c>
      <c r="BL202" s="19" t="s">
        <v>264</v>
      </c>
      <c r="BM202" s="230" t="s">
        <v>951</v>
      </c>
    </row>
    <row r="203" s="13" customFormat="1">
      <c r="A203" s="13"/>
      <c r="B203" s="237"/>
      <c r="C203" s="238"/>
      <c r="D203" s="239" t="s">
        <v>268</v>
      </c>
      <c r="E203" s="240" t="s">
        <v>35</v>
      </c>
      <c r="F203" s="241" t="s">
        <v>929</v>
      </c>
      <c r="G203" s="238"/>
      <c r="H203" s="240" t="s">
        <v>35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268</v>
      </c>
      <c r="AU203" s="247" t="s">
        <v>89</v>
      </c>
      <c r="AV203" s="13" t="s">
        <v>87</v>
      </c>
      <c r="AW203" s="13" t="s">
        <v>41</v>
      </c>
      <c r="AX203" s="13" t="s">
        <v>80</v>
      </c>
      <c r="AY203" s="247" t="s">
        <v>257</v>
      </c>
    </row>
    <row r="204" s="14" customFormat="1">
      <c r="A204" s="14"/>
      <c r="B204" s="248"/>
      <c r="C204" s="249"/>
      <c r="D204" s="239" t="s">
        <v>268</v>
      </c>
      <c r="E204" s="250" t="s">
        <v>35</v>
      </c>
      <c r="F204" s="251" t="s">
        <v>948</v>
      </c>
      <c r="G204" s="249"/>
      <c r="H204" s="252">
        <v>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268</v>
      </c>
      <c r="AU204" s="258" t="s">
        <v>89</v>
      </c>
      <c r="AV204" s="14" t="s">
        <v>89</v>
      </c>
      <c r="AW204" s="14" t="s">
        <v>41</v>
      </c>
      <c r="AX204" s="14" t="s">
        <v>80</v>
      </c>
      <c r="AY204" s="258" t="s">
        <v>257</v>
      </c>
    </row>
    <row r="205" s="15" customFormat="1">
      <c r="A205" s="15"/>
      <c r="B205" s="259"/>
      <c r="C205" s="260"/>
      <c r="D205" s="239" t="s">
        <v>268</v>
      </c>
      <c r="E205" s="261" t="s">
        <v>35</v>
      </c>
      <c r="F205" s="262" t="s">
        <v>272</v>
      </c>
      <c r="G205" s="260"/>
      <c r="H205" s="263">
        <v>3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268</v>
      </c>
      <c r="AU205" s="269" t="s">
        <v>89</v>
      </c>
      <c r="AV205" s="15" t="s">
        <v>264</v>
      </c>
      <c r="AW205" s="15" t="s">
        <v>41</v>
      </c>
      <c r="AX205" s="15" t="s">
        <v>87</v>
      </c>
      <c r="AY205" s="269" t="s">
        <v>257</v>
      </c>
    </row>
    <row r="206" s="2" customFormat="1" ht="24.15" customHeight="1">
      <c r="A206" s="41"/>
      <c r="B206" s="42"/>
      <c r="C206" s="219" t="s">
        <v>422</v>
      </c>
      <c r="D206" s="219" t="s">
        <v>259</v>
      </c>
      <c r="E206" s="220" t="s">
        <v>885</v>
      </c>
      <c r="F206" s="221" t="s">
        <v>886</v>
      </c>
      <c r="G206" s="222" t="s">
        <v>396</v>
      </c>
      <c r="H206" s="223">
        <v>3</v>
      </c>
      <c r="I206" s="224"/>
      <c r="J206" s="225">
        <f>ROUND(I206*H206,2)</f>
        <v>0</v>
      </c>
      <c r="K206" s="221" t="s">
        <v>263</v>
      </c>
      <c r="L206" s="47"/>
      <c r="M206" s="226" t="s">
        <v>35</v>
      </c>
      <c r="N206" s="227" t="s">
        <v>51</v>
      </c>
      <c r="O206" s="87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0" t="s">
        <v>264</v>
      </c>
      <c r="AT206" s="230" t="s">
        <v>259</v>
      </c>
      <c r="AU206" s="230" t="s">
        <v>89</v>
      </c>
      <c r="AY206" s="19" t="s">
        <v>257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9" t="s">
        <v>87</v>
      </c>
      <c r="BK206" s="231">
        <f>ROUND(I206*H206,2)</f>
        <v>0</v>
      </c>
      <c r="BL206" s="19" t="s">
        <v>264</v>
      </c>
      <c r="BM206" s="230" t="s">
        <v>952</v>
      </c>
    </row>
    <row r="207" s="2" customFormat="1">
      <c r="A207" s="41"/>
      <c r="B207" s="42"/>
      <c r="C207" s="43"/>
      <c r="D207" s="232" t="s">
        <v>266</v>
      </c>
      <c r="E207" s="43"/>
      <c r="F207" s="233" t="s">
        <v>888</v>
      </c>
      <c r="G207" s="43"/>
      <c r="H207" s="43"/>
      <c r="I207" s="234"/>
      <c r="J207" s="43"/>
      <c r="K207" s="43"/>
      <c r="L207" s="47"/>
      <c r="M207" s="235"/>
      <c r="N207" s="23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266</v>
      </c>
      <c r="AU207" s="19" t="s">
        <v>89</v>
      </c>
    </row>
    <row r="208" s="13" customFormat="1">
      <c r="A208" s="13"/>
      <c r="B208" s="237"/>
      <c r="C208" s="238"/>
      <c r="D208" s="239" t="s">
        <v>268</v>
      </c>
      <c r="E208" s="240" t="s">
        <v>35</v>
      </c>
      <c r="F208" s="241" t="s">
        <v>929</v>
      </c>
      <c r="G208" s="238"/>
      <c r="H208" s="240" t="s">
        <v>35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268</v>
      </c>
      <c r="AU208" s="247" t="s">
        <v>89</v>
      </c>
      <c r="AV208" s="13" t="s">
        <v>87</v>
      </c>
      <c r="AW208" s="13" t="s">
        <v>41</v>
      </c>
      <c r="AX208" s="13" t="s">
        <v>80</v>
      </c>
      <c r="AY208" s="247" t="s">
        <v>257</v>
      </c>
    </row>
    <row r="209" s="14" customFormat="1">
      <c r="A209" s="14"/>
      <c r="B209" s="248"/>
      <c r="C209" s="249"/>
      <c r="D209" s="239" t="s">
        <v>268</v>
      </c>
      <c r="E209" s="250" t="s">
        <v>35</v>
      </c>
      <c r="F209" s="251" t="s">
        <v>98</v>
      </c>
      <c r="G209" s="249"/>
      <c r="H209" s="252">
        <v>3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268</v>
      </c>
      <c r="AU209" s="258" t="s">
        <v>89</v>
      </c>
      <c r="AV209" s="14" t="s">
        <v>89</v>
      </c>
      <c r="AW209" s="14" t="s">
        <v>41</v>
      </c>
      <c r="AX209" s="14" t="s">
        <v>80</v>
      </c>
      <c r="AY209" s="258" t="s">
        <v>257</v>
      </c>
    </row>
    <row r="210" s="15" customFormat="1">
      <c r="A210" s="15"/>
      <c r="B210" s="259"/>
      <c r="C210" s="260"/>
      <c r="D210" s="239" t="s">
        <v>268</v>
      </c>
      <c r="E210" s="261" t="s">
        <v>35</v>
      </c>
      <c r="F210" s="262" t="s">
        <v>272</v>
      </c>
      <c r="G210" s="260"/>
      <c r="H210" s="263">
        <v>3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9" t="s">
        <v>268</v>
      </c>
      <c r="AU210" s="269" t="s">
        <v>89</v>
      </c>
      <c r="AV210" s="15" t="s">
        <v>264</v>
      </c>
      <c r="AW210" s="15" t="s">
        <v>41</v>
      </c>
      <c r="AX210" s="15" t="s">
        <v>87</v>
      </c>
      <c r="AY210" s="269" t="s">
        <v>257</v>
      </c>
    </row>
    <row r="211" s="2" customFormat="1" ht="16.5" customHeight="1">
      <c r="A211" s="41"/>
      <c r="B211" s="42"/>
      <c r="C211" s="270" t="s">
        <v>427</v>
      </c>
      <c r="D211" s="270" t="s">
        <v>369</v>
      </c>
      <c r="E211" s="271" t="s">
        <v>889</v>
      </c>
      <c r="F211" s="272" t="s">
        <v>890</v>
      </c>
      <c r="G211" s="273" t="s">
        <v>396</v>
      </c>
      <c r="H211" s="274">
        <v>3</v>
      </c>
      <c r="I211" s="275"/>
      <c r="J211" s="276">
        <f>ROUND(I211*H211,2)</f>
        <v>0</v>
      </c>
      <c r="K211" s="272" t="s">
        <v>263</v>
      </c>
      <c r="L211" s="277"/>
      <c r="M211" s="278" t="s">
        <v>35</v>
      </c>
      <c r="N211" s="279" t="s">
        <v>51</v>
      </c>
      <c r="O211" s="87"/>
      <c r="P211" s="228">
        <f>O211*H211</f>
        <v>0</v>
      </c>
      <c r="Q211" s="228">
        <v>0.00059000000000000003</v>
      </c>
      <c r="R211" s="228">
        <f>Q211*H211</f>
        <v>0.0017700000000000001</v>
      </c>
      <c r="S211" s="228">
        <v>0</v>
      </c>
      <c r="T211" s="22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0" t="s">
        <v>308</v>
      </c>
      <c r="AT211" s="230" t="s">
        <v>369</v>
      </c>
      <c r="AU211" s="230" t="s">
        <v>89</v>
      </c>
      <c r="AY211" s="19" t="s">
        <v>257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9" t="s">
        <v>87</v>
      </c>
      <c r="BK211" s="231">
        <f>ROUND(I211*H211,2)</f>
        <v>0</v>
      </c>
      <c r="BL211" s="19" t="s">
        <v>264</v>
      </c>
      <c r="BM211" s="230" t="s">
        <v>953</v>
      </c>
    </row>
    <row r="212" s="2" customFormat="1" ht="16.5" customHeight="1">
      <c r="A212" s="41"/>
      <c r="B212" s="42"/>
      <c r="C212" s="219" t="s">
        <v>431</v>
      </c>
      <c r="D212" s="219" t="s">
        <v>259</v>
      </c>
      <c r="E212" s="220" t="s">
        <v>892</v>
      </c>
      <c r="F212" s="221" t="s">
        <v>893</v>
      </c>
      <c r="G212" s="222" t="s">
        <v>396</v>
      </c>
      <c r="H212" s="223">
        <v>3</v>
      </c>
      <c r="I212" s="224"/>
      <c r="J212" s="225">
        <f>ROUND(I212*H212,2)</f>
        <v>0</v>
      </c>
      <c r="K212" s="221" t="s">
        <v>263</v>
      </c>
      <c r="L212" s="47"/>
      <c r="M212" s="226" t="s">
        <v>35</v>
      </c>
      <c r="N212" s="227" t="s">
        <v>51</v>
      </c>
      <c r="O212" s="87"/>
      <c r="P212" s="228">
        <f>O212*H212</f>
        <v>0</v>
      </c>
      <c r="Q212" s="228">
        <v>0.00038000000000000002</v>
      </c>
      <c r="R212" s="228">
        <f>Q212*H212</f>
        <v>0.00114</v>
      </c>
      <c r="S212" s="228">
        <v>0</v>
      </c>
      <c r="T212" s="22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0" t="s">
        <v>264</v>
      </c>
      <c r="AT212" s="230" t="s">
        <v>259</v>
      </c>
      <c r="AU212" s="230" t="s">
        <v>89</v>
      </c>
      <c r="AY212" s="19" t="s">
        <v>257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9" t="s">
        <v>87</v>
      </c>
      <c r="BK212" s="231">
        <f>ROUND(I212*H212,2)</f>
        <v>0</v>
      </c>
      <c r="BL212" s="19" t="s">
        <v>264</v>
      </c>
      <c r="BM212" s="230" t="s">
        <v>954</v>
      </c>
    </row>
    <row r="213" s="2" customFormat="1">
      <c r="A213" s="41"/>
      <c r="B213" s="42"/>
      <c r="C213" s="43"/>
      <c r="D213" s="232" t="s">
        <v>266</v>
      </c>
      <c r="E213" s="43"/>
      <c r="F213" s="233" t="s">
        <v>895</v>
      </c>
      <c r="G213" s="43"/>
      <c r="H213" s="43"/>
      <c r="I213" s="234"/>
      <c r="J213" s="43"/>
      <c r="K213" s="43"/>
      <c r="L213" s="47"/>
      <c r="M213" s="235"/>
      <c r="N213" s="23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266</v>
      </c>
      <c r="AU213" s="19" t="s">
        <v>89</v>
      </c>
    </row>
    <row r="214" s="13" customFormat="1">
      <c r="A214" s="13"/>
      <c r="B214" s="237"/>
      <c r="C214" s="238"/>
      <c r="D214" s="239" t="s">
        <v>268</v>
      </c>
      <c r="E214" s="240" t="s">
        <v>35</v>
      </c>
      <c r="F214" s="241" t="s">
        <v>929</v>
      </c>
      <c r="G214" s="238"/>
      <c r="H214" s="240" t="s">
        <v>35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268</v>
      </c>
      <c r="AU214" s="247" t="s">
        <v>89</v>
      </c>
      <c r="AV214" s="13" t="s">
        <v>87</v>
      </c>
      <c r="AW214" s="13" t="s">
        <v>41</v>
      </c>
      <c r="AX214" s="13" t="s">
        <v>80</v>
      </c>
      <c r="AY214" s="247" t="s">
        <v>257</v>
      </c>
    </row>
    <row r="215" s="14" customFormat="1">
      <c r="A215" s="14"/>
      <c r="B215" s="248"/>
      <c r="C215" s="249"/>
      <c r="D215" s="239" t="s">
        <v>268</v>
      </c>
      <c r="E215" s="250" t="s">
        <v>35</v>
      </c>
      <c r="F215" s="251" t="s">
        <v>98</v>
      </c>
      <c r="G215" s="249"/>
      <c r="H215" s="252">
        <v>3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268</v>
      </c>
      <c r="AU215" s="258" t="s">
        <v>89</v>
      </c>
      <c r="AV215" s="14" t="s">
        <v>89</v>
      </c>
      <c r="AW215" s="14" t="s">
        <v>41</v>
      </c>
      <c r="AX215" s="14" t="s">
        <v>80</v>
      </c>
      <c r="AY215" s="258" t="s">
        <v>257</v>
      </c>
    </row>
    <row r="216" s="15" customFormat="1">
      <c r="A216" s="15"/>
      <c r="B216" s="259"/>
      <c r="C216" s="260"/>
      <c r="D216" s="239" t="s">
        <v>268</v>
      </c>
      <c r="E216" s="261" t="s">
        <v>35</v>
      </c>
      <c r="F216" s="262" t="s">
        <v>272</v>
      </c>
      <c r="G216" s="260"/>
      <c r="H216" s="263">
        <v>3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268</v>
      </c>
      <c r="AU216" s="269" t="s">
        <v>89</v>
      </c>
      <c r="AV216" s="15" t="s">
        <v>264</v>
      </c>
      <c r="AW216" s="15" t="s">
        <v>41</v>
      </c>
      <c r="AX216" s="15" t="s">
        <v>87</v>
      </c>
      <c r="AY216" s="269" t="s">
        <v>257</v>
      </c>
    </row>
    <row r="217" s="2" customFormat="1" ht="24.15" customHeight="1">
      <c r="A217" s="41"/>
      <c r="B217" s="42"/>
      <c r="C217" s="219" t="s">
        <v>436</v>
      </c>
      <c r="D217" s="219" t="s">
        <v>259</v>
      </c>
      <c r="E217" s="220" t="s">
        <v>896</v>
      </c>
      <c r="F217" s="221" t="s">
        <v>897</v>
      </c>
      <c r="G217" s="222" t="s">
        <v>396</v>
      </c>
      <c r="H217" s="223">
        <v>3</v>
      </c>
      <c r="I217" s="224"/>
      <c r="J217" s="225">
        <f>ROUND(I217*H217,2)</f>
        <v>0</v>
      </c>
      <c r="K217" s="221" t="s">
        <v>263</v>
      </c>
      <c r="L217" s="47"/>
      <c r="M217" s="226" t="s">
        <v>35</v>
      </c>
      <c r="N217" s="227" t="s">
        <v>51</v>
      </c>
      <c r="O217" s="87"/>
      <c r="P217" s="228">
        <f>O217*H217</f>
        <v>0</v>
      </c>
      <c r="Q217" s="228">
        <v>0.00072000000000000005</v>
      </c>
      <c r="R217" s="228">
        <f>Q217*H217</f>
        <v>0.00216</v>
      </c>
      <c r="S217" s="228">
        <v>0</v>
      </c>
      <c r="T217" s="22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0" t="s">
        <v>264</v>
      </c>
      <c r="AT217" s="230" t="s">
        <v>259</v>
      </c>
      <c r="AU217" s="230" t="s">
        <v>89</v>
      </c>
      <c r="AY217" s="19" t="s">
        <v>257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9" t="s">
        <v>87</v>
      </c>
      <c r="BK217" s="231">
        <f>ROUND(I217*H217,2)</f>
        <v>0</v>
      </c>
      <c r="BL217" s="19" t="s">
        <v>264</v>
      </c>
      <c r="BM217" s="230" t="s">
        <v>955</v>
      </c>
    </row>
    <row r="218" s="2" customFormat="1">
      <c r="A218" s="41"/>
      <c r="B218" s="42"/>
      <c r="C218" s="43"/>
      <c r="D218" s="232" t="s">
        <v>266</v>
      </c>
      <c r="E218" s="43"/>
      <c r="F218" s="233" t="s">
        <v>899</v>
      </c>
      <c r="G218" s="43"/>
      <c r="H218" s="43"/>
      <c r="I218" s="234"/>
      <c r="J218" s="43"/>
      <c r="K218" s="43"/>
      <c r="L218" s="47"/>
      <c r="M218" s="235"/>
      <c r="N218" s="23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266</v>
      </c>
      <c r="AU218" s="19" t="s">
        <v>89</v>
      </c>
    </row>
    <row r="219" s="13" customFormat="1">
      <c r="A219" s="13"/>
      <c r="B219" s="237"/>
      <c r="C219" s="238"/>
      <c r="D219" s="239" t="s">
        <v>268</v>
      </c>
      <c r="E219" s="240" t="s">
        <v>35</v>
      </c>
      <c r="F219" s="241" t="s">
        <v>929</v>
      </c>
      <c r="G219" s="238"/>
      <c r="H219" s="240" t="s">
        <v>35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268</v>
      </c>
      <c r="AU219" s="247" t="s">
        <v>89</v>
      </c>
      <c r="AV219" s="13" t="s">
        <v>87</v>
      </c>
      <c r="AW219" s="13" t="s">
        <v>41</v>
      </c>
      <c r="AX219" s="13" t="s">
        <v>80</v>
      </c>
      <c r="AY219" s="247" t="s">
        <v>257</v>
      </c>
    </row>
    <row r="220" s="13" customFormat="1">
      <c r="A220" s="13"/>
      <c r="B220" s="237"/>
      <c r="C220" s="238"/>
      <c r="D220" s="239" t="s">
        <v>268</v>
      </c>
      <c r="E220" s="240" t="s">
        <v>35</v>
      </c>
      <c r="F220" s="241" t="s">
        <v>900</v>
      </c>
      <c r="G220" s="238"/>
      <c r="H220" s="240" t="s">
        <v>35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268</v>
      </c>
      <c r="AU220" s="247" t="s">
        <v>89</v>
      </c>
      <c r="AV220" s="13" t="s">
        <v>87</v>
      </c>
      <c r="AW220" s="13" t="s">
        <v>41</v>
      </c>
      <c r="AX220" s="13" t="s">
        <v>80</v>
      </c>
      <c r="AY220" s="247" t="s">
        <v>257</v>
      </c>
    </row>
    <row r="221" s="14" customFormat="1">
      <c r="A221" s="14"/>
      <c r="B221" s="248"/>
      <c r="C221" s="249"/>
      <c r="D221" s="239" t="s">
        <v>268</v>
      </c>
      <c r="E221" s="250" t="s">
        <v>35</v>
      </c>
      <c r="F221" s="251" t="s">
        <v>98</v>
      </c>
      <c r="G221" s="249"/>
      <c r="H221" s="252">
        <v>3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268</v>
      </c>
      <c r="AU221" s="258" t="s">
        <v>89</v>
      </c>
      <c r="AV221" s="14" t="s">
        <v>89</v>
      </c>
      <c r="AW221" s="14" t="s">
        <v>41</v>
      </c>
      <c r="AX221" s="14" t="s">
        <v>80</v>
      </c>
      <c r="AY221" s="258" t="s">
        <v>257</v>
      </c>
    </row>
    <row r="222" s="15" customFormat="1">
      <c r="A222" s="15"/>
      <c r="B222" s="259"/>
      <c r="C222" s="260"/>
      <c r="D222" s="239" t="s">
        <v>268</v>
      </c>
      <c r="E222" s="261" t="s">
        <v>35</v>
      </c>
      <c r="F222" s="262" t="s">
        <v>272</v>
      </c>
      <c r="G222" s="260"/>
      <c r="H222" s="263">
        <v>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9" t="s">
        <v>268</v>
      </c>
      <c r="AU222" s="269" t="s">
        <v>89</v>
      </c>
      <c r="AV222" s="15" t="s">
        <v>264</v>
      </c>
      <c r="AW222" s="15" t="s">
        <v>41</v>
      </c>
      <c r="AX222" s="15" t="s">
        <v>87</v>
      </c>
      <c r="AY222" s="269" t="s">
        <v>257</v>
      </c>
    </row>
    <row r="223" s="2" customFormat="1" ht="16.5" customHeight="1">
      <c r="A223" s="41"/>
      <c r="B223" s="42"/>
      <c r="C223" s="270" t="s">
        <v>440</v>
      </c>
      <c r="D223" s="270" t="s">
        <v>369</v>
      </c>
      <c r="E223" s="271" t="s">
        <v>901</v>
      </c>
      <c r="F223" s="272" t="s">
        <v>902</v>
      </c>
      <c r="G223" s="273" t="s">
        <v>396</v>
      </c>
      <c r="H223" s="274">
        <v>3</v>
      </c>
      <c r="I223" s="275"/>
      <c r="J223" s="276">
        <f>ROUND(I223*H223,2)</f>
        <v>0</v>
      </c>
      <c r="K223" s="272" t="s">
        <v>263</v>
      </c>
      <c r="L223" s="277"/>
      <c r="M223" s="278" t="s">
        <v>35</v>
      </c>
      <c r="N223" s="279" t="s">
        <v>51</v>
      </c>
      <c r="O223" s="87"/>
      <c r="P223" s="228">
        <f>O223*H223</f>
        <v>0</v>
      </c>
      <c r="Q223" s="228">
        <v>0.0040000000000000001</v>
      </c>
      <c r="R223" s="228">
        <f>Q223*H223</f>
        <v>0.012</v>
      </c>
      <c r="S223" s="228">
        <v>0</v>
      </c>
      <c r="T223" s="22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0" t="s">
        <v>308</v>
      </c>
      <c r="AT223" s="230" t="s">
        <v>369</v>
      </c>
      <c r="AU223" s="230" t="s">
        <v>89</v>
      </c>
      <c r="AY223" s="19" t="s">
        <v>257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87</v>
      </c>
      <c r="BK223" s="231">
        <f>ROUND(I223*H223,2)</f>
        <v>0</v>
      </c>
      <c r="BL223" s="19" t="s">
        <v>264</v>
      </c>
      <c r="BM223" s="230" t="s">
        <v>956</v>
      </c>
    </row>
    <row r="224" s="2" customFormat="1" ht="16.5" customHeight="1">
      <c r="A224" s="41"/>
      <c r="B224" s="42"/>
      <c r="C224" s="270" t="s">
        <v>446</v>
      </c>
      <c r="D224" s="270" t="s">
        <v>369</v>
      </c>
      <c r="E224" s="271" t="s">
        <v>904</v>
      </c>
      <c r="F224" s="272" t="s">
        <v>905</v>
      </c>
      <c r="G224" s="273" t="s">
        <v>396</v>
      </c>
      <c r="H224" s="274">
        <v>3</v>
      </c>
      <c r="I224" s="275"/>
      <c r="J224" s="276">
        <f>ROUND(I224*H224,2)</f>
        <v>0</v>
      </c>
      <c r="K224" s="272" t="s">
        <v>263</v>
      </c>
      <c r="L224" s="277"/>
      <c r="M224" s="278" t="s">
        <v>35</v>
      </c>
      <c r="N224" s="279" t="s">
        <v>51</v>
      </c>
      <c r="O224" s="87"/>
      <c r="P224" s="228">
        <f>O224*H224</f>
        <v>0</v>
      </c>
      <c r="Q224" s="228">
        <v>0.0035000000000000001</v>
      </c>
      <c r="R224" s="228">
        <f>Q224*H224</f>
        <v>0.010500000000000001</v>
      </c>
      <c r="S224" s="228">
        <v>0</v>
      </c>
      <c r="T224" s="22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30" t="s">
        <v>308</v>
      </c>
      <c r="AT224" s="230" t="s">
        <v>369</v>
      </c>
      <c r="AU224" s="230" t="s">
        <v>89</v>
      </c>
      <c r="AY224" s="19" t="s">
        <v>257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9" t="s">
        <v>87</v>
      </c>
      <c r="BK224" s="231">
        <f>ROUND(I224*H224,2)</f>
        <v>0</v>
      </c>
      <c r="BL224" s="19" t="s">
        <v>264</v>
      </c>
      <c r="BM224" s="230" t="s">
        <v>957</v>
      </c>
    </row>
    <row r="225" s="2" customFormat="1" ht="16.5" customHeight="1">
      <c r="A225" s="41"/>
      <c r="B225" s="42"/>
      <c r="C225" s="219" t="s">
        <v>451</v>
      </c>
      <c r="D225" s="219" t="s">
        <v>259</v>
      </c>
      <c r="E225" s="220" t="s">
        <v>907</v>
      </c>
      <c r="F225" s="221" t="s">
        <v>908</v>
      </c>
      <c r="G225" s="222" t="s">
        <v>297</v>
      </c>
      <c r="H225" s="223">
        <v>3</v>
      </c>
      <c r="I225" s="224"/>
      <c r="J225" s="225">
        <f>ROUND(I225*H225,2)</f>
        <v>0</v>
      </c>
      <c r="K225" s="221" t="s">
        <v>263</v>
      </c>
      <c r="L225" s="47"/>
      <c r="M225" s="226" t="s">
        <v>35</v>
      </c>
      <c r="N225" s="227" t="s">
        <v>51</v>
      </c>
      <c r="O225" s="87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30" t="s">
        <v>264</v>
      </c>
      <c r="AT225" s="230" t="s">
        <v>259</v>
      </c>
      <c r="AU225" s="230" t="s">
        <v>89</v>
      </c>
      <c r="AY225" s="19" t="s">
        <v>257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9" t="s">
        <v>87</v>
      </c>
      <c r="BK225" s="231">
        <f>ROUND(I225*H225,2)</f>
        <v>0</v>
      </c>
      <c r="BL225" s="19" t="s">
        <v>264</v>
      </c>
      <c r="BM225" s="230" t="s">
        <v>958</v>
      </c>
    </row>
    <row r="226" s="2" customFormat="1">
      <c r="A226" s="41"/>
      <c r="B226" s="42"/>
      <c r="C226" s="43"/>
      <c r="D226" s="232" t="s">
        <v>266</v>
      </c>
      <c r="E226" s="43"/>
      <c r="F226" s="233" t="s">
        <v>910</v>
      </c>
      <c r="G226" s="43"/>
      <c r="H226" s="43"/>
      <c r="I226" s="234"/>
      <c r="J226" s="43"/>
      <c r="K226" s="43"/>
      <c r="L226" s="47"/>
      <c r="M226" s="235"/>
      <c r="N226" s="23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266</v>
      </c>
      <c r="AU226" s="19" t="s">
        <v>89</v>
      </c>
    </row>
    <row r="227" s="13" customFormat="1">
      <c r="A227" s="13"/>
      <c r="B227" s="237"/>
      <c r="C227" s="238"/>
      <c r="D227" s="239" t="s">
        <v>268</v>
      </c>
      <c r="E227" s="240" t="s">
        <v>35</v>
      </c>
      <c r="F227" s="241" t="s">
        <v>929</v>
      </c>
      <c r="G227" s="238"/>
      <c r="H227" s="240" t="s">
        <v>35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268</v>
      </c>
      <c r="AU227" s="247" t="s">
        <v>89</v>
      </c>
      <c r="AV227" s="13" t="s">
        <v>87</v>
      </c>
      <c r="AW227" s="13" t="s">
        <v>41</v>
      </c>
      <c r="AX227" s="13" t="s">
        <v>80</v>
      </c>
      <c r="AY227" s="247" t="s">
        <v>257</v>
      </c>
    </row>
    <row r="228" s="14" customFormat="1">
      <c r="A228" s="14"/>
      <c r="B228" s="248"/>
      <c r="C228" s="249"/>
      <c r="D228" s="239" t="s">
        <v>268</v>
      </c>
      <c r="E228" s="250" t="s">
        <v>35</v>
      </c>
      <c r="F228" s="251" t="s">
        <v>847</v>
      </c>
      <c r="G228" s="249"/>
      <c r="H228" s="252">
        <v>3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41</v>
      </c>
      <c r="AX228" s="14" t="s">
        <v>80</v>
      </c>
      <c r="AY228" s="258" t="s">
        <v>257</v>
      </c>
    </row>
    <row r="229" s="15" customFormat="1">
      <c r="A229" s="15"/>
      <c r="B229" s="259"/>
      <c r="C229" s="260"/>
      <c r="D229" s="239" t="s">
        <v>268</v>
      </c>
      <c r="E229" s="261" t="s">
        <v>35</v>
      </c>
      <c r="F229" s="262" t="s">
        <v>272</v>
      </c>
      <c r="G229" s="260"/>
      <c r="H229" s="263">
        <v>3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268</v>
      </c>
      <c r="AU229" s="269" t="s">
        <v>89</v>
      </c>
      <c r="AV229" s="15" t="s">
        <v>264</v>
      </c>
      <c r="AW229" s="15" t="s">
        <v>41</v>
      </c>
      <c r="AX229" s="15" t="s">
        <v>87</v>
      </c>
      <c r="AY229" s="269" t="s">
        <v>257</v>
      </c>
    </row>
    <row r="230" s="2" customFormat="1" ht="16.5" customHeight="1">
      <c r="A230" s="41"/>
      <c r="B230" s="42"/>
      <c r="C230" s="219" t="s">
        <v>466</v>
      </c>
      <c r="D230" s="219" t="s">
        <v>259</v>
      </c>
      <c r="E230" s="220" t="s">
        <v>505</v>
      </c>
      <c r="F230" s="221" t="s">
        <v>506</v>
      </c>
      <c r="G230" s="222" t="s">
        <v>396</v>
      </c>
      <c r="H230" s="223">
        <v>3</v>
      </c>
      <c r="I230" s="224"/>
      <c r="J230" s="225">
        <f>ROUND(I230*H230,2)</f>
        <v>0</v>
      </c>
      <c r="K230" s="221" t="s">
        <v>263</v>
      </c>
      <c r="L230" s="47"/>
      <c r="M230" s="226" t="s">
        <v>35</v>
      </c>
      <c r="N230" s="227" t="s">
        <v>51</v>
      </c>
      <c r="O230" s="87"/>
      <c r="P230" s="228">
        <f>O230*H230</f>
        <v>0</v>
      </c>
      <c r="Q230" s="228">
        <v>0.12303</v>
      </c>
      <c r="R230" s="228">
        <f>Q230*H230</f>
        <v>0.36909000000000003</v>
      </c>
      <c r="S230" s="228">
        <v>0</v>
      </c>
      <c r="T230" s="22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0" t="s">
        <v>264</v>
      </c>
      <c r="AT230" s="230" t="s">
        <v>259</v>
      </c>
      <c r="AU230" s="230" t="s">
        <v>89</v>
      </c>
      <c r="AY230" s="19" t="s">
        <v>257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87</v>
      </c>
      <c r="BK230" s="231">
        <f>ROUND(I230*H230,2)</f>
        <v>0</v>
      </c>
      <c r="BL230" s="19" t="s">
        <v>264</v>
      </c>
      <c r="BM230" s="230" t="s">
        <v>959</v>
      </c>
    </row>
    <row r="231" s="2" customFormat="1">
      <c r="A231" s="41"/>
      <c r="B231" s="42"/>
      <c r="C231" s="43"/>
      <c r="D231" s="232" t="s">
        <v>266</v>
      </c>
      <c r="E231" s="43"/>
      <c r="F231" s="233" t="s">
        <v>508</v>
      </c>
      <c r="G231" s="43"/>
      <c r="H231" s="43"/>
      <c r="I231" s="234"/>
      <c r="J231" s="43"/>
      <c r="K231" s="43"/>
      <c r="L231" s="47"/>
      <c r="M231" s="235"/>
      <c r="N231" s="23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266</v>
      </c>
      <c r="AU231" s="19" t="s">
        <v>89</v>
      </c>
    </row>
    <row r="232" s="13" customFormat="1">
      <c r="A232" s="13"/>
      <c r="B232" s="237"/>
      <c r="C232" s="238"/>
      <c r="D232" s="239" t="s">
        <v>268</v>
      </c>
      <c r="E232" s="240" t="s">
        <v>35</v>
      </c>
      <c r="F232" s="241" t="s">
        <v>929</v>
      </c>
      <c r="G232" s="238"/>
      <c r="H232" s="240" t="s">
        <v>35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268</v>
      </c>
      <c r="AU232" s="247" t="s">
        <v>89</v>
      </c>
      <c r="AV232" s="13" t="s">
        <v>87</v>
      </c>
      <c r="AW232" s="13" t="s">
        <v>41</v>
      </c>
      <c r="AX232" s="13" t="s">
        <v>80</v>
      </c>
      <c r="AY232" s="247" t="s">
        <v>257</v>
      </c>
    </row>
    <row r="233" s="14" customFormat="1">
      <c r="A233" s="14"/>
      <c r="B233" s="248"/>
      <c r="C233" s="249"/>
      <c r="D233" s="239" t="s">
        <v>268</v>
      </c>
      <c r="E233" s="250" t="s">
        <v>35</v>
      </c>
      <c r="F233" s="251" t="s">
        <v>98</v>
      </c>
      <c r="G233" s="249"/>
      <c r="H233" s="252">
        <v>3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268</v>
      </c>
      <c r="AU233" s="258" t="s">
        <v>89</v>
      </c>
      <c r="AV233" s="14" t="s">
        <v>89</v>
      </c>
      <c r="AW233" s="14" t="s">
        <v>41</v>
      </c>
      <c r="AX233" s="14" t="s">
        <v>80</v>
      </c>
      <c r="AY233" s="258" t="s">
        <v>257</v>
      </c>
    </row>
    <row r="234" s="15" customFormat="1">
      <c r="A234" s="15"/>
      <c r="B234" s="259"/>
      <c r="C234" s="260"/>
      <c r="D234" s="239" t="s">
        <v>268</v>
      </c>
      <c r="E234" s="261" t="s">
        <v>35</v>
      </c>
      <c r="F234" s="262" t="s">
        <v>272</v>
      </c>
      <c r="G234" s="260"/>
      <c r="H234" s="263">
        <v>3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268</v>
      </c>
      <c r="AU234" s="269" t="s">
        <v>89</v>
      </c>
      <c r="AV234" s="15" t="s">
        <v>264</v>
      </c>
      <c r="AW234" s="15" t="s">
        <v>41</v>
      </c>
      <c r="AX234" s="15" t="s">
        <v>87</v>
      </c>
      <c r="AY234" s="269" t="s">
        <v>257</v>
      </c>
    </row>
    <row r="235" s="2" customFormat="1" ht="16.5" customHeight="1">
      <c r="A235" s="41"/>
      <c r="B235" s="42"/>
      <c r="C235" s="270" t="s">
        <v>471</v>
      </c>
      <c r="D235" s="270" t="s">
        <v>369</v>
      </c>
      <c r="E235" s="271" t="s">
        <v>510</v>
      </c>
      <c r="F235" s="272" t="s">
        <v>511</v>
      </c>
      <c r="G235" s="273" t="s">
        <v>396</v>
      </c>
      <c r="H235" s="274">
        <v>3</v>
      </c>
      <c r="I235" s="275"/>
      <c r="J235" s="276">
        <f>ROUND(I235*H235,2)</f>
        <v>0</v>
      </c>
      <c r="K235" s="272" t="s">
        <v>263</v>
      </c>
      <c r="L235" s="277"/>
      <c r="M235" s="278" t="s">
        <v>35</v>
      </c>
      <c r="N235" s="279" t="s">
        <v>51</v>
      </c>
      <c r="O235" s="87"/>
      <c r="P235" s="228">
        <f>O235*H235</f>
        <v>0</v>
      </c>
      <c r="Q235" s="228">
        <v>0.013299999999999999</v>
      </c>
      <c r="R235" s="228">
        <f>Q235*H235</f>
        <v>0.039899999999999998</v>
      </c>
      <c r="S235" s="228">
        <v>0</v>
      </c>
      <c r="T235" s="22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0" t="s">
        <v>308</v>
      </c>
      <c r="AT235" s="230" t="s">
        <v>369</v>
      </c>
      <c r="AU235" s="230" t="s">
        <v>89</v>
      </c>
      <c r="AY235" s="19" t="s">
        <v>257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9" t="s">
        <v>87</v>
      </c>
      <c r="BK235" s="231">
        <f>ROUND(I235*H235,2)</f>
        <v>0</v>
      </c>
      <c r="BL235" s="19" t="s">
        <v>264</v>
      </c>
      <c r="BM235" s="230" t="s">
        <v>960</v>
      </c>
    </row>
    <row r="236" s="2" customFormat="1" ht="16.5" customHeight="1">
      <c r="A236" s="41"/>
      <c r="B236" s="42"/>
      <c r="C236" s="270" t="s">
        <v>475</v>
      </c>
      <c r="D236" s="270" t="s">
        <v>369</v>
      </c>
      <c r="E236" s="271" t="s">
        <v>514</v>
      </c>
      <c r="F236" s="272" t="s">
        <v>515</v>
      </c>
      <c r="G236" s="273" t="s">
        <v>396</v>
      </c>
      <c r="H236" s="274">
        <v>3</v>
      </c>
      <c r="I236" s="275"/>
      <c r="J236" s="276">
        <f>ROUND(I236*H236,2)</f>
        <v>0</v>
      </c>
      <c r="K236" s="272" t="s">
        <v>263</v>
      </c>
      <c r="L236" s="277"/>
      <c r="M236" s="278" t="s">
        <v>35</v>
      </c>
      <c r="N236" s="279" t="s">
        <v>51</v>
      </c>
      <c r="O236" s="87"/>
      <c r="P236" s="228">
        <f>O236*H236</f>
        <v>0</v>
      </c>
      <c r="Q236" s="228">
        <v>0.00089999999999999998</v>
      </c>
      <c r="R236" s="228">
        <f>Q236*H236</f>
        <v>0.0027000000000000001</v>
      </c>
      <c r="S236" s="228">
        <v>0</v>
      </c>
      <c r="T236" s="22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0" t="s">
        <v>308</v>
      </c>
      <c r="AT236" s="230" t="s">
        <v>369</v>
      </c>
      <c r="AU236" s="230" t="s">
        <v>89</v>
      </c>
      <c r="AY236" s="19" t="s">
        <v>257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87</v>
      </c>
      <c r="BK236" s="231">
        <f>ROUND(I236*H236,2)</f>
        <v>0</v>
      </c>
      <c r="BL236" s="19" t="s">
        <v>264</v>
      </c>
      <c r="BM236" s="230" t="s">
        <v>961</v>
      </c>
    </row>
    <row r="237" s="2" customFormat="1" ht="16.5" customHeight="1">
      <c r="A237" s="41"/>
      <c r="B237" s="42"/>
      <c r="C237" s="219" t="s">
        <v>481</v>
      </c>
      <c r="D237" s="219" t="s">
        <v>259</v>
      </c>
      <c r="E237" s="220" t="s">
        <v>518</v>
      </c>
      <c r="F237" s="221" t="s">
        <v>519</v>
      </c>
      <c r="G237" s="222" t="s">
        <v>396</v>
      </c>
      <c r="H237" s="223">
        <v>3</v>
      </c>
      <c r="I237" s="224"/>
      <c r="J237" s="225">
        <f>ROUND(I237*H237,2)</f>
        <v>0</v>
      </c>
      <c r="K237" s="221" t="s">
        <v>263</v>
      </c>
      <c r="L237" s="47"/>
      <c r="M237" s="226" t="s">
        <v>35</v>
      </c>
      <c r="N237" s="227" t="s">
        <v>51</v>
      </c>
      <c r="O237" s="87"/>
      <c r="P237" s="228">
        <f>O237*H237</f>
        <v>0</v>
      </c>
      <c r="Q237" s="228">
        <v>0.00016000000000000001</v>
      </c>
      <c r="R237" s="228">
        <f>Q237*H237</f>
        <v>0.00048000000000000007</v>
      </c>
      <c r="S237" s="228">
        <v>0</v>
      </c>
      <c r="T237" s="22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0" t="s">
        <v>264</v>
      </c>
      <c r="AT237" s="230" t="s">
        <v>259</v>
      </c>
      <c r="AU237" s="230" t="s">
        <v>89</v>
      </c>
      <c r="AY237" s="19" t="s">
        <v>257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9" t="s">
        <v>87</v>
      </c>
      <c r="BK237" s="231">
        <f>ROUND(I237*H237,2)</f>
        <v>0</v>
      </c>
      <c r="BL237" s="19" t="s">
        <v>264</v>
      </c>
      <c r="BM237" s="230" t="s">
        <v>962</v>
      </c>
    </row>
    <row r="238" s="2" customFormat="1">
      <c r="A238" s="41"/>
      <c r="B238" s="42"/>
      <c r="C238" s="43"/>
      <c r="D238" s="232" t="s">
        <v>266</v>
      </c>
      <c r="E238" s="43"/>
      <c r="F238" s="233" t="s">
        <v>521</v>
      </c>
      <c r="G238" s="43"/>
      <c r="H238" s="43"/>
      <c r="I238" s="234"/>
      <c r="J238" s="43"/>
      <c r="K238" s="43"/>
      <c r="L238" s="47"/>
      <c r="M238" s="235"/>
      <c r="N238" s="23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266</v>
      </c>
      <c r="AU238" s="19" t="s">
        <v>89</v>
      </c>
    </row>
    <row r="239" s="13" customFormat="1">
      <c r="A239" s="13"/>
      <c r="B239" s="237"/>
      <c r="C239" s="238"/>
      <c r="D239" s="239" t="s">
        <v>268</v>
      </c>
      <c r="E239" s="240" t="s">
        <v>35</v>
      </c>
      <c r="F239" s="241" t="s">
        <v>929</v>
      </c>
      <c r="G239" s="238"/>
      <c r="H239" s="240" t="s">
        <v>35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268</v>
      </c>
      <c r="AU239" s="247" t="s">
        <v>89</v>
      </c>
      <c r="AV239" s="13" t="s">
        <v>87</v>
      </c>
      <c r="AW239" s="13" t="s">
        <v>41</v>
      </c>
      <c r="AX239" s="13" t="s">
        <v>80</v>
      </c>
      <c r="AY239" s="247" t="s">
        <v>257</v>
      </c>
    </row>
    <row r="240" s="14" customFormat="1">
      <c r="A240" s="14"/>
      <c r="B240" s="248"/>
      <c r="C240" s="249"/>
      <c r="D240" s="239" t="s">
        <v>268</v>
      </c>
      <c r="E240" s="250" t="s">
        <v>35</v>
      </c>
      <c r="F240" s="251" t="s">
        <v>98</v>
      </c>
      <c r="G240" s="249"/>
      <c r="H240" s="252">
        <v>3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268</v>
      </c>
      <c r="AU240" s="258" t="s">
        <v>89</v>
      </c>
      <c r="AV240" s="14" t="s">
        <v>89</v>
      </c>
      <c r="AW240" s="14" t="s">
        <v>41</v>
      </c>
      <c r="AX240" s="14" t="s">
        <v>80</v>
      </c>
      <c r="AY240" s="258" t="s">
        <v>257</v>
      </c>
    </row>
    <row r="241" s="15" customFormat="1">
      <c r="A241" s="15"/>
      <c r="B241" s="259"/>
      <c r="C241" s="260"/>
      <c r="D241" s="239" t="s">
        <v>268</v>
      </c>
      <c r="E241" s="261" t="s">
        <v>35</v>
      </c>
      <c r="F241" s="262" t="s">
        <v>272</v>
      </c>
      <c r="G241" s="260"/>
      <c r="H241" s="263">
        <v>3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268</v>
      </c>
      <c r="AU241" s="269" t="s">
        <v>89</v>
      </c>
      <c r="AV241" s="15" t="s">
        <v>264</v>
      </c>
      <c r="AW241" s="15" t="s">
        <v>41</v>
      </c>
      <c r="AX241" s="15" t="s">
        <v>87</v>
      </c>
      <c r="AY241" s="269" t="s">
        <v>257</v>
      </c>
    </row>
    <row r="242" s="2" customFormat="1" ht="16.5" customHeight="1">
      <c r="A242" s="41"/>
      <c r="B242" s="42"/>
      <c r="C242" s="219" t="s">
        <v>485</v>
      </c>
      <c r="D242" s="219" t="s">
        <v>259</v>
      </c>
      <c r="E242" s="220" t="s">
        <v>523</v>
      </c>
      <c r="F242" s="221" t="s">
        <v>524</v>
      </c>
      <c r="G242" s="222" t="s">
        <v>297</v>
      </c>
      <c r="H242" s="223">
        <v>3</v>
      </c>
      <c r="I242" s="224"/>
      <c r="J242" s="225">
        <f>ROUND(I242*H242,2)</f>
        <v>0</v>
      </c>
      <c r="K242" s="221" t="s">
        <v>263</v>
      </c>
      <c r="L242" s="47"/>
      <c r="M242" s="226" t="s">
        <v>35</v>
      </c>
      <c r="N242" s="227" t="s">
        <v>51</v>
      </c>
      <c r="O242" s="87"/>
      <c r="P242" s="228">
        <f>O242*H242</f>
        <v>0</v>
      </c>
      <c r="Q242" s="228">
        <v>0.00019000000000000001</v>
      </c>
      <c r="R242" s="228">
        <f>Q242*H242</f>
        <v>0.00056999999999999998</v>
      </c>
      <c r="S242" s="228">
        <v>0</v>
      </c>
      <c r="T242" s="22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0" t="s">
        <v>264</v>
      </c>
      <c r="AT242" s="230" t="s">
        <v>259</v>
      </c>
      <c r="AU242" s="230" t="s">
        <v>89</v>
      </c>
      <c r="AY242" s="19" t="s">
        <v>257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9" t="s">
        <v>87</v>
      </c>
      <c r="BK242" s="231">
        <f>ROUND(I242*H242,2)</f>
        <v>0</v>
      </c>
      <c r="BL242" s="19" t="s">
        <v>264</v>
      </c>
      <c r="BM242" s="230" t="s">
        <v>963</v>
      </c>
    </row>
    <row r="243" s="2" customFormat="1">
      <c r="A243" s="41"/>
      <c r="B243" s="42"/>
      <c r="C243" s="43"/>
      <c r="D243" s="232" t="s">
        <v>266</v>
      </c>
      <c r="E243" s="43"/>
      <c r="F243" s="233" t="s">
        <v>526</v>
      </c>
      <c r="G243" s="43"/>
      <c r="H243" s="43"/>
      <c r="I243" s="234"/>
      <c r="J243" s="43"/>
      <c r="K243" s="43"/>
      <c r="L243" s="47"/>
      <c r="M243" s="235"/>
      <c r="N243" s="23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266</v>
      </c>
      <c r="AU243" s="19" t="s">
        <v>89</v>
      </c>
    </row>
    <row r="244" s="13" customFormat="1">
      <c r="A244" s="13"/>
      <c r="B244" s="237"/>
      <c r="C244" s="238"/>
      <c r="D244" s="239" t="s">
        <v>268</v>
      </c>
      <c r="E244" s="240" t="s">
        <v>35</v>
      </c>
      <c r="F244" s="241" t="s">
        <v>929</v>
      </c>
      <c r="G244" s="238"/>
      <c r="H244" s="240" t="s">
        <v>35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268</v>
      </c>
      <c r="AU244" s="247" t="s">
        <v>89</v>
      </c>
      <c r="AV244" s="13" t="s">
        <v>87</v>
      </c>
      <c r="AW244" s="13" t="s">
        <v>41</v>
      </c>
      <c r="AX244" s="13" t="s">
        <v>80</v>
      </c>
      <c r="AY244" s="247" t="s">
        <v>257</v>
      </c>
    </row>
    <row r="245" s="14" customFormat="1">
      <c r="A245" s="14"/>
      <c r="B245" s="248"/>
      <c r="C245" s="249"/>
      <c r="D245" s="239" t="s">
        <v>268</v>
      </c>
      <c r="E245" s="250" t="s">
        <v>35</v>
      </c>
      <c r="F245" s="251" t="s">
        <v>847</v>
      </c>
      <c r="G245" s="249"/>
      <c r="H245" s="252">
        <v>3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268</v>
      </c>
      <c r="AU245" s="258" t="s">
        <v>89</v>
      </c>
      <c r="AV245" s="14" t="s">
        <v>89</v>
      </c>
      <c r="AW245" s="14" t="s">
        <v>41</v>
      </c>
      <c r="AX245" s="14" t="s">
        <v>80</v>
      </c>
      <c r="AY245" s="258" t="s">
        <v>257</v>
      </c>
    </row>
    <row r="246" s="15" customFormat="1">
      <c r="A246" s="15"/>
      <c r="B246" s="259"/>
      <c r="C246" s="260"/>
      <c r="D246" s="239" t="s">
        <v>268</v>
      </c>
      <c r="E246" s="261" t="s">
        <v>35</v>
      </c>
      <c r="F246" s="262" t="s">
        <v>272</v>
      </c>
      <c r="G246" s="260"/>
      <c r="H246" s="263">
        <v>3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9" t="s">
        <v>268</v>
      </c>
      <c r="AU246" s="269" t="s">
        <v>89</v>
      </c>
      <c r="AV246" s="15" t="s">
        <v>264</v>
      </c>
      <c r="AW246" s="15" t="s">
        <v>41</v>
      </c>
      <c r="AX246" s="15" t="s">
        <v>87</v>
      </c>
      <c r="AY246" s="269" t="s">
        <v>257</v>
      </c>
    </row>
    <row r="247" s="2" customFormat="1" ht="16.5" customHeight="1">
      <c r="A247" s="41"/>
      <c r="B247" s="42"/>
      <c r="C247" s="219" t="s">
        <v>489</v>
      </c>
      <c r="D247" s="219" t="s">
        <v>259</v>
      </c>
      <c r="E247" s="220" t="s">
        <v>529</v>
      </c>
      <c r="F247" s="221" t="s">
        <v>530</v>
      </c>
      <c r="G247" s="222" t="s">
        <v>297</v>
      </c>
      <c r="H247" s="223">
        <v>3</v>
      </c>
      <c r="I247" s="224"/>
      <c r="J247" s="225">
        <f>ROUND(I247*H247,2)</f>
        <v>0</v>
      </c>
      <c r="K247" s="221" t="s">
        <v>263</v>
      </c>
      <c r="L247" s="47"/>
      <c r="M247" s="226" t="s">
        <v>35</v>
      </c>
      <c r="N247" s="227" t="s">
        <v>51</v>
      </c>
      <c r="O247" s="87"/>
      <c r="P247" s="228">
        <f>O247*H247</f>
        <v>0</v>
      </c>
      <c r="Q247" s="228">
        <v>6.0000000000000002E-05</v>
      </c>
      <c r="R247" s="228">
        <f>Q247*H247</f>
        <v>0.00018000000000000001</v>
      </c>
      <c r="S247" s="228">
        <v>0</v>
      </c>
      <c r="T247" s="22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0" t="s">
        <v>264</v>
      </c>
      <c r="AT247" s="230" t="s">
        <v>259</v>
      </c>
      <c r="AU247" s="230" t="s">
        <v>89</v>
      </c>
      <c r="AY247" s="19" t="s">
        <v>257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9" t="s">
        <v>87</v>
      </c>
      <c r="BK247" s="231">
        <f>ROUND(I247*H247,2)</f>
        <v>0</v>
      </c>
      <c r="BL247" s="19" t="s">
        <v>264</v>
      </c>
      <c r="BM247" s="230" t="s">
        <v>964</v>
      </c>
    </row>
    <row r="248" s="2" customFormat="1">
      <c r="A248" s="41"/>
      <c r="B248" s="42"/>
      <c r="C248" s="43"/>
      <c r="D248" s="232" t="s">
        <v>266</v>
      </c>
      <c r="E248" s="43"/>
      <c r="F248" s="233" t="s">
        <v>532</v>
      </c>
      <c r="G248" s="43"/>
      <c r="H248" s="43"/>
      <c r="I248" s="234"/>
      <c r="J248" s="43"/>
      <c r="K248" s="43"/>
      <c r="L248" s="47"/>
      <c r="M248" s="235"/>
      <c r="N248" s="23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266</v>
      </c>
      <c r="AU248" s="19" t="s">
        <v>89</v>
      </c>
    </row>
    <row r="249" s="13" customFormat="1">
      <c r="A249" s="13"/>
      <c r="B249" s="237"/>
      <c r="C249" s="238"/>
      <c r="D249" s="239" t="s">
        <v>268</v>
      </c>
      <c r="E249" s="240" t="s">
        <v>35</v>
      </c>
      <c r="F249" s="241" t="s">
        <v>929</v>
      </c>
      <c r="G249" s="238"/>
      <c r="H249" s="240" t="s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268</v>
      </c>
      <c r="AU249" s="247" t="s">
        <v>89</v>
      </c>
      <c r="AV249" s="13" t="s">
        <v>87</v>
      </c>
      <c r="AW249" s="13" t="s">
        <v>41</v>
      </c>
      <c r="AX249" s="13" t="s">
        <v>80</v>
      </c>
      <c r="AY249" s="247" t="s">
        <v>257</v>
      </c>
    </row>
    <row r="250" s="14" customFormat="1">
      <c r="A250" s="14"/>
      <c r="B250" s="248"/>
      <c r="C250" s="249"/>
      <c r="D250" s="239" t="s">
        <v>268</v>
      </c>
      <c r="E250" s="250" t="s">
        <v>35</v>
      </c>
      <c r="F250" s="251" t="s">
        <v>847</v>
      </c>
      <c r="G250" s="249"/>
      <c r="H250" s="252">
        <v>3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268</v>
      </c>
      <c r="AU250" s="258" t="s">
        <v>89</v>
      </c>
      <c r="AV250" s="14" t="s">
        <v>89</v>
      </c>
      <c r="AW250" s="14" t="s">
        <v>41</v>
      </c>
      <c r="AX250" s="14" t="s">
        <v>80</v>
      </c>
      <c r="AY250" s="258" t="s">
        <v>257</v>
      </c>
    </row>
    <row r="251" s="15" customFormat="1">
      <c r="A251" s="15"/>
      <c r="B251" s="259"/>
      <c r="C251" s="260"/>
      <c r="D251" s="239" t="s">
        <v>268</v>
      </c>
      <c r="E251" s="261" t="s">
        <v>35</v>
      </c>
      <c r="F251" s="262" t="s">
        <v>272</v>
      </c>
      <c r="G251" s="260"/>
      <c r="H251" s="263">
        <v>3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268</v>
      </c>
      <c r="AU251" s="269" t="s">
        <v>89</v>
      </c>
      <c r="AV251" s="15" t="s">
        <v>264</v>
      </c>
      <c r="AW251" s="15" t="s">
        <v>41</v>
      </c>
      <c r="AX251" s="15" t="s">
        <v>87</v>
      </c>
      <c r="AY251" s="269" t="s">
        <v>257</v>
      </c>
    </row>
    <row r="252" s="12" customFormat="1" ht="22.8" customHeight="1">
      <c r="A252" s="12"/>
      <c r="B252" s="203"/>
      <c r="C252" s="204"/>
      <c r="D252" s="205" t="s">
        <v>79</v>
      </c>
      <c r="E252" s="217" t="s">
        <v>315</v>
      </c>
      <c r="F252" s="217" t="s">
        <v>533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SUM(P253:P258)</f>
        <v>0</v>
      </c>
      <c r="Q252" s="211"/>
      <c r="R252" s="212">
        <f>SUM(R253:R258)</f>
        <v>0</v>
      </c>
      <c r="S252" s="211"/>
      <c r="T252" s="213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87</v>
      </c>
      <c r="AT252" s="215" t="s">
        <v>79</v>
      </c>
      <c r="AU252" s="215" t="s">
        <v>87</v>
      </c>
      <c r="AY252" s="214" t="s">
        <v>257</v>
      </c>
      <c r="BK252" s="216">
        <f>SUM(BK253:BK258)</f>
        <v>0</v>
      </c>
    </row>
    <row r="253" s="2" customFormat="1" ht="16.5" customHeight="1">
      <c r="A253" s="41"/>
      <c r="B253" s="42"/>
      <c r="C253" s="219" t="s">
        <v>494</v>
      </c>
      <c r="D253" s="219" t="s">
        <v>259</v>
      </c>
      <c r="E253" s="220" t="s">
        <v>535</v>
      </c>
      <c r="F253" s="221" t="s">
        <v>536</v>
      </c>
      <c r="G253" s="222" t="s">
        <v>297</v>
      </c>
      <c r="H253" s="223">
        <v>6</v>
      </c>
      <c r="I253" s="224"/>
      <c r="J253" s="225">
        <f>ROUND(I253*H253,2)</f>
        <v>0</v>
      </c>
      <c r="K253" s="221" t="s">
        <v>263</v>
      </c>
      <c r="L253" s="47"/>
      <c r="M253" s="226" t="s">
        <v>35</v>
      </c>
      <c r="N253" s="227" t="s">
        <v>51</v>
      </c>
      <c r="O253" s="87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30" t="s">
        <v>264</v>
      </c>
      <c r="AT253" s="230" t="s">
        <v>259</v>
      </c>
      <c r="AU253" s="230" t="s">
        <v>89</v>
      </c>
      <c r="AY253" s="19" t="s">
        <v>257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9" t="s">
        <v>87</v>
      </c>
      <c r="BK253" s="231">
        <f>ROUND(I253*H253,2)</f>
        <v>0</v>
      </c>
      <c r="BL253" s="19" t="s">
        <v>264</v>
      </c>
      <c r="BM253" s="230" t="s">
        <v>965</v>
      </c>
    </row>
    <row r="254" s="2" customFormat="1">
      <c r="A254" s="41"/>
      <c r="B254" s="42"/>
      <c r="C254" s="43"/>
      <c r="D254" s="232" t="s">
        <v>266</v>
      </c>
      <c r="E254" s="43"/>
      <c r="F254" s="233" t="s">
        <v>538</v>
      </c>
      <c r="G254" s="43"/>
      <c r="H254" s="43"/>
      <c r="I254" s="234"/>
      <c r="J254" s="43"/>
      <c r="K254" s="43"/>
      <c r="L254" s="47"/>
      <c r="M254" s="235"/>
      <c r="N254" s="23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266</v>
      </c>
      <c r="AU254" s="19" t="s">
        <v>89</v>
      </c>
    </row>
    <row r="255" s="13" customFormat="1">
      <c r="A255" s="13"/>
      <c r="B255" s="237"/>
      <c r="C255" s="238"/>
      <c r="D255" s="239" t="s">
        <v>268</v>
      </c>
      <c r="E255" s="240" t="s">
        <v>35</v>
      </c>
      <c r="F255" s="241" t="s">
        <v>929</v>
      </c>
      <c r="G255" s="238"/>
      <c r="H255" s="240" t="s">
        <v>35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268</v>
      </c>
      <c r="AU255" s="247" t="s">
        <v>89</v>
      </c>
      <c r="AV255" s="13" t="s">
        <v>87</v>
      </c>
      <c r="AW255" s="13" t="s">
        <v>41</v>
      </c>
      <c r="AX255" s="13" t="s">
        <v>80</v>
      </c>
      <c r="AY255" s="247" t="s">
        <v>257</v>
      </c>
    </row>
    <row r="256" s="13" customFormat="1">
      <c r="A256" s="13"/>
      <c r="B256" s="237"/>
      <c r="C256" s="238"/>
      <c r="D256" s="239" t="s">
        <v>268</v>
      </c>
      <c r="E256" s="240" t="s">
        <v>35</v>
      </c>
      <c r="F256" s="241" t="s">
        <v>270</v>
      </c>
      <c r="G256" s="238"/>
      <c r="H256" s="240" t="s">
        <v>35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268</v>
      </c>
      <c r="AU256" s="247" t="s">
        <v>89</v>
      </c>
      <c r="AV256" s="13" t="s">
        <v>87</v>
      </c>
      <c r="AW256" s="13" t="s">
        <v>41</v>
      </c>
      <c r="AX256" s="13" t="s">
        <v>80</v>
      </c>
      <c r="AY256" s="247" t="s">
        <v>257</v>
      </c>
    </row>
    <row r="257" s="14" customFormat="1">
      <c r="A257" s="14"/>
      <c r="B257" s="248"/>
      <c r="C257" s="249"/>
      <c r="D257" s="239" t="s">
        <v>268</v>
      </c>
      <c r="E257" s="250" t="s">
        <v>35</v>
      </c>
      <c r="F257" s="251" t="s">
        <v>849</v>
      </c>
      <c r="G257" s="249"/>
      <c r="H257" s="252">
        <v>6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268</v>
      </c>
      <c r="AU257" s="258" t="s">
        <v>89</v>
      </c>
      <c r="AV257" s="14" t="s">
        <v>89</v>
      </c>
      <c r="AW257" s="14" t="s">
        <v>41</v>
      </c>
      <c r="AX257" s="14" t="s">
        <v>80</v>
      </c>
      <c r="AY257" s="258" t="s">
        <v>257</v>
      </c>
    </row>
    <row r="258" s="15" customFormat="1">
      <c r="A258" s="15"/>
      <c r="B258" s="259"/>
      <c r="C258" s="260"/>
      <c r="D258" s="239" t="s">
        <v>268</v>
      </c>
      <c r="E258" s="261" t="s">
        <v>35</v>
      </c>
      <c r="F258" s="262" t="s">
        <v>272</v>
      </c>
      <c r="G258" s="260"/>
      <c r="H258" s="263">
        <v>6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268</v>
      </c>
      <c r="AU258" s="269" t="s">
        <v>89</v>
      </c>
      <c r="AV258" s="15" t="s">
        <v>264</v>
      </c>
      <c r="AW258" s="15" t="s">
        <v>41</v>
      </c>
      <c r="AX258" s="15" t="s">
        <v>87</v>
      </c>
      <c r="AY258" s="269" t="s">
        <v>257</v>
      </c>
    </row>
    <row r="259" s="12" customFormat="1" ht="22.8" customHeight="1">
      <c r="A259" s="12"/>
      <c r="B259" s="203"/>
      <c r="C259" s="204"/>
      <c r="D259" s="205" t="s">
        <v>79</v>
      </c>
      <c r="E259" s="217" t="s">
        <v>539</v>
      </c>
      <c r="F259" s="217" t="s">
        <v>540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SUM(P260:P275)</f>
        <v>0</v>
      </c>
      <c r="Q259" s="211"/>
      <c r="R259" s="212">
        <f>SUM(R260:R275)</f>
        <v>0</v>
      </c>
      <c r="S259" s="211"/>
      <c r="T259" s="213">
        <f>SUM(T260:T275)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87</v>
      </c>
      <c r="AT259" s="215" t="s">
        <v>79</v>
      </c>
      <c r="AU259" s="215" t="s">
        <v>87</v>
      </c>
      <c r="AY259" s="214" t="s">
        <v>257</v>
      </c>
      <c r="BK259" s="216">
        <f>SUM(BK260:BK275)</f>
        <v>0</v>
      </c>
    </row>
    <row r="260" s="2" customFormat="1" ht="24.15" customHeight="1">
      <c r="A260" s="41"/>
      <c r="B260" s="42"/>
      <c r="C260" s="219" t="s">
        <v>499</v>
      </c>
      <c r="D260" s="219" t="s">
        <v>259</v>
      </c>
      <c r="E260" s="220" t="s">
        <v>542</v>
      </c>
      <c r="F260" s="221" t="s">
        <v>543</v>
      </c>
      <c r="G260" s="222" t="s">
        <v>356</v>
      </c>
      <c r="H260" s="223">
        <v>2.8799999999999999</v>
      </c>
      <c r="I260" s="224"/>
      <c r="J260" s="225">
        <f>ROUND(I260*H260,2)</f>
        <v>0</v>
      </c>
      <c r="K260" s="221" t="s">
        <v>263</v>
      </c>
      <c r="L260" s="47"/>
      <c r="M260" s="226" t="s">
        <v>35</v>
      </c>
      <c r="N260" s="227" t="s">
        <v>51</v>
      </c>
      <c r="O260" s="87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30" t="s">
        <v>264</v>
      </c>
      <c r="AT260" s="230" t="s">
        <v>259</v>
      </c>
      <c r="AU260" s="230" t="s">
        <v>89</v>
      </c>
      <c r="AY260" s="19" t="s">
        <v>257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9" t="s">
        <v>87</v>
      </c>
      <c r="BK260" s="231">
        <f>ROUND(I260*H260,2)</f>
        <v>0</v>
      </c>
      <c r="BL260" s="19" t="s">
        <v>264</v>
      </c>
      <c r="BM260" s="230" t="s">
        <v>966</v>
      </c>
    </row>
    <row r="261" s="2" customFormat="1">
      <c r="A261" s="41"/>
      <c r="B261" s="42"/>
      <c r="C261" s="43"/>
      <c r="D261" s="232" t="s">
        <v>266</v>
      </c>
      <c r="E261" s="43"/>
      <c r="F261" s="233" t="s">
        <v>545</v>
      </c>
      <c r="G261" s="43"/>
      <c r="H261" s="43"/>
      <c r="I261" s="234"/>
      <c r="J261" s="43"/>
      <c r="K261" s="43"/>
      <c r="L261" s="47"/>
      <c r="M261" s="235"/>
      <c r="N261" s="23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266</v>
      </c>
      <c r="AU261" s="19" t="s">
        <v>89</v>
      </c>
    </row>
    <row r="262" s="2" customFormat="1" ht="24.15" customHeight="1">
      <c r="A262" s="41"/>
      <c r="B262" s="42"/>
      <c r="C262" s="219" t="s">
        <v>504</v>
      </c>
      <c r="D262" s="219" t="s">
        <v>259</v>
      </c>
      <c r="E262" s="220" t="s">
        <v>547</v>
      </c>
      <c r="F262" s="221" t="s">
        <v>548</v>
      </c>
      <c r="G262" s="222" t="s">
        <v>356</v>
      </c>
      <c r="H262" s="223">
        <v>31.68</v>
      </c>
      <c r="I262" s="224"/>
      <c r="J262" s="225">
        <f>ROUND(I262*H262,2)</f>
        <v>0</v>
      </c>
      <c r="K262" s="221" t="s">
        <v>263</v>
      </c>
      <c r="L262" s="47"/>
      <c r="M262" s="226" t="s">
        <v>35</v>
      </c>
      <c r="N262" s="227" t="s">
        <v>51</v>
      </c>
      <c r="O262" s="87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264</v>
      </c>
      <c r="AT262" s="230" t="s">
        <v>259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967</v>
      </c>
    </row>
    <row r="263" s="2" customFormat="1">
      <c r="A263" s="41"/>
      <c r="B263" s="42"/>
      <c r="C263" s="43"/>
      <c r="D263" s="232" t="s">
        <v>266</v>
      </c>
      <c r="E263" s="43"/>
      <c r="F263" s="233" t="s">
        <v>550</v>
      </c>
      <c r="G263" s="43"/>
      <c r="H263" s="43"/>
      <c r="I263" s="234"/>
      <c r="J263" s="43"/>
      <c r="K263" s="43"/>
      <c r="L263" s="47"/>
      <c r="M263" s="235"/>
      <c r="N263" s="23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266</v>
      </c>
      <c r="AU263" s="19" t="s">
        <v>89</v>
      </c>
    </row>
    <row r="264" s="2" customFormat="1">
      <c r="A264" s="41"/>
      <c r="B264" s="42"/>
      <c r="C264" s="43"/>
      <c r="D264" s="239" t="s">
        <v>551</v>
      </c>
      <c r="E264" s="43"/>
      <c r="F264" s="280" t="s">
        <v>552</v>
      </c>
      <c r="G264" s="43"/>
      <c r="H264" s="43"/>
      <c r="I264" s="234"/>
      <c r="J264" s="43"/>
      <c r="K264" s="43"/>
      <c r="L264" s="47"/>
      <c r="M264" s="235"/>
      <c r="N264" s="23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551</v>
      </c>
      <c r="AU264" s="19" t="s">
        <v>89</v>
      </c>
    </row>
    <row r="265" s="14" customFormat="1">
      <c r="A265" s="14"/>
      <c r="B265" s="248"/>
      <c r="C265" s="249"/>
      <c r="D265" s="239" t="s">
        <v>268</v>
      </c>
      <c r="E265" s="249"/>
      <c r="F265" s="251" t="s">
        <v>921</v>
      </c>
      <c r="G265" s="249"/>
      <c r="H265" s="252">
        <v>31.68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268</v>
      </c>
      <c r="AU265" s="258" t="s">
        <v>89</v>
      </c>
      <c r="AV265" s="14" t="s">
        <v>89</v>
      </c>
      <c r="AW265" s="14" t="s">
        <v>4</v>
      </c>
      <c r="AX265" s="14" t="s">
        <v>87</v>
      </c>
      <c r="AY265" s="258" t="s">
        <v>257</v>
      </c>
    </row>
    <row r="266" s="2" customFormat="1" ht="24.15" customHeight="1">
      <c r="A266" s="41"/>
      <c r="B266" s="42"/>
      <c r="C266" s="219" t="s">
        <v>509</v>
      </c>
      <c r="D266" s="219" t="s">
        <v>259</v>
      </c>
      <c r="E266" s="220" t="s">
        <v>555</v>
      </c>
      <c r="F266" s="221" t="s">
        <v>556</v>
      </c>
      <c r="G266" s="222" t="s">
        <v>356</v>
      </c>
      <c r="H266" s="223">
        <v>0.66000000000000003</v>
      </c>
      <c r="I266" s="224"/>
      <c r="J266" s="225">
        <f>ROUND(I266*H266,2)</f>
        <v>0</v>
      </c>
      <c r="K266" s="221" t="s">
        <v>263</v>
      </c>
      <c r="L266" s="47"/>
      <c r="M266" s="226" t="s">
        <v>35</v>
      </c>
      <c r="N266" s="227" t="s">
        <v>51</v>
      </c>
      <c r="O266" s="87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264</v>
      </c>
      <c r="AT266" s="230" t="s">
        <v>259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968</v>
      </c>
    </row>
    <row r="267" s="2" customFormat="1">
      <c r="A267" s="41"/>
      <c r="B267" s="42"/>
      <c r="C267" s="43"/>
      <c r="D267" s="232" t="s">
        <v>266</v>
      </c>
      <c r="E267" s="43"/>
      <c r="F267" s="233" t="s">
        <v>558</v>
      </c>
      <c r="G267" s="43"/>
      <c r="H267" s="43"/>
      <c r="I267" s="234"/>
      <c r="J267" s="43"/>
      <c r="K267" s="43"/>
      <c r="L267" s="47"/>
      <c r="M267" s="235"/>
      <c r="N267" s="23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266</v>
      </c>
      <c r="AU267" s="19" t="s">
        <v>89</v>
      </c>
    </row>
    <row r="268" s="13" customFormat="1">
      <c r="A268" s="13"/>
      <c r="B268" s="237"/>
      <c r="C268" s="238"/>
      <c r="D268" s="239" t="s">
        <v>268</v>
      </c>
      <c r="E268" s="240" t="s">
        <v>35</v>
      </c>
      <c r="F268" s="241" t="s">
        <v>929</v>
      </c>
      <c r="G268" s="238"/>
      <c r="H268" s="240" t="s">
        <v>35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268</v>
      </c>
      <c r="AU268" s="247" t="s">
        <v>89</v>
      </c>
      <c r="AV268" s="13" t="s">
        <v>87</v>
      </c>
      <c r="AW268" s="13" t="s">
        <v>41</v>
      </c>
      <c r="AX268" s="13" t="s">
        <v>80</v>
      </c>
      <c r="AY268" s="247" t="s">
        <v>257</v>
      </c>
    </row>
    <row r="269" s="14" customFormat="1">
      <c r="A269" s="14"/>
      <c r="B269" s="248"/>
      <c r="C269" s="249"/>
      <c r="D269" s="239" t="s">
        <v>268</v>
      </c>
      <c r="E269" s="250" t="s">
        <v>35</v>
      </c>
      <c r="F269" s="251" t="s">
        <v>923</v>
      </c>
      <c r="G269" s="249"/>
      <c r="H269" s="252">
        <v>0.66000000000000003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268</v>
      </c>
      <c r="AU269" s="258" t="s">
        <v>89</v>
      </c>
      <c r="AV269" s="14" t="s">
        <v>89</v>
      </c>
      <c r="AW269" s="14" t="s">
        <v>41</v>
      </c>
      <c r="AX269" s="14" t="s">
        <v>80</v>
      </c>
      <c r="AY269" s="258" t="s">
        <v>257</v>
      </c>
    </row>
    <row r="270" s="15" customFormat="1">
      <c r="A270" s="15"/>
      <c r="B270" s="259"/>
      <c r="C270" s="260"/>
      <c r="D270" s="239" t="s">
        <v>268</v>
      </c>
      <c r="E270" s="261" t="s">
        <v>35</v>
      </c>
      <c r="F270" s="262" t="s">
        <v>272</v>
      </c>
      <c r="G270" s="260"/>
      <c r="H270" s="263">
        <v>0.66000000000000003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9" t="s">
        <v>268</v>
      </c>
      <c r="AU270" s="269" t="s">
        <v>89</v>
      </c>
      <c r="AV270" s="15" t="s">
        <v>264</v>
      </c>
      <c r="AW270" s="15" t="s">
        <v>41</v>
      </c>
      <c r="AX270" s="15" t="s">
        <v>87</v>
      </c>
      <c r="AY270" s="269" t="s">
        <v>257</v>
      </c>
    </row>
    <row r="271" s="2" customFormat="1" ht="24.15" customHeight="1">
      <c r="A271" s="41"/>
      <c r="B271" s="42"/>
      <c r="C271" s="219" t="s">
        <v>513</v>
      </c>
      <c r="D271" s="219" t="s">
        <v>259</v>
      </c>
      <c r="E271" s="220" t="s">
        <v>561</v>
      </c>
      <c r="F271" s="221" t="s">
        <v>355</v>
      </c>
      <c r="G271" s="222" t="s">
        <v>356</v>
      </c>
      <c r="H271" s="223">
        <v>2.2200000000000002</v>
      </c>
      <c r="I271" s="224"/>
      <c r="J271" s="225">
        <f>ROUND(I271*H271,2)</f>
        <v>0</v>
      </c>
      <c r="K271" s="221" t="s">
        <v>263</v>
      </c>
      <c r="L271" s="47"/>
      <c r="M271" s="226" t="s">
        <v>35</v>
      </c>
      <c r="N271" s="227" t="s">
        <v>51</v>
      </c>
      <c r="O271" s="87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0" t="s">
        <v>264</v>
      </c>
      <c r="AT271" s="230" t="s">
        <v>259</v>
      </c>
      <c r="AU271" s="230" t="s">
        <v>89</v>
      </c>
      <c r="AY271" s="19" t="s">
        <v>257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9" t="s">
        <v>87</v>
      </c>
      <c r="BK271" s="231">
        <f>ROUND(I271*H271,2)</f>
        <v>0</v>
      </c>
      <c r="BL271" s="19" t="s">
        <v>264</v>
      </c>
      <c r="BM271" s="230" t="s">
        <v>969</v>
      </c>
    </row>
    <row r="272" s="2" customFormat="1">
      <c r="A272" s="41"/>
      <c r="B272" s="42"/>
      <c r="C272" s="43"/>
      <c r="D272" s="232" t="s">
        <v>266</v>
      </c>
      <c r="E272" s="43"/>
      <c r="F272" s="233" t="s">
        <v>563</v>
      </c>
      <c r="G272" s="43"/>
      <c r="H272" s="43"/>
      <c r="I272" s="234"/>
      <c r="J272" s="43"/>
      <c r="K272" s="43"/>
      <c r="L272" s="47"/>
      <c r="M272" s="235"/>
      <c r="N272" s="236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266</v>
      </c>
      <c r="AU272" s="19" t="s">
        <v>89</v>
      </c>
    </row>
    <row r="273" s="13" customFormat="1">
      <c r="A273" s="13"/>
      <c r="B273" s="237"/>
      <c r="C273" s="238"/>
      <c r="D273" s="239" t="s">
        <v>268</v>
      </c>
      <c r="E273" s="240" t="s">
        <v>35</v>
      </c>
      <c r="F273" s="241" t="s">
        <v>929</v>
      </c>
      <c r="G273" s="238"/>
      <c r="H273" s="240" t="s">
        <v>35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268</v>
      </c>
      <c r="AU273" s="247" t="s">
        <v>89</v>
      </c>
      <c r="AV273" s="13" t="s">
        <v>87</v>
      </c>
      <c r="AW273" s="13" t="s">
        <v>41</v>
      </c>
      <c r="AX273" s="13" t="s">
        <v>80</v>
      </c>
      <c r="AY273" s="247" t="s">
        <v>257</v>
      </c>
    </row>
    <row r="274" s="14" customFormat="1">
      <c r="A274" s="14"/>
      <c r="B274" s="248"/>
      <c r="C274" s="249"/>
      <c r="D274" s="239" t="s">
        <v>268</v>
      </c>
      <c r="E274" s="250" t="s">
        <v>35</v>
      </c>
      <c r="F274" s="251" t="s">
        <v>925</v>
      </c>
      <c r="G274" s="249"/>
      <c r="H274" s="252">
        <v>2.2200000000000002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268</v>
      </c>
      <c r="AU274" s="258" t="s">
        <v>89</v>
      </c>
      <c r="AV274" s="14" t="s">
        <v>89</v>
      </c>
      <c r="AW274" s="14" t="s">
        <v>41</v>
      </c>
      <c r="AX274" s="14" t="s">
        <v>80</v>
      </c>
      <c r="AY274" s="258" t="s">
        <v>257</v>
      </c>
    </row>
    <row r="275" s="15" customFormat="1">
      <c r="A275" s="15"/>
      <c r="B275" s="259"/>
      <c r="C275" s="260"/>
      <c r="D275" s="239" t="s">
        <v>268</v>
      </c>
      <c r="E275" s="261" t="s">
        <v>35</v>
      </c>
      <c r="F275" s="262" t="s">
        <v>272</v>
      </c>
      <c r="G275" s="260"/>
      <c r="H275" s="263">
        <v>2.2200000000000002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9" t="s">
        <v>268</v>
      </c>
      <c r="AU275" s="269" t="s">
        <v>89</v>
      </c>
      <c r="AV275" s="15" t="s">
        <v>264</v>
      </c>
      <c r="AW275" s="15" t="s">
        <v>41</v>
      </c>
      <c r="AX275" s="15" t="s">
        <v>87</v>
      </c>
      <c r="AY275" s="269" t="s">
        <v>257</v>
      </c>
    </row>
    <row r="276" s="12" customFormat="1" ht="22.8" customHeight="1">
      <c r="A276" s="12"/>
      <c r="B276" s="203"/>
      <c r="C276" s="204"/>
      <c r="D276" s="205" t="s">
        <v>79</v>
      </c>
      <c r="E276" s="217" t="s">
        <v>565</v>
      </c>
      <c r="F276" s="217" t="s">
        <v>566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SUM(P277:P278)</f>
        <v>0</v>
      </c>
      <c r="Q276" s="211"/>
      <c r="R276" s="212">
        <f>SUM(R277:R278)</f>
        <v>0</v>
      </c>
      <c r="S276" s="211"/>
      <c r="T276" s="213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87</v>
      </c>
      <c r="AT276" s="215" t="s">
        <v>79</v>
      </c>
      <c r="AU276" s="215" t="s">
        <v>87</v>
      </c>
      <c r="AY276" s="214" t="s">
        <v>257</v>
      </c>
      <c r="BK276" s="216">
        <f>SUM(BK277:BK278)</f>
        <v>0</v>
      </c>
    </row>
    <row r="277" s="2" customFormat="1" ht="24.15" customHeight="1">
      <c r="A277" s="41"/>
      <c r="B277" s="42"/>
      <c r="C277" s="219" t="s">
        <v>517</v>
      </c>
      <c r="D277" s="219" t="s">
        <v>259</v>
      </c>
      <c r="E277" s="220" t="s">
        <v>568</v>
      </c>
      <c r="F277" s="221" t="s">
        <v>569</v>
      </c>
      <c r="G277" s="222" t="s">
        <v>356</v>
      </c>
      <c r="H277" s="223">
        <v>0.98099999999999998</v>
      </c>
      <c r="I277" s="224"/>
      <c r="J277" s="225">
        <f>ROUND(I277*H277,2)</f>
        <v>0</v>
      </c>
      <c r="K277" s="221" t="s">
        <v>263</v>
      </c>
      <c r="L277" s="47"/>
      <c r="M277" s="226" t="s">
        <v>35</v>
      </c>
      <c r="N277" s="227" t="s">
        <v>51</v>
      </c>
      <c r="O277" s="87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0" t="s">
        <v>264</v>
      </c>
      <c r="AT277" s="230" t="s">
        <v>259</v>
      </c>
      <c r="AU277" s="230" t="s">
        <v>89</v>
      </c>
      <c r="AY277" s="19" t="s">
        <v>257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9" t="s">
        <v>87</v>
      </c>
      <c r="BK277" s="231">
        <f>ROUND(I277*H277,2)</f>
        <v>0</v>
      </c>
      <c r="BL277" s="19" t="s">
        <v>264</v>
      </c>
      <c r="BM277" s="230" t="s">
        <v>970</v>
      </c>
    </row>
    <row r="278" s="2" customFormat="1">
      <c r="A278" s="41"/>
      <c r="B278" s="42"/>
      <c r="C278" s="43"/>
      <c r="D278" s="232" t="s">
        <v>266</v>
      </c>
      <c r="E278" s="43"/>
      <c r="F278" s="233" t="s">
        <v>571</v>
      </c>
      <c r="G278" s="43"/>
      <c r="H278" s="43"/>
      <c r="I278" s="234"/>
      <c r="J278" s="43"/>
      <c r="K278" s="43"/>
      <c r="L278" s="47"/>
      <c r="M278" s="281"/>
      <c r="N278" s="282"/>
      <c r="O278" s="283"/>
      <c r="P278" s="283"/>
      <c r="Q278" s="283"/>
      <c r="R278" s="283"/>
      <c r="S278" s="283"/>
      <c r="T278" s="284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266</v>
      </c>
      <c r="AU278" s="19" t="s">
        <v>89</v>
      </c>
    </row>
    <row r="279" s="2" customFormat="1" ht="6.96" customHeight="1">
      <c r="A279" s="41"/>
      <c r="B279" s="62"/>
      <c r="C279" s="63"/>
      <c r="D279" s="63"/>
      <c r="E279" s="63"/>
      <c r="F279" s="63"/>
      <c r="G279" s="63"/>
      <c r="H279" s="63"/>
      <c r="I279" s="63"/>
      <c r="J279" s="63"/>
      <c r="K279" s="63"/>
      <c r="L279" s="47"/>
      <c r="M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</sheetData>
  <sheetProtection sheet="1" autoFilter="0" formatColumns="0" formatRows="0" objects="1" scenarios="1" spinCount="100000" saltValue="Up6aE9csW9NaCUCADQcvu3qU8TDfQg1jkscQAgKfRoamAmua8tbOAlhLkM/1Vf1EFZsFrDPzKevI3COB8spVbQ==" hashValue="t+AUt4oLzPptA9aZdkSmidTdFavvjsTv/QNuSj5OpWEmfpYgu3834lfPuVX5LNpGLVFp+UlNdTEvxiZiAj29LQ==" algorithmName="SHA-512" password="CC35"/>
  <autoFilter ref="C98:K27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1_01/113107312"/>
    <hyperlink ref="F109" r:id="rId2" display="https://podminky.urs.cz/item/CS_URS_2021_01/113107323"/>
    <hyperlink ref="F115" r:id="rId3" display="https://podminky.urs.cz/item/CS_URS_2021_01/113107342"/>
    <hyperlink ref="F121" r:id="rId4" display="https://podminky.urs.cz/item/CS_URS_2021_01/132354201"/>
    <hyperlink ref="F127" r:id="rId5" display="https://podminky.urs.cz/item/CS_URS_2021_01/151101101"/>
    <hyperlink ref="F133" r:id="rId6" display="https://podminky.urs.cz/item/CS_URS_2021_01/151101111"/>
    <hyperlink ref="F135" r:id="rId7" display="https://podminky.urs.cz/item/CS_URS_2021_01/162751137"/>
    <hyperlink ref="F141" r:id="rId8" display="https://podminky.urs.cz/item/CS_URS_2021_01/162751139"/>
    <hyperlink ref="F147" r:id="rId9" display="https://podminky.urs.cz/item/CS_URS_2021_01/171201221"/>
    <hyperlink ref="F153" r:id="rId10" display="https://podminky.urs.cz/item/CS_URS_2021_01/174151101"/>
    <hyperlink ref="F161" r:id="rId11" display="https://podminky.urs.cz/item/CS_URS_2021_01/175151101"/>
    <hyperlink ref="F171" r:id="rId12" display="https://podminky.urs.cz/item/CS_URS_2021_01/338171113"/>
    <hyperlink ref="F179" r:id="rId13" display="https://podminky.urs.cz/item/CS_URS_2021_01/451573111"/>
    <hyperlink ref="F186" r:id="rId14" display="https://podminky.urs.cz/item/CS_URS_2021_01/871161211"/>
    <hyperlink ref="F193" r:id="rId15" display="https://podminky.urs.cz/item/CS_URS_2021_01/877161101"/>
    <hyperlink ref="F207" r:id="rId16" display="https://podminky.urs.cz/item/CS_URS_2021_01/877261124"/>
    <hyperlink ref="F213" r:id="rId17" display="https://podminky.urs.cz/item/CS_URS_2021_01/879171111"/>
    <hyperlink ref="F218" r:id="rId18" display="https://podminky.urs.cz/item/CS_URS_2021_01/891181112"/>
    <hyperlink ref="F226" r:id="rId19" display="https://podminky.urs.cz/item/CS_URS_2021_01/892233122"/>
    <hyperlink ref="F231" r:id="rId20" display="https://podminky.urs.cz/item/CS_URS_2021_01/899401112"/>
    <hyperlink ref="F238" r:id="rId21" display="https://podminky.urs.cz/item/CS_URS_2021_01/899713111"/>
    <hyperlink ref="F243" r:id="rId22" display="https://podminky.urs.cz/item/CS_URS_2021_01/899721111"/>
    <hyperlink ref="F248" r:id="rId23" display="https://podminky.urs.cz/item/CS_URS_2021_01/899722111"/>
    <hyperlink ref="F254" r:id="rId24" display="https://podminky.urs.cz/item/CS_URS_2021_01/919735112"/>
    <hyperlink ref="F261" r:id="rId25" display="https://podminky.urs.cz/item/CS_URS_2021_01/997221551"/>
    <hyperlink ref="F263" r:id="rId26" display="https://podminky.urs.cz/item/CS_URS_2021_01/997221559"/>
    <hyperlink ref="F267" r:id="rId27" display="https://podminky.urs.cz/item/CS_URS_2021_01/997221645"/>
    <hyperlink ref="F272" r:id="rId28" display="https://podminky.urs.cz/item/CS_URS_2021_01/997221655"/>
    <hyperlink ref="F278" r:id="rId2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971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972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ROUND(J101,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ROUND((SUM(BE101:BE363)),  2)</f>
        <v>0</v>
      </c>
      <c r="G37" s="41"/>
      <c r="H37" s="41"/>
      <c r="I37" s="163">
        <v>0.20999999999999999</v>
      </c>
      <c r="J37" s="162">
        <f>ROUND(((SUM(BE101:BE363))*I37),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ROUND((SUM(BF101:BF363)),  2)</f>
        <v>0</v>
      </c>
      <c r="G38" s="41"/>
      <c r="H38" s="41"/>
      <c r="I38" s="163">
        <v>0.14999999999999999</v>
      </c>
      <c r="J38" s="162">
        <f>ROUND(((SUM(BF101:BF363))*I38),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ROUND((SUM(BG101:BG363)),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ROUND((SUM(BH101:BH363)),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ROUND((SUM(BI101:BI363)),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971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03.1 - Stoka 1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J102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J103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J219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J225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J231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713</v>
      </c>
      <c r="E73" s="189"/>
      <c r="F73" s="189"/>
      <c r="G73" s="189"/>
      <c r="H73" s="189"/>
      <c r="I73" s="189"/>
      <c r="J73" s="190">
        <f>J250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238</v>
      </c>
      <c r="E74" s="189"/>
      <c r="F74" s="189"/>
      <c r="G74" s="189"/>
      <c r="H74" s="189"/>
      <c r="I74" s="189"/>
      <c r="J74" s="190">
        <f>J265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239</v>
      </c>
      <c r="E75" s="189"/>
      <c r="F75" s="189"/>
      <c r="G75" s="189"/>
      <c r="H75" s="189"/>
      <c r="I75" s="189"/>
      <c r="J75" s="190">
        <f>J336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240</v>
      </c>
      <c r="E76" s="189"/>
      <c r="F76" s="189"/>
      <c r="G76" s="189"/>
      <c r="H76" s="189"/>
      <c r="I76" s="189"/>
      <c r="J76" s="190">
        <f>J344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7"/>
      <c r="C77" s="127"/>
      <c r="D77" s="188" t="s">
        <v>241</v>
      </c>
      <c r="E77" s="189"/>
      <c r="F77" s="189"/>
      <c r="G77" s="189"/>
      <c r="H77" s="189"/>
      <c r="I77" s="189"/>
      <c r="J77" s="190">
        <f>J361</f>
        <v>0</v>
      </c>
      <c r="K77" s="127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5" t="s">
        <v>242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5" t="str">
        <f>E7</f>
        <v>Odkanalizování části města Děčín - Horní Oldřichov - III. a IV. etapa</v>
      </c>
      <c r="F87" s="34"/>
      <c r="G87" s="34"/>
      <c r="H87" s="34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3"/>
      <c r="C88" s="34" t="s">
        <v>221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5" t="s">
        <v>222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223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1"/>
      <c r="B91" s="42"/>
      <c r="C91" s="43"/>
      <c r="D91" s="43"/>
      <c r="E91" s="176" t="s">
        <v>971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4" t="s">
        <v>225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SO 03.1 - Stoka 1</v>
      </c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</v>
      </c>
      <c r="D95" s="43"/>
      <c r="E95" s="43"/>
      <c r="F95" s="29" t="str">
        <f>F16</f>
        <v>Horní Oldřichov</v>
      </c>
      <c r="G95" s="43"/>
      <c r="H95" s="43"/>
      <c r="I95" s="34" t="s">
        <v>24</v>
      </c>
      <c r="J95" s="75" t="str">
        <f>IF(J16="","",J16)</f>
        <v>15. 2. 2021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5.65" customHeight="1">
      <c r="A97" s="41"/>
      <c r="B97" s="42"/>
      <c r="C97" s="34" t="s">
        <v>30</v>
      </c>
      <c r="D97" s="43"/>
      <c r="E97" s="43"/>
      <c r="F97" s="29" t="str">
        <f>E19</f>
        <v>Statutární město Děčín, Mírové náměstí 1175/5</v>
      </c>
      <c r="G97" s="43"/>
      <c r="H97" s="43"/>
      <c r="I97" s="34" t="s">
        <v>38</v>
      </c>
      <c r="J97" s="39" t="str">
        <f>E25</f>
        <v>AQUECON a.s., Čsl. Legií 445/4, Teplice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4" t="s">
        <v>36</v>
      </c>
      <c r="D98" s="43"/>
      <c r="E98" s="43"/>
      <c r="F98" s="29" t="str">
        <f>IF(E22="","",E22)</f>
        <v>Vyplň údaj</v>
      </c>
      <c r="G98" s="43"/>
      <c r="H98" s="43"/>
      <c r="I98" s="34" t="s">
        <v>42</v>
      </c>
      <c r="J98" s="39" t="str">
        <f>E28</f>
        <v xml:space="preserve"> 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92"/>
      <c r="B100" s="193"/>
      <c r="C100" s="194" t="s">
        <v>243</v>
      </c>
      <c r="D100" s="195" t="s">
        <v>65</v>
      </c>
      <c r="E100" s="195" t="s">
        <v>61</v>
      </c>
      <c r="F100" s="195" t="s">
        <v>62</v>
      </c>
      <c r="G100" s="195" t="s">
        <v>244</v>
      </c>
      <c r="H100" s="195" t="s">
        <v>245</v>
      </c>
      <c r="I100" s="195" t="s">
        <v>246</v>
      </c>
      <c r="J100" s="195" t="s">
        <v>231</v>
      </c>
      <c r="K100" s="196" t="s">
        <v>247</v>
      </c>
      <c r="L100" s="197"/>
      <c r="M100" s="95" t="s">
        <v>35</v>
      </c>
      <c r="N100" s="96" t="s">
        <v>50</v>
      </c>
      <c r="O100" s="96" t="s">
        <v>248</v>
      </c>
      <c r="P100" s="96" t="s">
        <v>249</v>
      </c>
      <c r="Q100" s="96" t="s">
        <v>250</v>
      </c>
      <c r="R100" s="96" t="s">
        <v>251</v>
      </c>
      <c r="S100" s="96" t="s">
        <v>252</v>
      </c>
      <c r="T100" s="97" t="s">
        <v>253</v>
      </c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</row>
    <row r="101" s="2" customFormat="1" ht="22.8" customHeight="1">
      <c r="A101" s="41"/>
      <c r="B101" s="42"/>
      <c r="C101" s="102" t="s">
        <v>254</v>
      </c>
      <c r="D101" s="43"/>
      <c r="E101" s="43"/>
      <c r="F101" s="43"/>
      <c r="G101" s="43"/>
      <c r="H101" s="43"/>
      <c r="I101" s="43"/>
      <c r="J101" s="198">
        <f>BK101</f>
        <v>0</v>
      </c>
      <c r="K101" s="43"/>
      <c r="L101" s="47"/>
      <c r="M101" s="98"/>
      <c r="N101" s="199"/>
      <c r="O101" s="99"/>
      <c r="P101" s="200">
        <f>P102</f>
        <v>0</v>
      </c>
      <c r="Q101" s="99"/>
      <c r="R101" s="200">
        <f>R102</f>
        <v>65.445392800000008</v>
      </c>
      <c r="S101" s="99"/>
      <c r="T101" s="201">
        <f>T102</f>
        <v>196.54590000000002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79</v>
      </c>
      <c r="AU101" s="19" t="s">
        <v>232</v>
      </c>
      <c r="BK101" s="202">
        <f>BK102</f>
        <v>0</v>
      </c>
    </row>
    <row r="102" s="12" customFormat="1" ht="25.92" customHeight="1">
      <c r="A102" s="12"/>
      <c r="B102" s="203"/>
      <c r="C102" s="204"/>
      <c r="D102" s="205" t="s">
        <v>79</v>
      </c>
      <c r="E102" s="206" t="s">
        <v>255</v>
      </c>
      <c r="F102" s="206" t="s">
        <v>256</v>
      </c>
      <c r="G102" s="204"/>
      <c r="H102" s="204"/>
      <c r="I102" s="207"/>
      <c r="J102" s="208">
        <f>BK102</f>
        <v>0</v>
      </c>
      <c r="K102" s="204"/>
      <c r="L102" s="209"/>
      <c r="M102" s="210"/>
      <c r="N102" s="211"/>
      <c r="O102" s="211"/>
      <c r="P102" s="212">
        <f>P103+P219+P225+P231+P250+P265+P336+P344+P361</f>
        <v>0</v>
      </c>
      <c r="Q102" s="211"/>
      <c r="R102" s="212">
        <f>R103+R219+R225+R231+R250+R265+R336+R344+R361</f>
        <v>65.445392800000008</v>
      </c>
      <c r="S102" s="211"/>
      <c r="T102" s="213">
        <f>T103+T219+T225+T231+T250+T265+T336+T344+T361</f>
        <v>196.54590000000002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80</v>
      </c>
      <c r="AY102" s="214" t="s">
        <v>257</v>
      </c>
      <c r="BK102" s="216">
        <f>BK103+BK219+BK225+BK231+BK250+BK265+BK336+BK344+BK361</f>
        <v>0</v>
      </c>
    </row>
    <row r="103" s="12" customFormat="1" ht="22.8" customHeight="1">
      <c r="A103" s="12"/>
      <c r="B103" s="203"/>
      <c r="C103" s="204"/>
      <c r="D103" s="205" t="s">
        <v>79</v>
      </c>
      <c r="E103" s="217" t="s">
        <v>87</v>
      </c>
      <c r="F103" s="217" t="s">
        <v>258</v>
      </c>
      <c r="G103" s="204"/>
      <c r="H103" s="204"/>
      <c r="I103" s="207"/>
      <c r="J103" s="218">
        <f>BK103</f>
        <v>0</v>
      </c>
      <c r="K103" s="204"/>
      <c r="L103" s="209"/>
      <c r="M103" s="210"/>
      <c r="N103" s="211"/>
      <c r="O103" s="211"/>
      <c r="P103" s="212">
        <f>SUM(P104:P218)</f>
        <v>0</v>
      </c>
      <c r="Q103" s="211"/>
      <c r="R103" s="212">
        <f>SUM(R104:R218)</f>
        <v>0.92796079999999992</v>
      </c>
      <c r="S103" s="211"/>
      <c r="T103" s="213">
        <f>SUM(T104:T218)</f>
        <v>196.54590000000002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4" t="s">
        <v>87</v>
      </c>
      <c r="AT103" s="215" t="s">
        <v>79</v>
      </c>
      <c r="AU103" s="215" t="s">
        <v>87</v>
      </c>
      <c r="AY103" s="214" t="s">
        <v>257</v>
      </c>
      <c r="BK103" s="216">
        <f>SUM(BK104:BK218)</f>
        <v>0</v>
      </c>
    </row>
    <row r="104" s="2" customFormat="1" ht="37.8" customHeight="1">
      <c r="A104" s="41"/>
      <c r="B104" s="42"/>
      <c r="C104" s="219" t="s">
        <v>87</v>
      </c>
      <c r="D104" s="219" t="s">
        <v>259</v>
      </c>
      <c r="E104" s="220" t="s">
        <v>260</v>
      </c>
      <c r="F104" s="221" t="s">
        <v>261</v>
      </c>
      <c r="G104" s="222" t="s">
        <v>262</v>
      </c>
      <c r="H104" s="223">
        <v>157.333</v>
      </c>
      <c r="I104" s="224"/>
      <c r="J104" s="225">
        <f>ROUND(I104*H104,2)</f>
        <v>0</v>
      </c>
      <c r="K104" s="221" t="s">
        <v>263</v>
      </c>
      <c r="L104" s="47"/>
      <c r="M104" s="226" t="s">
        <v>35</v>
      </c>
      <c r="N104" s="227" t="s">
        <v>51</v>
      </c>
      <c r="O104" s="87"/>
      <c r="P104" s="228">
        <f>O104*H104</f>
        <v>0</v>
      </c>
      <c r="Q104" s="228">
        <v>0</v>
      </c>
      <c r="R104" s="228">
        <f>Q104*H104</f>
        <v>0</v>
      </c>
      <c r="S104" s="228">
        <v>0.29999999999999999</v>
      </c>
      <c r="T104" s="229">
        <f>S104*H104</f>
        <v>47.1999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0" t="s">
        <v>264</v>
      </c>
      <c r="AT104" s="230" t="s">
        <v>259</v>
      </c>
      <c r="AU104" s="230" t="s">
        <v>89</v>
      </c>
      <c r="AY104" s="19" t="s">
        <v>257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87</v>
      </c>
      <c r="BK104" s="231">
        <f>ROUND(I104*H104,2)</f>
        <v>0</v>
      </c>
      <c r="BL104" s="19" t="s">
        <v>264</v>
      </c>
      <c r="BM104" s="230" t="s">
        <v>973</v>
      </c>
    </row>
    <row r="105" s="2" customFormat="1">
      <c r="A105" s="41"/>
      <c r="B105" s="42"/>
      <c r="C105" s="43"/>
      <c r="D105" s="232" t="s">
        <v>266</v>
      </c>
      <c r="E105" s="43"/>
      <c r="F105" s="233" t="s">
        <v>267</v>
      </c>
      <c r="G105" s="43"/>
      <c r="H105" s="43"/>
      <c r="I105" s="234"/>
      <c r="J105" s="43"/>
      <c r="K105" s="43"/>
      <c r="L105" s="47"/>
      <c r="M105" s="235"/>
      <c r="N105" s="23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266</v>
      </c>
      <c r="AU105" s="19" t="s">
        <v>89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974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975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3" customFormat="1">
      <c r="A108" s="13"/>
      <c r="B108" s="237"/>
      <c r="C108" s="238"/>
      <c r="D108" s="239" t="s">
        <v>268</v>
      </c>
      <c r="E108" s="240" t="s">
        <v>35</v>
      </c>
      <c r="F108" s="241" t="s">
        <v>976</v>
      </c>
      <c r="G108" s="238"/>
      <c r="H108" s="240" t="s">
        <v>35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268</v>
      </c>
      <c r="AU108" s="247" t="s">
        <v>89</v>
      </c>
      <c r="AV108" s="13" t="s">
        <v>87</v>
      </c>
      <c r="AW108" s="13" t="s">
        <v>41</v>
      </c>
      <c r="AX108" s="13" t="s">
        <v>80</v>
      </c>
      <c r="AY108" s="247" t="s">
        <v>257</v>
      </c>
    </row>
    <row r="109" s="14" customFormat="1">
      <c r="A109" s="14"/>
      <c r="B109" s="248"/>
      <c r="C109" s="249"/>
      <c r="D109" s="239" t="s">
        <v>268</v>
      </c>
      <c r="E109" s="250" t="s">
        <v>35</v>
      </c>
      <c r="F109" s="251" t="s">
        <v>977</v>
      </c>
      <c r="G109" s="249"/>
      <c r="H109" s="252">
        <v>157.333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268</v>
      </c>
      <c r="AU109" s="258" t="s">
        <v>89</v>
      </c>
      <c r="AV109" s="14" t="s">
        <v>89</v>
      </c>
      <c r="AW109" s="14" t="s">
        <v>41</v>
      </c>
      <c r="AX109" s="14" t="s">
        <v>80</v>
      </c>
      <c r="AY109" s="258" t="s">
        <v>257</v>
      </c>
    </row>
    <row r="110" s="15" customFormat="1">
      <c r="A110" s="15"/>
      <c r="B110" s="259"/>
      <c r="C110" s="260"/>
      <c r="D110" s="239" t="s">
        <v>268</v>
      </c>
      <c r="E110" s="261" t="s">
        <v>35</v>
      </c>
      <c r="F110" s="262" t="s">
        <v>272</v>
      </c>
      <c r="G110" s="260"/>
      <c r="H110" s="263">
        <v>157.333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268</v>
      </c>
      <c r="AU110" s="269" t="s">
        <v>89</v>
      </c>
      <c r="AV110" s="15" t="s">
        <v>264</v>
      </c>
      <c r="AW110" s="15" t="s">
        <v>41</v>
      </c>
      <c r="AX110" s="15" t="s">
        <v>87</v>
      </c>
      <c r="AY110" s="269" t="s">
        <v>257</v>
      </c>
    </row>
    <row r="111" s="2" customFormat="1" ht="37.8" customHeight="1">
      <c r="A111" s="41"/>
      <c r="B111" s="42"/>
      <c r="C111" s="219" t="s">
        <v>89</v>
      </c>
      <c r="D111" s="219" t="s">
        <v>259</v>
      </c>
      <c r="E111" s="220" t="s">
        <v>273</v>
      </c>
      <c r="F111" s="221" t="s">
        <v>274</v>
      </c>
      <c r="G111" s="222" t="s">
        <v>262</v>
      </c>
      <c r="H111" s="223">
        <v>157.333</v>
      </c>
      <c r="I111" s="224"/>
      <c r="J111" s="225">
        <f>ROUND(I111*H111,2)</f>
        <v>0</v>
      </c>
      <c r="K111" s="221" t="s">
        <v>263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0.44</v>
      </c>
      <c r="T111" s="229">
        <f>S111*H111</f>
        <v>69.226519999999994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264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264</v>
      </c>
      <c r="BM111" s="230" t="s">
        <v>978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276</v>
      </c>
      <c r="G112" s="43"/>
      <c r="H112" s="43"/>
      <c r="I112" s="234"/>
      <c r="J112" s="43"/>
      <c r="K112" s="43"/>
      <c r="L112" s="47"/>
      <c r="M112" s="235"/>
      <c r="N112" s="23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13" customFormat="1">
      <c r="A113" s="13"/>
      <c r="B113" s="237"/>
      <c r="C113" s="238"/>
      <c r="D113" s="239" t="s">
        <v>268</v>
      </c>
      <c r="E113" s="240" t="s">
        <v>35</v>
      </c>
      <c r="F113" s="241" t="s">
        <v>974</v>
      </c>
      <c r="G113" s="238"/>
      <c r="H113" s="240" t="s">
        <v>35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268</v>
      </c>
      <c r="AU113" s="247" t="s">
        <v>89</v>
      </c>
      <c r="AV113" s="13" t="s">
        <v>87</v>
      </c>
      <c r="AW113" s="13" t="s">
        <v>41</v>
      </c>
      <c r="AX113" s="13" t="s">
        <v>80</v>
      </c>
      <c r="AY113" s="247" t="s">
        <v>257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975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3" customFormat="1">
      <c r="A115" s="13"/>
      <c r="B115" s="237"/>
      <c r="C115" s="238"/>
      <c r="D115" s="239" t="s">
        <v>268</v>
      </c>
      <c r="E115" s="240" t="s">
        <v>35</v>
      </c>
      <c r="F115" s="241" t="s">
        <v>976</v>
      </c>
      <c r="G115" s="238"/>
      <c r="H115" s="240" t="s">
        <v>35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268</v>
      </c>
      <c r="AU115" s="247" t="s">
        <v>89</v>
      </c>
      <c r="AV115" s="13" t="s">
        <v>87</v>
      </c>
      <c r="AW115" s="13" t="s">
        <v>41</v>
      </c>
      <c r="AX115" s="13" t="s">
        <v>80</v>
      </c>
      <c r="AY115" s="247" t="s">
        <v>257</v>
      </c>
    </row>
    <row r="116" s="14" customFormat="1">
      <c r="A116" s="14"/>
      <c r="B116" s="248"/>
      <c r="C116" s="249"/>
      <c r="D116" s="239" t="s">
        <v>268</v>
      </c>
      <c r="E116" s="250" t="s">
        <v>35</v>
      </c>
      <c r="F116" s="251" t="s">
        <v>977</v>
      </c>
      <c r="G116" s="249"/>
      <c r="H116" s="252">
        <v>157.333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268</v>
      </c>
      <c r="AU116" s="258" t="s">
        <v>89</v>
      </c>
      <c r="AV116" s="14" t="s">
        <v>89</v>
      </c>
      <c r="AW116" s="14" t="s">
        <v>41</v>
      </c>
      <c r="AX116" s="14" t="s">
        <v>80</v>
      </c>
      <c r="AY116" s="258" t="s">
        <v>257</v>
      </c>
    </row>
    <row r="117" s="15" customFormat="1">
      <c r="A117" s="15"/>
      <c r="B117" s="259"/>
      <c r="C117" s="260"/>
      <c r="D117" s="239" t="s">
        <v>268</v>
      </c>
      <c r="E117" s="261" t="s">
        <v>35</v>
      </c>
      <c r="F117" s="262" t="s">
        <v>272</v>
      </c>
      <c r="G117" s="260"/>
      <c r="H117" s="263">
        <v>157.333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9" t="s">
        <v>268</v>
      </c>
      <c r="AU117" s="269" t="s">
        <v>89</v>
      </c>
      <c r="AV117" s="15" t="s">
        <v>264</v>
      </c>
      <c r="AW117" s="15" t="s">
        <v>41</v>
      </c>
      <c r="AX117" s="15" t="s">
        <v>87</v>
      </c>
      <c r="AY117" s="269" t="s">
        <v>257</v>
      </c>
    </row>
    <row r="118" s="2" customFormat="1" ht="37.8" customHeight="1">
      <c r="A118" s="41"/>
      <c r="B118" s="42"/>
      <c r="C118" s="219" t="s">
        <v>98</v>
      </c>
      <c r="D118" s="219" t="s">
        <v>259</v>
      </c>
      <c r="E118" s="220" t="s">
        <v>714</v>
      </c>
      <c r="F118" s="221" t="s">
        <v>715</v>
      </c>
      <c r="G118" s="222" t="s">
        <v>262</v>
      </c>
      <c r="H118" s="223">
        <v>78.459000000000003</v>
      </c>
      <c r="I118" s="224"/>
      <c r="J118" s="225">
        <f>ROUND(I118*H118,2)</f>
        <v>0</v>
      </c>
      <c r="K118" s="221" t="s">
        <v>263</v>
      </c>
      <c r="L118" s="47"/>
      <c r="M118" s="226" t="s">
        <v>35</v>
      </c>
      <c r="N118" s="227" t="s">
        <v>51</v>
      </c>
      <c r="O118" s="87"/>
      <c r="P118" s="228">
        <f>O118*H118</f>
        <v>0</v>
      </c>
      <c r="Q118" s="228">
        <v>0</v>
      </c>
      <c r="R118" s="228">
        <f>Q118*H118</f>
        <v>0</v>
      </c>
      <c r="S118" s="228">
        <v>0.57999999999999996</v>
      </c>
      <c r="T118" s="229">
        <f>S118*H118</f>
        <v>45.506219999999999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0" t="s">
        <v>264</v>
      </c>
      <c r="AT118" s="230" t="s">
        <v>259</v>
      </c>
      <c r="AU118" s="230" t="s">
        <v>89</v>
      </c>
      <c r="AY118" s="19" t="s">
        <v>257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87</v>
      </c>
      <c r="BK118" s="231">
        <f>ROUND(I118*H118,2)</f>
        <v>0</v>
      </c>
      <c r="BL118" s="19" t="s">
        <v>264</v>
      </c>
      <c r="BM118" s="230" t="s">
        <v>979</v>
      </c>
    </row>
    <row r="119" s="2" customFormat="1">
      <c r="A119" s="41"/>
      <c r="B119" s="42"/>
      <c r="C119" s="43"/>
      <c r="D119" s="232" t="s">
        <v>266</v>
      </c>
      <c r="E119" s="43"/>
      <c r="F119" s="233" t="s">
        <v>717</v>
      </c>
      <c r="G119" s="43"/>
      <c r="H119" s="43"/>
      <c r="I119" s="234"/>
      <c r="J119" s="43"/>
      <c r="K119" s="43"/>
      <c r="L119" s="47"/>
      <c r="M119" s="235"/>
      <c r="N119" s="23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266</v>
      </c>
      <c r="AU119" s="19" t="s">
        <v>89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974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980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976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981</v>
      </c>
      <c r="G123" s="249"/>
      <c r="H123" s="252">
        <v>78.459000000000003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5" customFormat="1">
      <c r="A124" s="15"/>
      <c r="B124" s="259"/>
      <c r="C124" s="260"/>
      <c r="D124" s="239" t="s">
        <v>268</v>
      </c>
      <c r="E124" s="261" t="s">
        <v>35</v>
      </c>
      <c r="F124" s="262" t="s">
        <v>272</v>
      </c>
      <c r="G124" s="260"/>
      <c r="H124" s="263">
        <v>78.459000000000003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268</v>
      </c>
      <c r="AU124" s="269" t="s">
        <v>89</v>
      </c>
      <c r="AV124" s="15" t="s">
        <v>264</v>
      </c>
      <c r="AW124" s="15" t="s">
        <v>41</v>
      </c>
      <c r="AX124" s="15" t="s">
        <v>87</v>
      </c>
      <c r="AY124" s="269" t="s">
        <v>257</v>
      </c>
    </row>
    <row r="125" s="2" customFormat="1" ht="37.8" customHeight="1">
      <c r="A125" s="41"/>
      <c r="B125" s="42"/>
      <c r="C125" s="219" t="s">
        <v>264</v>
      </c>
      <c r="D125" s="219" t="s">
        <v>259</v>
      </c>
      <c r="E125" s="220" t="s">
        <v>277</v>
      </c>
      <c r="F125" s="221" t="s">
        <v>278</v>
      </c>
      <c r="G125" s="222" t="s">
        <v>262</v>
      </c>
      <c r="H125" s="223">
        <v>157.333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</v>
      </c>
      <c r="R125" s="228">
        <f>Q125*H125</f>
        <v>0</v>
      </c>
      <c r="S125" s="228">
        <v>0.22</v>
      </c>
      <c r="T125" s="229">
        <f>S125*H125</f>
        <v>34.613259999999997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982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280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974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975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976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977</v>
      </c>
      <c r="G130" s="249"/>
      <c r="H130" s="252">
        <v>157.333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5" customFormat="1">
      <c r="A131" s="15"/>
      <c r="B131" s="259"/>
      <c r="C131" s="260"/>
      <c r="D131" s="239" t="s">
        <v>268</v>
      </c>
      <c r="E131" s="261" t="s">
        <v>35</v>
      </c>
      <c r="F131" s="262" t="s">
        <v>272</v>
      </c>
      <c r="G131" s="260"/>
      <c r="H131" s="263">
        <v>157.333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268</v>
      </c>
      <c r="AU131" s="269" t="s">
        <v>89</v>
      </c>
      <c r="AV131" s="15" t="s">
        <v>264</v>
      </c>
      <c r="AW131" s="15" t="s">
        <v>41</v>
      </c>
      <c r="AX131" s="15" t="s">
        <v>87</v>
      </c>
      <c r="AY131" s="269" t="s">
        <v>257</v>
      </c>
    </row>
    <row r="132" s="2" customFormat="1" ht="16.5" customHeight="1">
      <c r="A132" s="41"/>
      <c r="B132" s="42"/>
      <c r="C132" s="219" t="s">
        <v>287</v>
      </c>
      <c r="D132" s="219" t="s">
        <v>259</v>
      </c>
      <c r="E132" s="220" t="s">
        <v>281</v>
      </c>
      <c r="F132" s="221" t="s">
        <v>282</v>
      </c>
      <c r="G132" s="222" t="s">
        <v>283</v>
      </c>
      <c r="H132" s="223">
        <v>136</v>
      </c>
      <c r="I132" s="224"/>
      <c r="J132" s="225">
        <f>ROUND(I132*H132,2)</f>
        <v>0</v>
      </c>
      <c r="K132" s="221" t="s">
        <v>263</v>
      </c>
      <c r="L132" s="47"/>
      <c r="M132" s="226" t="s">
        <v>35</v>
      </c>
      <c r="N132" s="227" t="s">
        <v>51</v>
      </c>
      <c r="O132" s="87"/>
      <c r="P132" s="228">
        <f>O132*H132</f>
        <v>0</v>
      </c>
      <c r="Q132" s="228">
        <v>3.0000000000000001E-05</v>
      </c>
      <c r="R132" s="228">
        <f>Q132*H132</f>
        <v>0.0040800000000000003</v>
      </c>
      <c r="S132" s="228">
        <v>0</v>
      </c>
      <c r="T132" s="22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0" t="s">
        <v>264</v>
      </c>
      <c r="AT132" s="230" t="s">
        <v>259</v>
      </c>
      <c r="AU132" s="230" t="s">
        <v>89</v>
      </c>
      <c r="AY132" s="19" t="s">
        <v>257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87</v>
      </c>
      <c r="BK132" s="231">
        <f>ROUND(I132*H132,2)</f>
        <v>0</v>
      </c>
      <c r="BL132" s="19" t="s">
        <v>264</v>
      </c>
      <c r="BM132" s="230" t="s">
        <v>983</v>
      </c>
    </row>
    <row r="133" s="2" customFormat="1">
      <c r="A133" s="41"/>
      <c r="B133" s="42"/>
      <c r="C133" s="43"/>
      <c r="D133" s="232" t="s">
        <v>266</v>
      </c>
      <c r="E133" s="43"/>
      <c r="F133" s="233" t="s">
        <v>285</v>
      </c>
      <c r="G133" s="43"/>
      <c r="H133" s="43"/>
      <c r="I133" s="234"/>
      <c r="J133" s="43"/>
      <c r="K133" s="43"/>
      <c r="L133" s="47"/>
      <c r="M133" s="235"/>
      <c r="N133" s="23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266</v>
      </c>
      <c r="AU133" s="19" t="s">
        <v>89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974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984</v>
      </c>
      <c r="G135" s="249"/>
      <c r="H135" s="252">
        <v>136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136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24.15" customHeight="1">
      <c r="A137" s="41"/>
      <c r="B137" s="42"/>
      <c r="C137" s="219" t="s">
        <v>294</v>
      </c>
      <c r="D137" s="219" t="s">
        <v>259</v>
      </c>
      <c r="E137" s="220" t="s">
        <v>288</v>
      </c>
      <c r="F137" s="221" t="s">
        <v>289</v>
      </c>
      <c r="G137" s="222" t="s">
        <v>290</v>
      </c>
      <c r="H137" s="223">
        <v>17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985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292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974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4" customFormat="1">
      <c r="A140" s="14"/>
      <c r="B140" s="248"/>
      <c r="C140" s="249"/>
      <c r="D140" s="239" t="s">
        <v>268</v>
      </c>
      <c r="E140" s="250" t="s">
        <v>35</v>
      </c>
      <c r="F140" s="251" t="s">
        <v>368</v>
      </c>
      <c r="G140" s="249"/>
      <c r="H140" s="252">
        <v>17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268</v>
      </c>
      <c r="AU140" s="258" t="s">
        <v>89</v>
      </c>
      <c r="AV140" s="14" t="s">
        <v>89</v>
      </c>
      <c r="AW140" s="14" t="s">
        <v>41</v>
      </c>
      <c r="AX140" s="14" t="s">
        <v>80</v>
      </c>
      <c r="AY140" s="258" t="s">
        <v>257</v>
      </c>
    </row>
    <row r="141" s="15" customFormat="1">
      <c r="A141" s="15"/>
      <c r="B141" s="259"/>
      <c r="C141" s="260"/>
      <c r="D141" s="239" t="s">
        <v>268</v>
      </c>
      <c r="E141" s="261" t="s">
        <v>35</v>
      </c>
      <c r="F141" s="262" t="s">
        <v>272</v>
      </c>
      <c r="G141" s="260"/>
      <c r="H141" s="263">
        <v>17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268</v>
      </c>
      <c r="AU141" s="269" t="s">
        <v>89</v>
      </c>
      <c r="AV141" s="15" t="s">
        <v>264</v>
      </c>
      <c r="AW141" s="15" t="s">
        <v>41</v>
      </c>
      <c r="AX141" s="15" t="s">
        <v>87</v>
      </c>
      <c r="AY141" s="269" t="s">
        <v>257</v>
      </c>
    </row>
    <row r="142" s="2" customFormat="1" ht="49.05" customHeight="1">
      <c r="A142" s="41"/>
      <c r="B142" s="42"/>
      <c r="C142" s="219" t="s">
        <v>302</v>
      </c>
      <c r="D142" s="219" t="s">
        <v>259</v>
      </c>
      <c r="E142" s="220" t="s">
        <v>295</v>
      </c>
      <c r="F142" s="221" t="s">
        <v>296</v>
      </c>
      <c r="G142" s="222" t="s">
        <v>297</v>
      </c>
      <c r="H142" s="223">
        <v>3.6000000000000001</v>
      </c>
      <c r="I142" s="224"/>
      <c r="J142" s="225">
        <f>ROUND(I142*H142,2)</f>
        <v>0</v>
      </c>
      <c r="K142" s="221" t="s">
        <v>263</v>
      </c>
      <c r="L142" s="47"/>
      <c r="M142" s="226" t="s">
        <v>35</v>
      </c>
      <c r="N142" s="227" t="s">
        <v>51</v>
      </c>
      <c r="O142" s="87"/>
      <c r="P142" s="228">
        <f>O142*H142</f>
        <v>0</v>
      </c>
      <c r="Q142" s="228">
        <v>0.036900000000000002</v>
      </c>
      <c r="R142" s="228">
        <f>Q142*H142</f>
        <v>0.13284000000000001</v>
      </c>
      <c r="S142" s="228">
        <v>0</v>
      </c>
      <c r="T142" s="22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0" t="s">
        <v>264</v>
      </c>
      <c r="AT142" s="230" t="s">
        <v>259</v>
      </c>
      <c r="AU142" s="230" t="s">
        <v>89</v>
      </c>
      <c r="AY142" s="19" t="s">
        <v>257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87</v>
      </c>
      <c r="BK142" s="231">
        <f>ROUND(I142*H142,2)</f>
        <v>0</v>
      </c>
      <c r="BL142" s="19" t="s">
        <v>264</v>
      </c>
      <c r="BM142" s="230" t="s">
        <v>986</v>
      </c>
    </row>
    <row r="143" s="2" customFormat="1">
      <c r="A143" s="41"/>
      <c r="B143" s="42"/>
      <c r="C143" s="43"/>
      <c r="D143" s="232" t="s">
        <v>266</v>
      </c>
      <c r="E143" s="43"/>
      <c r="F143" s="233" t="s">
        <v>299</v>
      </c>
      <c r="G143" s="43"/>
      <c r="H143" s="43"/>
      <c r="I143" s="234"/>
      <c r="J143" s="43"/>
      <c r="K143" s="43"/>
      <c r="L143" s="47"/>
      <c r="M143" s="235"/>
      <c r="N143" s="23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266</v>
      </c>
      <c r="AU143" s="19" t="s">
        <v>89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974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987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4" customFormat="1">
      <c r="A146" s="14"/>
      <c r="B146" s="248"/>
      <c r="C146" s="249"/>
      <c r="D146" s="239" t="s">
        <v>268</v>
      </c>
      <c r="E146" s="250" t="s">
        <v>35</v>
      </c>
      <c r="F146" s="251" t="s">
        <v>585</v>
      </c>
      <c r="G146" s="249"/>
      <c r="H146" s="252">
        <v>3.6000000000000001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268</v>
      </c>
      <c r="AU146" s="258" t="s">
        <v>89</v>
      </c>
      <c r="AV146" s="14" t="s">
        <v>89</v>
      </c>
      <c r="AW146" s="14" t="s">
        <v>41</v>
      </c>
      <c r="AX146" s="14" t="s">
        <v>80</v>
      </c>
      <c r="AY146" s="258" t="s">
        <v>257</v>
      </c>
    </row>
    <row r="147" s="15" customFormat="1">
      <c r="A147" s="15"/>
      <c r="B147" s="259"/>
      <c r="C147" s="260"/>
      <c r="D147" s="239" t="s">
        <v>268</v>
      </c>
      <c r="E147" s="261" t="s">
        <v>35</v>
      </c>
      <c r="F147" s="262" t="s">
        <v>272</v>
      </c>
      <c r="G147" s="260"/>
      <c r="H147" s="263">
        <v>3.6000000000000001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268</v>
      </c>
      <c r="AU147" s="269" t="s">
        <v>89</v>
      </c>
      <c r="AV147" s="15" t="s">
        <v>264</v>
      </c>
      <c r="AW147" s="15" t="s">
        <v>41</v>
      </c>
      <c r="AX147" s="15" t="s">
        <v>87</v>
      </c>
      <c r="AY147" s="269" t="s">
        <v>257</v>
      </c>
    </row>
    <row r="148" s="2" customFormat="1" ht="49.05" customHeight="1">
      <c r="A148" s="41"/>
      <c r="B148" s="42"/>
      <c r="C148" s="219" t="s">
        <v>308</v>
      </c>
      <c r="D148" s="219" t="s">
        <v>259</v>
      </c>
      <c r="E148" s="220" t="s">
        <v>309</v>
      </c>
      <c r="F148" s="221" t="s">
        <v>310</v>
      </c>
      <c r="G148" s="222" t="s">
        <v>297</v>
      </c>
      <c r="H148" s="223">
        <v>2.3999999999999999</v>
      </c>
      <c r="I148" s="224"/>
      <c r="J148" s="225">
        <f>ROUND(I148*H148,2)</f>
        <v>0</v>
      </c>
      <c r="K148" s="221" t="s">
        <v>263</v>
      </c>
      <c r="L148" s="47"/>
      <c r="M148" s="226" t="s">
        <v>35</v>
      </c>
      <c r="N148" s="227" t="s">
        <v>51</v>
      </c>
      <c r="O148" s="87"/>
      <c r="P148" s="228">
        <f>O148*H148</f>
        <v>0</v>
      </c>
      <c r="Q148" s="228">
        <v>0.036900000000000002</v>
      </c>
      <c r="R148" s="228">
        <f>Q148*H148</f>
        <v>0.08856</v>
      </c>
      <c r="S148" s="228">
        <v>0</v>
      </c>
      <c r="T148" s="22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0" t="s">
        <v>264</v>
      </c>
      <c r="AT148" s="230" t="s">
        <v>259</v>
      </c>
      <c r="AU148" s="230" t="s">
        <v>89</v>
      </c>
      <c r="AY148" s="19" t="s">
        <v>257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87</v>
      </c>
      <c r="BK148" s="231">
        <f>ROUND(I148*H148,2)</f>
        <v>0</v>
      </c>
      <c r="BL148" s="19" t="s">
        <v>264</v>
      </c>
      <c r="BM148" s="230" t="s">
        <v>988</v>
      </c>
    </row>
    <row r="149" s="2" customFormat="1">
      <c r="A149" s="41"/>
      <c r="B149" s="42"/>
      <c r="C149" s="43"/>
      <c r="D149" s="232" t="s">
        <v>266</v>
      </c>
      <c r="E149" s="43"/>
      <c r="F149" s="233" t="s">
        <v>312</v>
      </c>
      <c r="G149" s="43"/>
      <c r="H149" s="43"/>
      <c r="I149" s="234"/>
      <c r="J149" s="43"/>
      <c r="K149" s="43"/>
      <c r="L149" s="47"/>
      <c r="M149" s="235"/>
      <c r="N149" s="23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266</v>
      </c>
      <c r="AU149" s="19" t="s">
        <v>89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974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723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301</v>
      </c>
      <c r="G152" s="249"/>
      <c r="H152" s="252">
        <v>2.3999999999999999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2.3999999999999999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24.15" customHeight="1">
      <c r="A154" s="41"/>
      <c r="B154" s="42"/>
      <c r="C154" s="219" t="s">
        <v>315</v>
      </c>
      <c r="D154" s="219" t="s">
        <v>259</v>
      </c>
      <c r="E154" s="220" t="s">
        <v>316</v>
      </c>
      <c r="F154" s="221" t="s">
        <v>317</v>
      </c>
      <c r="G154" s="222" t="s">
        <v>318</v>
      </c>
      <c r="H154" s="223">
        <v>429.89699999999999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989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320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974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975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3" customFormat="1">
      <c r="A158" s="13"/>
      <c r="B158" s="237"/>
      <c r="C158" s="238"/>
      <c r="D158" s="239" t="s">
        <v>268</v>
      </c>
      <c r="E158" s="240" t="s">
        <v>35</v>
      </c>
      <c r="F158" s="241" t="s">
        <v>990</v>
      </c>
      <c r="G158" s="238"/>
      <c r="H158" s="240" t="s">
        <v>35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268</v>
      </c>
      <c r="AU158" s="247" t="s">
        <v>89</v>
      </c>
      <c r="AV158" s="13" t="s">
        <v>87</v>
      </c>
      <c r="AW158" s="13" t="s">
        <v>41</v>
      </c>
      <c r="AX158" s="13" t="s">
        <v>80</v>
      </c>
      <c r="AY158" s="247" t="s">
        <v>257</v>
      </c>
    </row>
    <row r="159" s="14" customFormat="1">
      <c r="A159" s="14"/>
      <c r="B159" s="248"/>
      <c r="C159" s="249"/>
      <c r="D159" s="239" t="s">
        <v>268</v>
      </c>
      <c r="E159" s="250" t="s">
        <v>35</v>
      </c>
      <c r="F159" s="251" t="s">
        <v>991</v>
      </c>
      <c r="G159" s="249"/>
      <c r="H159" s="252">
        <v>275.33300000000003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268</v>
      </c>
      <c r="AU159" s="258" t="s">
        <v>89</v>
      </c>
      <c r="AV159" s="14" t="s">
        <v>89</v>
      </c>
      <c r="AW159" s="14" t="s">
        <v>41</v>
      </c>
      <c r="AX159" s="14" t="s">
        <v>80</v>
      </c>
      <c r="AY159" s="258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980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3" customFormat="1">
      <c r="A161" s="13"/>
      <c r="B161" s="237"/>
      <c r="C161" s="238"/>
      <c r="D161" s="239" t="s">
        <v>268</v>
      </c>
      <c r="E161" s="240" t="s">
        <v>35</v>
      </c>
      <c r="F161" s="241" t="s">
        <v>990</v>
      </c>
      <c r="G161" s="238"/>
      <c r="H161" s="240" t="s">
        <v>35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268</v>
      </c>
      <c r="AU161" s="247" t="s">
        <v>89</v>
      </c>
      <c r="AV161" s="13" t="s">
        <v>87</v>
      </c>
      <c r="AW161" s="13" t="s">
        <v>41</v>
      </c>
      <c r="AX161" s="13" t="s">
        <v>80</v>
      </c>
      <c r="AY161" s="247" t="s">
        <v>257</v>
      </c>
    </row>
    <row r="162" s="14" customFormat="1">
      <c r="A162" s="14"/>
      <c r="B162" s="248"/>
      <c r="C162" s="249"/>
      <c r="D162" s="239" t="s">
        <v>268</v>
      </c>
      <c r="E162" s="250" t="s">
        <v>35</v>
      </c>
      <c r="F162" s="251" t="s">
        <v>992</v>
      </c>
      <c r="G162" s="249"/>
      <c r="H162" s="252">
        <v>154.56399999999999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268</v>
      </c>
      <c r="AU162" s="258" t="s">
        <v>89</v>
      </c>
      <c r="AV162" s="14" t="s">
        <v>89</v>
      </c>
      <c r="AW162" s="14" t="s">
        <v>41</v>
      </c>
      <c r="AX162" s="14" t="s">
        <v>80</v>
      </c>
      <c r="AY162" s="258" t="s">
        <v>257</v>
      </c>
    </row>
    <row r="163" s="15" customFormat="1">
      <c r="A163" s="15"/>
      <c r="B163" s="259"/>
      <c r="C163" s="260"/>
      <c r="D163" s="239" t="s">
        <v>268</v>
      </c>
      <c r="E163" s="261" t="s">
        <v>35</v>
      </c>
      <c r="F163" s="262" t="s">
        <v>272</v>
      </c>
      <c r="G163" s="260"/>
      <c r="H163" s="263">
        <v>429.89699999999999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268</v>
      </c>
      <c r="AU163" s="269" t="s">
        <v>89</v>
      </c>
      <c r="AV163" s="15" t="s">
        <v>264</v>
      </c>
      <c r="AW163" s="15" t="s">
        <v>41</v>
      </c>
      <c r="AX163" s="15" t="s">
        <v>87</v>
      </c>
      <c r="AY163" s="269" t="s">
        <v>257</v>
      </c>
    </row>
    <row r="164" s="2" customFormat="1" ht="24.15" customHeight="1">
      <c r="A164" s="41"/>
      <c r="B164" s="42"/>
      <c r="C164" s="219" t="s">
        <v>323</v>
      </c>
      <c r="D164" s="219" t="s">
        <v>259</v>
      </c>
      <c r="E164" s="220" t="s">
        <v>324</v>
      </c>
      <c r="F164" s="221" t="s">
        <v>325</v>
      </c>
      <c r="G164" s="222" t="s">
        <v>318</v>
      </c>
      <c r="H164" s="223">
        <v>10.944000000000001</v>
      </c>
      <c r="I164" s="224"/>
      <c r="J164" s="225">
        <f>ROUND(I164*H164,2)</f>
        <v>0</v>
      </c>
      <c r="K164" s="221" t="s">
        <v>263</v>
      </c>
      <c r="L164" s="47"/>
      <c r="M164" s="226" t="s">
        <v>35</v>
      </c>
      <c r="N164" s="227" t="s">
        <v>51</v>
      </c>
      <c r="O164" s="87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30" t="s">
        <v>264</v>
      </c>
      <c r="AT164" s="230" t="s">
        <v>259</v>
      </c>
      <c r="AU164" s="230" t="s">
        <v>89</v>
      </c>
      <c r="AY164" s="19" t="s">
        <v>257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9" t="s">
        <v>87</v>
      </c>
      <c r="BK164" s="231">
        <f>ROUND(I164*H164,2)</f>
        <v>0</v>
      </c>
      <c r="BL164" s="19" t="s">
        <v>264</v>
      </c>
      <c r="BM164" s="230" t="s">
        <v>993</v>
      </c>
    </row>
    <row r="165" s="2" customFormat="1">
      <c r="A165" s="41"/>
      <c r="B165" s="42"/>
      <c r="C165" s="43"/>
      <c r="D165" s="232" t="s">
        <v>266</v>
      </c>
      <c r="E165" s="43"/>
      <c r="F165" s="233" t="s">
        <v>327</v>
      </c>
      <c r="G165" s="43"/>
      <c r="H165" s="43"/>
      <c r="I165" s="234"/>
      <c r="J165" s="43"/>
      <c r="K165" s="43"/>
      <c r="L165" s="47"/>
      <c r="M165" s="235"/>
      <c r="N165" s="23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266</v>
      </c>
      <c r="AU165" s="19" t="s">
        <v>89</v>
      </c>
    </row>
    <row r="166" s="13" customFormat="1">
      <c r="A166" s="13"/>
      <c r="B166" s="237"/>
      <c r="C166" s="238"/>
      <c r="D166" s="239" t="s">
        <v>268</v>
      </c>
      <c r="E166" s="240" t="s">
        <v>35</v>
      </c>
      <c r="F166" s="241" t="s">
        <v>974</v>
      </c>
      <c r="G166" s="238"/>
      <c r="H166" s="240" t="s">
        <v>35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268</v>
      </c>
      <c r="AU166" s="247" t="s">
        <v>89</v>
      </c>
      <c r="AV166" s="13" t="s">
        <v>87</v>
      </c>
      <c r="AW166" s="13" t="s">
        <v>41</v>
      </c>
      <c r="AX166" s="13" t="s">
        <v>80</v>
      </c>
      <c r="AY166" s="247" t="s">
        <v>257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987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4" customFormat="1">
      <c r="A168" s="14"/>
      <c r="B168" s="248"/>
      <c r="C168" s="249"/>
      <c r="D168" s="239" t="s">
        <v>268</v>
      </c>
      <c r="E168" s="250" t="s">
        <v>35</v>
      </c>
      <c r="F168" s="251" t="s">
        <v>994</v>
      </c>
      <c r="G168" s="249"/>
      <c r="H168" s="252">
        <v>7.3440000000000003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268</v>
      </c>
      <c r="AU168" s="258" t="s">
        <v>89</v>
      </c>
      <c r="AV168" s="14" t="s">
        <v>89</v>
      </c>
      <c r="AW168" s="14" t="s">
        <v>41</v>
      </c>
      <c r="AX168" s="14" t="s">
        <v>80</v>
      </c>
      <c r="AY168" s="258" t="s">
        <v>257</v>
      </c>
    </row>
    <row r="169" s="13" customFormat="1">
      <c r="A169" s="13"/>
      <c r="B169" s="237"/>
      <c r="C169" s="238"/>
      <c r="D169" s="239" t="s">
        <v>268</v>
      </c>
      <c r="E169" s="240" t="s">
        <v>35</v>
      </c>
      <c r="F169" s="241" t="s">
        <v>723</v>
      </c>
      <c r="G169" s="238"/>
      <c r="H169" s="240" t="s">
        <v>35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268</v>
      </c>
      <c r="AU169" s="247" t="s">
        <v>89</v>
      </c>
      <c r="AV169" s="13" t="s">
        <v>87</v>
      </c>
      <c r="AW169" s="13" t="s">
        <v>41</v>
      </c>
      <c r="AX169" s="13" t="s">
        <v>80</v>
      </c>
      <c r="AY169" s="247" t="s">
        <v>257</v>
      </c>
    </row>
    <row r="170" s="14" customFormat="1">
      <c r="A170" s="14"/>
      <c r="B170" s="248"/>
      <c r="C170" s="249"/>
      <c r="D170" s="239" t="s">
        <v>268</v>
      </c>
      <c r="E170" s="250" t="s">
        <v>35</v>
      </c>
      <c r="F170" s="251" t="s">
        <v>728</v>
      </c>
      <c r="G170" s="249"/>
      <c r="H170" s="252">
        <v>3.6000000000000001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268</v>
      </c>
      <c r="AU170" s="258" t="s">
        <v>89</v>
      </c>
      <c r="AV170" s="14" t="s">
        <v>89</v>
      </c>
      <c r="AW170" s="14" t="s">
        <v>41</v>
      </c>
      <c r="AX170" s="14" t="s">
        <v>80</v>
      </c>
      <c r="AY170" s="258" t="s">
        <v>257</v>
      </c>
    </row>
    <row r="171" s="15" customFormat="1">
      <c r="A171" s="15"/>
      <c r="B171" s="259"/>
      <c r="C171" s="260"/>
      <c r="D171" s="239" t="s">
        <v>268</v>
      </c>
      <c r="E171" s="261" t="s">
        <v>35</v>
      </c>
      <c r="F171" s="262" t="s">
        <v>272</v>
      </c>
      <c r="G171" s="260"/>
      <c r="H171" s="263">
        <v>10.944000000000001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268</v>
      </c>
      <c r="AU171" s="269" t="s">
        <v>89</v>
      </c>
      <c r="AV171" s="15" t="s">
        <v>264</v>
      </c>
      <c r="AW171" s="15" t="s">
        <v>41</v>
      </c>
      <c r="AX171" s="15" t="s">
        <v>87</v>
      </c>
      <c r="AY171" s="269" t="s">
        <v>257</v>
      </c>
    </row>
    <row r="172" s="2" customFormat="1" ht="21.75" customHeight="1">
      <c r="A172" s="41"/>
      <c r="B172" s="42"/>
      <c r="C172" s="219" t="s">
        <v>331</v>
      </c>
      <c r="D172" s="219" t="s">
        <v>259</v>
      </c>
      <c r="E172" s="220" t="s">
        <v>995</v>
      </c>
      <c r="F172" s="221" t="s">
        <v>996</v>
      </c>
      <c r="G172" s="222" t="s">
        <v>262</v>
      </c>
      <c r="H172" s="223">
        <v>826.44799999999998</v>
      </c>
      <c r="I172" s="224"/>
      <c r="J172" s="225">
        <f>ROUND(I172*H172,2)</f>
        <v>0</v>
      </c>
      <c r="K172" s="221" t="s">
        <v>263</v>
      </c>
      <c r="L172" s="47"/>
      <c r="M172" s="226" t="s">
        <v>35</v>
      </c>
      <c r="N172" s="227" t="s">
        <v>51</v>
      </c>
      <c r="O172" s="87"/>
      <c r="P172" s="228">
        <f>O172*H172</f>
        <v>0</v>
      </c>
      <c r="Q172" s="228">
        <v>0.00084999999999999995</v>
      </c>
      <c r="R172" s="228">
        <f>Q172*H172</f>
        <v>0.70248079999999991</v>
      </c>
      <c r="S172" s="228">
        <v>0</v>
      </c>
      <c r="T172" s="22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0" t="s">
        <v>264</v>
      </c>
      <c r="AT172" s="230" t="s">
        <v>259</v>
      </c>
      <c r="AU172" s="230" t="s">
        <v>89</v>
      </c>
      <c r="AY172" s="19" t="s">
        <v>257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87</v>
      </c>
      <c r="BK172" s="231">
        <f>ROUND(I172*H172,2)</f>
        <v>0</v>
      </c>
      <c r="BL172" s="19" t="s">
        <v>264</v>
      </c>
      <c r="BM172" s="230" t="s">
        <v>997</v>
      </c>
    </row>
    <row r="173" s="2" customFormat="1">
      <c r="A173" s="41"/>
      <c r="B173" s="42"/>
      <c r="C173" s="43"/>
      <c r="D173" s="232" t="s">
        <v>266</v>
      </c>
      <c r="E173" s="43"/>
      <c r="F173" s="233" t="s">
        <v>998</v>
      </c>
      <c r="G173" s="43"/>
      <c r="H173" s="43"/>
      <c r="I173" s="234"/>
      <c r="J173" s="43"/>
      <c r="K173" s="43"/>
      <c r="L173" s="47"/>
      <c r="M173" s="235"/>
      <c r="N173" s="23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266</v>
      </c>
      <c r="AU173" s="19" t="s">
        <v>89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974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975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990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4" customFormat="1">
      <c r="A177" s="14"/>
      <c r="B177" s="248"/>
      <c r="C177" s="249"/>
      <c r="D177" s="239" t="s">
        <v>268</v>
      </c>
      <c r="E177" s="250" t="s">
        <v>35</v>
      </c>
      <c r="F177" s="251" t="s">
        <v>999</v>
      </c>
      <c r="G177" s="249"/>
      <c r="H177" s="252">
        <v>558.40700000000004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268</v>
      </c>
      <c r="AU177" s="258" t="s">
        <v>89</v>
      </c>
      <c r="AV177" s="14" t="s">
        <v>89</v>
      </c>
      <c r="AW177" s="14" t="s">
        <v>41</v>
      </c>
      <c r="AX177" s="14" t="s">
        <v>80</v>
      </c>
      <c r="AY177" s="258" t="s">
        <v>257</v>
      </c>
    </row>
    <row r="178" s="13" customFormat="1">
      <c r="A178" s="13"/>
      <c r="B178" s="237"/>
      <c r="C178" s="238"/>
      <c r="D178" s="239" t="s">
        <v>268</v>
      </c>
      <c r="E178" s="240" t="s">
        <v>35</v>
      </c>
      <c r="F178" s="241" t="s">
        <v>980</v>
      </c>
      <c r="G178" s="238"/>
      <c r="H178" s="240" t="s">
        <v>35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268</v>
      </c>
      <c r="AU178" s="247" t="s">
        <v>89</v>
      </c>
      <c r="AV178" s="13" t="s">
        <v>87</v>
      </c>
      <c r="AW178" s="13" t="s">
        <v>41</v>
      </c>
      <c r="AX178" s="13" t="s">
        <v>80</v>
      </c>
      <c r="AY178" s="247" t="s">
        <v>257</v>
      </c>
    </row>
    <row r="179" s="13" customFormat="1">
      <c r="A179" s="13"/>
      <c r="B179" s="237"/>
      <c r="C179" s="238"/>
      <c r="D179" s="239" t="s">
        <v>268</v>
      </c>
      <c r="E179" s="240" t="s">
        <v>35</v>
      </c>
      <c r="F179" s="241" t="s">
        <v>990</v>
      </c>
      <c r="G179" s="238"/>
      <c r="H179" s="240" t="s">
        <v>35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268</v>
      </c>
      <c r="AU179" s="247" t="s">
        <v>89</v>
      </c>
      <c r="AV179" s="13" t="s">
        <v>87</v>
      </c>
      <c r="AW179" s="13" t="s">
        <v>41</v>
      </c>
      <c r="AX179" s="13" t="s">
        <v>80</v>
      </c>
      <c r="AY179" s="247" t="s">
        <v>257</v>
      </c>
    </row>
    <row r="180" s="14" customFormat="1">
      <c r="A180" s="14"/>
      <c r="B180" s="248"/>
      <c r="C180" s="249"/>
      <c r="D180" s="239" t="s">
        <v>268</v>
      </c>
      <c r="E180" s="250" t="s">
        <v>35</v>
      </c>
      <c r="F180" s="251" t="s">
        <v>1000</v>
      </c>
      <c r="G180" s="249"/>
      <c r="H180" s="252">
        <v>268.041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268</v>
      </c>
      <c r="AU180" s="258" t="s">
        <v>89</v>
      </c>
      <c r="AV180" s="14" t="s">
        <v>89</v>
      </c>
      <c r="AW180" s="14" t="s">
        <v>41</v>
      </c>
      <c r="AX180" s="14" t="s">
        <v>80</v>
      </c>
      <c r="AY180" s="258" t="s">
        <v>257</v>
      </c>
    </row>
    <row r="181" s="15" customFormat="1">
      <c r="A181" s="15"/>
      <c r="B181" s="259"/>
      <c r="C181" s="260"/>
      <c r="D181" s="239" t="s">
        <v>268</v>
      </c>
      <c r="E181" s="261" t="s">
        <v>35</v>
      </c>
      <c r="F181" s="262" t="s">
        <v>272</v>
      </c>
      <c r="G181" s="260"/>
      <c r="H181" s="263">
        <v>826.44799999999998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9" t="s">
        <v>268</v>
      </c>
      <c r="AU181" s="269" t="s">
        <v>89</v>
      </c>
      <c r="AV181" s="15" t="s">
        <v>264</v>
      </c>
      <c r="AW181" s="15" t="s">
        <v>41</v>
      </c>
      <c r="AX181" s="15" t="s">
        <v>87</v>
      </c>
      <c r="AY181" s="269" t="s">
        <v>257</v>
      </c>
    </row>
    <row r="182" s="2" customFormat="1" ht="24.15" customHeight="1">
      <c r="A182" s="41"/>
      <c r="B182" s="42"/>
      <c r="C182" s="219" t="s">
        <v>337</v>
      </c>
      <c r="D182" s="219" t="s">
        <v>259</v>
      </c>
      <c r="E182" s="220" t="s">
        <v>1001</v>
      </c>
      <c r="F182" s="221" t="s">
        <v>1002</v>
      </c>
      <c r="G182" s="222" t="s">
        <v>262</v>
      </c>
      <c r="H182" s="223">
        <v>826.44799999999998</v>
      </c>
      <c r="I182" s="224"/>
      <c r="J182" s="225">
        <f>ROUND(I182*H182,2)</f>
        <v>0</v>
      </c>
      <c r="K182" s="221" t="s">
        <v>263</v>
      </c>
      <c r="L182" s="47"/>
      <c r="M182" s="226" t="s">
        <v>35</v>
      </c>
      <c r="N182" s="227" t="s">
        <v>51</v>
      </c>
      <c r="O182" s="87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0" t="s">
        <v>264</v>
      </c>
      <c r="AT182" s="230" t="s">
        <v>259</v>
      </c>
      <c r="AU182" s="230" t="s">
        <v>89</v>
      </c>
      <c r="AY182" s="19" t="s">
        <v>257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9" t="s">
        <v>87</v>
      </c>
      <c r="BK182" s="231">
        <f>ROUND(I182*H182,2)</f>
        <v>0</v>
      </c>
      <c r="BL182" s="19" t="s">
        <v>264</v>
      </c>
      <c r="BM182" s="230" t="s">
        <v>1003</v>
      </c>
    </row>
    <row r="183" s="2" customFormat="1">
      <c r="A183" s="41"/>
      <c r="B183" s="42"/>
      <c r="C183" s="43"/>
      <c r="D183" s="232" t="s">
        <v>266</v>
      </c>
      <c r="E183" s="43"/>
      <c r="F183" s="233" t="s">
        <v>1004</v>
      </c>
      <c r="G183" s="43"/>
      <c r="H183" s="43"/>
      <c r="I183" s="234"/>
      <c r="J183" s="43"/>
      <c r="K183" s="43"/>
      <c r="L183" s="47"/>
      <c r="M183" s="235"/>
      <c r="N183" s="23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266</v>
      </c>
      <c r="AU183" s="19" t="s">
        <v>89</v>
      </c>
    </row>
    <row r="184" s="2" customFormat="1" ht="37.8" customHeight="1">
      <c r="A184" s="41"/>
      <c r="B184" s="42"/>
      <c r="C184" s="219" t="s">
        <v>293</v>
      </c>
      <c r="D184" s="219" t="s">
        <v>259</v>
      </c>
      <c r="E184" s="220" t="s">
        <v>342</v>
      </c>
      <c r="F184" s="221" t="s">
        <v>343</v>
      </c>
      <c r="G184" s="222" t="s">
        <v>318</v>
      </c>
      <c r="H184" s="223">
        <v>429.89699999999999</v>
      </c>
      <c r="I184" s="224"/>
      <c r="J184" s="225">
        <f>ROUND(I184*H184,2)</f>
        <v>0</v>
      </c>
      <c r="K184" s="221" t="s">
        <v>263</v>
      </c>
      <c r="L184" s="47"/>
      <c r="M184" s="226" t="s">
        <v>35</v>
      </c>
      <c r="N184" s="227" t="s">
        <v>51</v>
      </c>
      <c r="O184" s="87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30" t="s">
        <v>264</v>
      </c>
      <c r="AT184" s="230" t="s">
        <v>259</v>
      </c>
      <c r="AU184" s="230" t="s">
        <v>89</v>
      </c>
      <c r="AY184" s="19" t="s">
        <v>257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9" t="s">
        <v>87</v>
      </c>
      <c r="BK184" s="231">
        <f>ROUND(I184*H184,2)</f>
        <v>0</v>
      </c>
      <c r="BL184" s="19" t="s">
        <v>264</v>
      </c>
      <c r="BM184" s="230" t="s">
        <v>1005</v>
      </c>
    </row>
    <row r="185" s="2" customFormat="1">
      <c r="A185" s="41"/>
      <c r="B185" s="42"/>
      <c r="C185" s="43"/>
      <c r="D185" s="232" t="s">
        <v>266</v>
      </c>
      <c r="E185" s="43"/>
      <c r="F185" s="233" t="s">
        <v>345</v>
      </c>
      <c r="G185" s="43"/>
      <c r="H185" s="43"/>
      <c r="I185" s="234"/>
      <c r="J185" s="43"/>
      <c r="K185" s="43"/>
      <c r="L185" s="47"/>
      <c r="M185" s="235"/>
      <c r="N185" s="23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266</v>
      </c>
      <c r="AU185" s="19" t="s">
        <v>89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974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346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4" customFormat="1">
      <c r="A188" s="14"/>
      <c r="B188" s="248"/>
      <c r="C188" s="249"/>
      <c r="D188" s="239" t="s">
        <v>268</v>
      </c>
      <c r="E188" s="250" t="s">
        <v>35</v>
      </c>
      <c r="F188" s="251" t="s">
        <v>1006</v>
      </c>
      <c r="G188" s="249"/>
      <c r="H188" s="252">
        <v>429.89699999999999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268</v>
      </c>
      <c r="AU188" s="258" t="s">
        <v>89</v>
      </c>
      <c r="AV188" s="14" t="s">
        <v>89</v>
      </c>
      <c r="AW188" s="14" t="s">
        <v>41</v>
      </c>
      <c r="AX188" s="14" t="s">
        <v>80</v>
      </c>
      <c r="AY188" s="258" t="s">
        <v>257</v>
      </c>
    </row>
    <row r="189" s="15" customFormat="1">
      <c r="A189" s="15"/>
      <c r="B189" s="259"/>
      <c r="C189" s="260"/>
      <c r="D189" s="239" t="s">
        <v>268</v>
      </c>
      <c r="E189" s="261" t="s">
        <v>35</v>
      </c>
      <c r="F189" s="262" t="s">
        <v>272</v>
      </c>
      <c r="G189" s="260"/>
      <c r="H189" s="263">
        <v>429.89699999999999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268</v>
      </c>
      <c r="AU189" s="269" t="s">
        <v>89</v>
      </c>
      <c r="AV189" s="15" t="s">
        <v>264</v>
      </c>
      <c r="AW189" s="15" t="s">
        <v>41</v>
      </c>
      <c r="AX189" s="15" t="s">
        <v>87</v>
      </c>
      <c r="AY189" s="269" t="s">
        <v>257</v>
      </c>
    </row>
    <row r="190" s="2" customFormat="1" ht="37.8" customHeight="1">
      <c r="A190" s="41"/>
      <c r="B190" s="42"/>
      <c r="C190" s="219" t="s">
        <v>348</v>
      </c>
      <c r="D190" s="219" t="s">
        <v>259</v>
      </c>
      <c r="E190" s="220" t="s">
        <v>349</v>
      </c>
      <c r="F190" s="221" t="s">
        <v>350</v>
      </c>
      <c r="G190" s="222" t="s">
        <v>318</v>
      </c>
      <c r="H190" s="223">
        <v>859.79399999999998</v>
      </c>
      <c r="I190" s="224"/>
      <c r="J190" s="225">
        <f>ROUND(I190*H190,2)</f>
        <v>0</v>
      </c>
      <c r="K190" s="221" t="s">
        <v>263</v>
      </c>
      <c r="L190" s="47"/>
      <c r="M190" s="226" t="s">
        <v>35</v>
      </c>
      <c r="N190" s="227" t="s">
        <v>51</v>
      </c>
      <c r="O190" s="8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264</v>
      </c>
      <c r="AT190" s="230" t="s">
        <v>259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1007</v>
      </c>
    </row>
    <row r="191" s="2" customFormat="1">
      <c r="A191" s="41"/>
      <c r="B191" s="42"/>
      <c r="C191" s="43"/>
      <c r="D191" s="232" t="s">
        <v>266</v>
      </c>
      <c r="E191" s="43"/>
      <c r="F191" s="233" t="s">
        <v>352</v>
      </c>
      <c r="G191" s="43"/>
      <c r="H191" s="43"/>
      <c r="I191" s="234"/>
      <c r="J191" s="43"/>
      <c r="K191" s="43"/>
      <c r="L191" s="47"/>
      <c r="M191" s="235"/>
      <c r="N191" s="23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266</v>
      </c>
      <c r="AU191" s="19" t="s">
        <v>89</v>
      </c>
    </row>
    <row r="192" s="13" customFormat="1">
      <c r="A192" s="13"/>
      <c r="B192" s="237"/>
      <c r="C192" s="238"/>
      <c r="D192" s="239" t="s">
        <v>268</v>
      </c>
      <c r="E192" s="240" t="s">
        <v>35</v>
      </c>
      <c r="F192" s="241" t="s">
        <v>974</v>
      </c>
      <c r="G192" s="238"/>
      <c r="H192" s="240" t="s">
        <v>35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268</v>
      </c>
      <c r="AU192" s="247" t="s">
        <v>89</v>
      </c>
      <c r="AV192" s="13" t="s">
        <v>87</v>
      </c>
      <c r="AW192" s="13" t="s">
        <v>41</v>
      </c>
      <c r="AX192" s="13" t="s">
        <v>80</v>
      </c>
      <c r="AY192" s="247" t="s">
        <v>257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346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4" customFormat="1">
      <c r="A194" s="14"/>
      <c r="B194" s="248"/>
      <c r="C194" s="249"/>
      <c r="D194" s="239" t="s">
        <v>268</v>
      </c>
      <c r="E194" s="250" t="s">
        <v>35</v>
      </c>
      <c r="F194" s="251" t="s">
        <v>1008</v>
      </c>
      <c r="G194" s="249"/>
      <c r="H194" s="252">
        <v>859.79399999999998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268</v>
      </c>
      <c r="AU194" s="258" t="s">
        <v>89</v>
      </c>
      <c r="AV194" s="14" t="s">
        <v>89</v>
      </c>
      <c r="AW194" s="14" t="s">
        <v>41</v>
      </c>
      <c r="AX194" s="14" t="s">
        <v>80</v>
      </c>
      <c r="AY194" s="258" t="s">
        <v>257</v>
      </c>
    </row>
    <row r="195" s="15" customFormat="1">
      <c r="A195" s="15"/>
      <c r="B195" s="259"/>
      <c r="C195" s="260"/>
      <c r="D195" s="239" t="s">
        <v>268</v>
      </c>
      <c r="E195" s="261" t="s">
        <v>35</v>
      </c>
      <c r="F195" s="262" t="s">
        <v>272</v>
      </c>
      <c r="G195" s="260"/>
      <c r="H195" s="263">
        <v>859.79399999999998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9" t="s">
        <v>268</v>
      </c>
      <c r="AU195" s="269" t="s">
        <v>89</v>
      </c>
      <c r="AV195" s="15" t="s">
        <v>264</v>
      </c>
      <c r="AW195" s="15" t="s">
        <v>41</v>
      </c>
      <c r="AX195" s="15" t="s">
        <v>87</v>
      </c>
      <c r="AY195" s="269" t="s">
        <v>257</v>
      </c>
    </row>
    <row r="196" s="2" customFormat="1" ht="24.15" customHeight="1">
      <c r="A196" s="41"/>
      <c r="B196" s="42"/>
      <c r="C196" s="219" t="s">
        <v>8</v>
      </c>
      <c r="D196" s="219" t="s">
        <v>259</v>
      </c>
      <c r="E196" s="220" t="s">
        <v>354</v>
      </c>
      <c r="F196" s="221" t="s">
        <v>355</v>
      </c>
      <c r="G196" s="222" t="s">
        <v>356</v>
      </c>
      <c r="H196" s="223">
        <v>730.82500000000005</v>
      </c>
      <c r="I196" s="224"/>
      <c r="J196" s="225">
        <f>ROUND(I196*H196,2)</f>
        <v>0</v>
      </c>
      <c r="K196" s="221" t="s">
        <v>263</v>
      </c>
      <c r="L196" s="47"/>
      <c r="M196" s="226" t="s">
        <v>35</v>
      </c>
      <c r="N196" s="227" t="s">
        <v>51</v>
      </c>
      <c r="O196" s="87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0" t="s">
        <v>264</v>
      </c>
      <c r="AT196" s="230" t="s">
        <v>259</v>
      </c>
      <c r="AU196" s="230" t="s">
        <v>89</v>
      </c>
      <c r="AY196" s="19" t="s">
        <v>257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87</v>
      </c>
      <c r="BK196" s="231">
        <f>ROUND(I196*H196,2)</f>
        <v>0</v>
      </c>
      <c r="BL196" s="19" t="s">
        <v>264</v>
      </c>
      <c r="BM196" s="230" t="s">
        <v>1009</v>
      </c>
    </row>
    <row r="197" s="2" customFormat="1">
      <c r="A197" s="41"/>
      <c r="B197" s="42"/>
      <c r="C197" s="43"/>
      <c r="D197" s="232" t="s">
        <v>266</v>
      </c>
      <c r="E197" s="43"/>
      <c r="F197" s="233" t="s">
        <v>358</v>
      </c>
      <c r="G197" s="43"/>
      <c r="H197" s="43"/>
      <c r="I197" s="234"/>
      <c r="J197" s="43"/>
      <c r="K197" s="43"/>
      <c r="L197" s="47"/>
      <c r="M197" s="235"/>
      <c r="N197" s="23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266</v>
      </c>
      <c r="AU197" s="19" t="s">
        <v>89</v>
      </c>
    </row>
    <row r="198" s="13" customFormat="1">
      <c r="A198" s="13"/>
      <c r="B198" s="237"/>
      <c r="C198" s="238"/>
      <c r="D198" s="239" t="s">
        <v>268</v>
      </c>
      <c r="E198" s="240" t="s">
        <v>35</v>
      </c>
      <c r="F198" s="241" t="s">
        <v>974</v>
      </c>
      <c r="G198" s="238"/>
      <c r="H198" s="240" t="s">
        <v>35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268</v>
      </c>
      <c r="AU198" s="247" t="s">
        <v>89</v>
      </c>
      <c r="AV198" s="13" t="s">
        <v>87</v>
      </c>
      <c r="AW198" s="13" t="s">
        <v>41</v>
      </c>
      <c r="AX198" s="13" t="s">
        <v>80</v>
      </c>
      <c r="AY198" s="247" t="s">
        <v>257</v>
      </c>
    </row>
    <row r="199" s="13" customFormat="1">
      <c r="A199" s="13"/>
      <c r="B199" s="237"/>
      <c r="C199" s="238"/>
      <c r="D199" s="239" t="s">
        <v>268</v>
      </c>
      <c r="E199" s="240" t="s">
        <v>35</v>
      </c>
      <c r="F199" s="241" t="s">
        <v>359</v>
      </c>
      <c r="G199" s="238"/>
      <c r="H199" s="240" t="s">
        <v>35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268</v>
      </c>
      <c r="AU199" s="247" t="s">
        <v>89</v>
      </c>
      <c r="AV199" s="13" t="s">
        <v>87</v>
      </c>
      <c r="AW199" s="13" t="s">
        <v>41</v>
      </c>
      <c r="AX199" s="13" t="s">
        <v>80</v>
      </c>
      <c r="AY199" s="247" t="s">
        <v>257</v>
      </c>
    </row>
    <row r="200" s="14" customFormat="1">
      <c r="A200" s="14"/>
      <c r="B200" s="248"/>
      <c r="C200" s="249"/>
      <c r="D200" s="239" t="s">
        <v>268</v>
      </c>
      <c r="E200" s="250" t="s">
        <v>35</v>
      </c>
      <c r="F200" s="251" t="s">
        <v>1010</v>
      </c>
      <c r="G200" s="249"/>
      <c r="H200" s="252">
        <v>730.82500000000005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268</v>
      </c>
      <c r="AU200" s="258" t="s">
        <v>89</v>
      </c>
      <c r="AV200" s="14" t="s">
        <v>89</v>
      </c>
      <c r="AW200" s="14" t="s">
        <v>41</v>
      </c>
      <c r="AX200" s="14" t="s">
        <v>80</v>
      </c>
      <c r="AY200" s="258" t="s">
        <v>257</v>
      </c>
    </row>
    <row r="201" s="15" customFormat="1">
      <c r="A201" s="15"/>
      <c r="B201" s="259"/>
      <c r="C201" s="260"/>
      <c r="D201" s="239" t="s">
        <v>268</v>
      </c>
      <c r="E201" s="261" t="s">
        <v>35</v>
      </c>
      <c r="F201" s="262" t="s">
        <v>272</v>
      </c>
      <c r="G201" s="260"/>
      <c r="H201" s="263">
        <v>730.82500000000005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268</v>
      </c>
      <c r="AU201" s="269" t="s">
        <v>89</v>
      </c>
      <c r="AV201" s="15" t="s">
        <v>264</v>
      </c>
      <c r="AW201" s="15" t="s">
        <v>41</v>
      </c>
      <c r="AX201" s="15" t="s">
        <v>87</v>
      </c>
      <c r="AY201" s="269" t="s">
        <v>257</v>
      </c>
    </row>
    <row r="202" s="2" customFormat="1" ht="24.15" customHeight="1">
      <c r="A202" s="41"/>
      <c r="B202" s="42"/>
      <c r="C202" s="219" t="s">
        <v>361</v>
      </c>
      <c r="D202" s="219" t="s">
        <v>259</v>
      </c>
      <c r="E202" s="220" t="s">
        <v>362</v>
      </c>
      <c r="F202" s="221" t="s">
        <v>363</v>
      </c>
      <c r="G202" s="222" t="s">
        <v>318</v>
      </c>
      <c r="H202" s="223">
        <v>264.303</v>
      </c>
      <c r="I202" s="224"/>
      <c r="J202" s="225">
        <f>ROUND(I202*H202,2)</f>
        <v>0</v>
      </c>
      <c r="K202" s="221" t="s">
        <v>263</v>
      </c>
      <c r="L202" s="47"/>
      <c r="M202" s="226" t="s">
        <v>35</v>
      </c>
      <c r="N202" s="227" t="s">
        <v>51</v>
      </c>
      <c r="O202" s="87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0" t="s">
        <v>264</v>
      </c>
      <c r="AT202" s="230" t="s">
        <v>259</v>
      </c>
      <c r="AU202" s="230" t="s">
        <v>89</v>
      </c>
      <c r="AY202" s="19" t="s">
        <v>257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9" t="s">
        <v>87</v>
      </c>
      <c r="BK202" s="231">
        <f>ROUND(I202*H202,2)</f>
        <v>0</v>
      </c>
      <c r="BL202" s="19" t="s">
        <v>264</v>
      </c>
      <c r="BM202" s="230" t="s">
        <v>1011</v>
      </c>
    </row>
    <row r="203" s="2" customFormat="1">
      <c r="A203" s="41"/>
      <c r="B203" s="42"/>
      <c r="C203" s="43"/>
      <c r="D203" s="232" t="s">
        <v>266</v>
      </c>
      <c r="E203" s="43"/>
      <c r="F203" s="233" t="s">
        <v>365</v>
      </c>
      <c r="G203" s="43"/>
      <c r="H203" s="43"/>
      <c r="I203" s="234"/>
      <c r="J203" s="43"/>
      <c r="K203" s="43"/>
      <c r="L203" s="47"/>
      <c r="M203" s="235"/>
      <c r="N203" s="23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266</v>
      </c>
      <c r="AU203" s="19" t="s">
        <v>89</v>
      </c>
    </row>
    <row r="204" s="13" customFormat="1">
      <c r="A204" s="13"/>
      <c r="B204" s="237"/>
      <c r="C204" s="238"/>
      <c r="D204" s="239" t="s">
        <v>268</v>
      </c>
      <c r="E204" s="240" t="s">
        <v>35</v>
      </c>
      <c r="F204" s="241" t="s">
        <v>974</v>
      </c>
      <c r="G204" s="238"/>
      <c r="H204" s="240" t="s">
        <v>35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268</v>
      </c>
      <c r="AU204" s="247" t="s">
        <v>89</v>
      </c>
      <c r="AV204" s="13" t="s">
        <v>87</v>
      </c>
      <c r="AW204" s="13" t="s">
        <v>41</v>
      </c>
      <c r="AX204" s="13" t="s">
        <v>80</v>
      </c>
      <c r="AY204" s="247" t="s">
        <v>257</v>
      </c>
    </row>
    <row r="205" s="13" customFormat="1">
      <c r="A205" s="13"/>
      <c r="B205" s="237"/>
      <c r="C205" s="238"/>
      <c r="D205" s="239" t="s">
        <v>268</v>
      </c>
      <c r="E205" s="240" t="s">
        <v>35</v>
      </c>
      <c r="F205" s="241" t="s">
        <v>366</v>
      </c>
      <c r="G205" s="238"/>
      <c r="H205" s="240" t="s">
        <v>35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268</v>
      </c>
      <c r="AU205" s="247" t="s">
        <v>89</v>
      </c>
      <c r="AV205" s="13" t="s">
        <v>87</v>
      </c>
      <c r="AW205" s="13" t="s">
        <v>41</v>
      </c>
      <c r="AX205" s="13" t="s">
        <v>80</v>
      </c>
      <c r="AY205" s="247" t="s">
        <v>257</v>
      </c>
    </row>
    <row r="206" s="14" customFormat="1">
      <c r="A206" s="14"/>
      <c r="B206" s="248"/>
      <c r="C206" s="249"/>
      <c r="D206" s="239" t="s">
        <v>268</v>
      </c>
      <c r="E206" s="250" t="s">
        <v>35</v>
      </c>
      <c r="F206" s="251" t="s">
        <v>1012</v>
      </c>
      <c r="G206" s="249"/>
      <c r="H206" s="252">
        <v>264.303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268</v>
      </c>
      <c r="AU206" s="258" t="s">
        <v>89</v>
      </c>
      <c r="AV206" s="14" t="s">
        <v>89</v>
      </c>
      <c r="AW206" s="14" t="s">
        <v>41</v>
      </c>
      <c r="AX206" s="14" t="s">
        <v>80</v>
      </c>
      <c r="AY206" s="258" t="s">
        <v>257</v>
      </c>
    </row>
    <row r="207" s="15" customFormat="1">
      <c r="A207" s="15"/>
      <c r="B207" s="259"/>
      <c r="C207" s="260"/>
      <c r="D207" s="239" t="s">
        <v>268</v>
      </c>
      <c r="E207" s="261" t="s">
        <v>35</v>
      </c>
      <c r="F207" s="262" t="s">
        <v>272</v>
      </c>
      <c r="G207" s="260"/>
      <c r="H207" s="263">
        <v>264.303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9" t="s">
        <v>268</v>
      </c>
      <c r="AU207" s="269" t="s">
        <v>89</v>
      </c>
      <c r="AV207" s="15" t="s">
        <v>264</v>
      </c>
      <c r="AW207" s="15" t="s">
        <v>41</v>
      </c>
      <c r="AX207" s="15" t="s">
        <v>87</v>
      </c>
      <c r="AY207" s="269" t="s">
        <v>257</v>
      </c>
    </row>
    <row r="208" s="2" customFormat="1" ht="16.5" customHeight="1">
      <c r="A208" s="41"/>
      <c r="B208" s="42"/>
      <c r="C208" s="270" t="s">
        <v>368</v>
      </c>
      <c r="D208" s="270" t="s">
        <v>369</v>
      </c>
      <c r="E208" s="271" t="s">
        <v>370</v>
      </c>
      <c r="F208" s="272" t="s">
        <v>371</v>
      </c>
      <c r="G208" s="273" t="s">
        <v>356</v>
      </c>
      <c r="H208" s="274">
        <v>528.60599999999999</v>
      </c>
      <c r="I208" s="275"/>
      <c r="J208" s="276">
        <f>ROUND(I208*H208,2)</f>
        <v>0</v>
      </c>
      <c r="K208" s="272" t="s">
        <v>263</v>
      </c>
      <c r="L208" s="277"/>
      <c r="M208" s="278" t="s">
        <v>35</v>
      </c>
      <c r="N208" s="279" t="s">
        <v>51</v>
      </c>
      <c r="O208" s="87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0" t="s">
        <v>308</v>
      </c>
      <c r="AT208" s="230" t="s">
        <v>369</v>
      </c>
      <c r="AU208" s="230" t="s">
        <v>89</v>
      </c>
      <c r="AY208" s="19" t="s">
        <v>257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9" t="s">
        <v>87</v>
      </c>
      <c r="BK208" s="231">
        <f>ROUND(I208*H208,2)</f>
        <v>0</v>
      </c>
      <c r="BL208" s="19" t="s">
        <v>264</v>
      </c>
      <c r="BM208" s="230" t="s">
        <v>1013</v>
      </c>
    </row>
    <row r="209" s="14" customFormat="1">
      <c r="A209" s="14"/>
      <c r="B209" s="248"/>
      <c r="C209" s="249"/>
      <c r="D209" s="239" t="s">
        <v>268</v>
      </c>
      <c r="E209" s="249"/>
      <c r="F209" s="251" t="s">
        <v>1014</v>
      </c>
      <c r="G209" s="249"/>
      <c r="H209" s="252">
        <v>528.60599999999999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268</v>
      </c>
      <c r="AU209" s="258" t="s">
        <v>89</v>
      </c>
      <c r="AV209" s="14" t="s">
        <v>89</v>
      </c>
      <c r="AW209" s="14" t="s">
        <v>4</v>
      </c>
      <c r="AX209" s="14" t="s">
        <v>87</v>
      </c>
      <c r="AY209" s="258" t="s">
        <v>257</v>
      </c>
    </row>
    <row r="210" s="2" customFormat="1" ht="37.8" customHeight="1">
      <c r="A210" s="41"/>
      <c r="B210" s="42"/>
      <c r="C210" s="219" t="s">
        <v>374</v>
      </c>
      <c r="D210" s="219" t="s">
        <v>259</v>
      </c>
      <c r="E210" s="220" t="s">
        <v>375</v>
      </c>
      <c r="F210" s="221" t="s">
        <v>376</v>
      </c>
      <c r="G210" s="222" t="s">
        <v>318</v>
      </c>
      <c r="H210" s="223">
        <v>120.47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1015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378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974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379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4" customFormat="1">
      <c r="A214" s="14"/>
      <c r="B214" s="248"/>
      <c r="C214" s="249"/>
      <c r="D214" s="239" t="s">
        <v>268</v>
      </c>
      <c r="E214" s="250" t="s">
        <v>35</v>
      </c>
      <c r="F214" s="251" t="s">
        <v>1016</v>
      </c>
      <c r="G214" s="249"/>
      <c r="H214" s="252">
        <v>132.47499999999999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41</v>
      </c>
      <c r="AX214" s="14" t="s">
        <v>80</v>
      </c>
      <c r="AY214" s="258" t="s">
        <v>257</v>
      </c>
    </row>
    <row r="215" s="14" customFormat="1">
      <c r="A215" s="14"/>
      <c r="B215" s="248"/>
      <c r="C215" s="249"/>
      <c r="D215" s="239" t="s">
        <v>268</v>
      </c>
      <c r="E215" s="250" t="s">
        <v>35</v>
      </c>
      <c r="F215" s="251" t="s">
        <v>1017</v>
      </c>
      <c r="G215" s="249"/>
      <c r="H215" s="252">
        <v>-12.005000000000001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268</v>
      </c>
      <c r="AU215" s="258" t="s">
        <v>89</v>
      </c>
      <c r="AV215" s="14" t="s">
        <v>89</v>
      </c>
      <c r="AW215" s="14" t="s">
        <v>41</v>
      </c>
      <c r="AX215" s="14" t="s">
        <v>80</v>
      </c>
      <c r="AY215" s="258" t="s">
        <v>257</v>
      </c>
    </row>
    <row r="216" s="15" customFormat="1">
      <c r="A216" s="15"/>
      <c r="B216" s="259"/>
      <c r="C216" s="260"/>
      <c r="D216" s="239" t="s">
        <v>268</v>
      </c>
      <c r="E216" s="261" t="s">
        <v>35</v>
      </c>
      <c r="F216" s="262" t="s">
        <v>272</v>
      </c>
      <c r="G216" s="260"/>
      <c r="H216" s="263">
        <v>120.47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268</v>
      </c>
      <c r="AU216" s="269" t="s">
        <v>89</v>
      </c>
      <c r="AV216" s="15" t="s">
        <v>264</v>
      </c>
      <c r="AW216" s="15" t="s">
        <v>41</v>
      </c>
      <c r="AX216" s="15" t="s">
        <v>87</v>
      </c>
      <c r="AY216" s="269" t="s">
        <v>257</v>
      </c>
    </row>
    <row r="217" s="2" customFormat="1" ht="16.5" customHeight="1">
      <c r="A217" s="41"/>
      <c r="B217" s="42"/>
      <c r="C217" s="270" t="s">
        <v>382</v>
      </c>
      <c r="D217" s="270" t="s">
        <v>369</v>
      </c>
      <c r="E217" s="271" t="s">
        <v>383</v>
      </c>
      <c r="F217" s="272" t="s">
        <v>384</v>
      </c>
      <c r="G217" s="273" t="s">
        <v>356</v>
      </c>
      <c r="H217" s="274">
        <v>240.94</v>
      </c>
      <c r="I217" s="275"/>
      <c r="J217" s="276">
        <f>ROUND(I217*H217,2)</f>
        <v>0</v>
      </c>
      <c r="K217" s="272" t="s">
        <v>263</v>
      </c>
      <c r="L217" s="277"/>
      <c r="M217" s="278" t="s">
        <v>35</v>
      </c>
      <c r="N217" s="279" t="s">
        <v>51</v>
      </c>
      <c r="O217" s="87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0" t="s">
        <v>308</v>
      </c>
      <c r="AT217" s="230" t="s">
        <v>369</v>
      </c>
      <c r="AU217" s="230" t="s">
        <v>89</v>
      </c>
      <c r="AY217" s="19" t="s">
        <v>257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9" t="s">
        <v>87</v>
      </c>
      <c r="BK217" s="231">
        <f>ROUND(I217*H217,2)</f>
        <v>0</v>
      </c>
      <c r="BL217" s="19" t="s">
        <v>264</v>
      </c>
      <c r="BM217" s="230" t="s">
        <v>1018</v>
      </c>
    </row>
    <row r="218" s="14" customFormat="1">
      <c r="A218" s="14"/>
      <c r="B218" s="248"/>
      <c r="C218" s="249"/>
      <c r="D218" s="239" t="s">
        <v>268</v>
      </c>
      <c r="E218" s="249"/>
      <c r="F218" s="251" t="s">
        <v>1019</v>
      </c>
      <c r="G218" s="249"/>
      <c r="H218" s="252">
        <v>240.94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268</v>
      </c>
      <c r="AU218" s="258" t="s">
        <v>89</v>
      </c>
      <c r="AV218" s="14" t="s">
        <v>89</v>
      </c>
      <c r="AW218" s="14" t="s">
        <v>4</v>
      </c>
      <c r="AX218" s="14" t="s">
        <v>87</v>
      </c>
      <c r="AY218" s="258" t="s">
        <v>257</v>
      </c>
    </row>
    <row r="219" s="12" customFormat="1" ht="22.8" customHeight="1">
      <c r="A219" s="12"/>
      <c r="B219" s="203"/>
      <c r="C219" s="204"/>
      <c r="D219" s="205" t="s">
        <v>79</v>
      </c>
      <c r="E219" s="217" t="s">
        <v>89</v>
      </c>
      <c r="F219" s="217" t="s">
        <v>387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SUM(P220:P224)</f>
        <v>0</v>
      </c>
      <c r="Q219" s="211"/>
      <c r="R219" s="212">
        <f>SUM(R220:R224)</f>
        <v>34.764549600000002</v>
      </c>
      <c r="S219" s="211"/>
      <c r="T219" s="213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87</v>
      </c>
      <c r="AT219" s="215" t="s">
        <v>79</v>
      </c>
      <c r="AU219" s="215" t="s">
        <v>87</v>
      </c>
      <c r="AY219" s="214" t="s">
        <v>257</v>
      </c>
      <c r="BK219" s="216">
        <f>SUM(BK220:BK224)</f>
        <v>0</v>
      </c>
    </row>
    <row r="220" s="2" customFormat="1" ht="33" customHeight="1">
      <c r="A220" s="41"/>
      <c r="B220" s="42"/>
      <c r="C220" s="219" t="s">
        <v>388</v>
      </c>
      <c r="D220" s="219" t="s">
        <v>259</v>
      </c>
      <c r="E220" s="220" t="s">
        <v>389</v>
      </c>
      <c r="F220" s="221" t="s">
        <v>390</v>
      </c>
      <c r="G220" s="222" t="s">
        <v>297</v>
      </c>
      <c r="H220" s="223">
        <v>169.84</v>
      </c>
      <c r="I220" s="224"/>
      <c r="J220" s="225">
        <f>ROUND(I220*H220,2)</f>
        <v>0</v>
      </c>
      <c r="K220" s="221" t="s">
        <v>263</v>
      </c>
      <c r="L220" s="47"/>
      <c r="M220" s="226" t="s">
        <v>35</v>
      </c>
      <c r="N220" s="227" t="s">
        <v>51</v>
      </c>
      <c r="O220" s="87"/>
      <c r="P220" s="228">
        <f>O220*H220</f>
        <v>0</v>
      </c>
      <c r="Q220" s="228">
        <v>0.20469000000000001</v>
      </c>
      <c r="R220" s="228">
        <f>Q220*H220</f>
        <v>34.764549600000002</v>
      </c>
      <c r="S220" s="228">
        <v>0</v>
      </c>
      <c r="T220" s="22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30" t="s">
        <v>264</v>
      </c>
      <c r="AT220" s="230" t="s">
        <v>259</v>
      </c>
      <c r="AU220" s="230" t="s">
        <v>89</v>
      </c>
      <c r="AY220" s="19" t="s">
        <v>257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9" t="s">
        <v>87</v>
      </c>
      <c r="BK220" s="231">
        <f>ROUND(I220*H220,2)</f>
        <v>0</v>
      </c>
      <c r="BL220" s="19" t="s">
        <v>264</v>
      </c>
      <c r="BM220" s="230" t="s">
        <v>1020</v>
      </c>
    </row>
    <row r="221" s="2" customFormat="1">
      <c r="A221" s="41"/>
      <c r="B221" s="42"/>
      <c r="C221" s="43"/>
      <c r="D221" s="232" t="s">
        <v>266</v>
      </c>
      <c r="E221" s="43"/>
      <c r="F221" s="233" t="s">
        <v>392</v>
      </c>
      <c r="G221" s="43"/>
      <c r="H221" s="43"/>
      <c r="I221" s="234"/>
      <c r="J221" s="43"/>
      <c r="K221" s="43"/>
      <c r="L221" s="47"/>
      <c r="M221" s="235"/>
      <c r="N221" s="23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266</v>
      </c>
      <c r="AU221" s="19" t="s">
        <v>89</v>
      </c>
    </row>
    <row r="222" s="13" customFormat="1">
      <c r="A222" s="13"/>
      <c r="B222" s="237"/>
      <c r="C222" s="238"/>
      <c r="D222" s="239" t="s">
        <v>268</v>
      </c>
      <c r="E222" s="240" t="s">
        <v>35</v>
      </c>
      <c r="F222" s="241" t="s">
        <v>974</v>
      </c>
      <c r="G222" s="238"/>
      <c r="H222" s="240" t="s">
        <v>35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268</v>
      </c>
      <c r="AU222" s="247" t="s">
        <v>89</v>
      </c>
      <c r="AV222" s="13" t="s">
        <v>87</v>
      </c>
      <c r="AW222" s="13" t="s">
        <v>41</v>
      </c>
      <c r="AX222" s="13" t="s">
        <v>80</v>
      </c>
      <c r="AY222" s="247" t="s">
        <v>257</v>
      </c>
    </row>
    <row r="223" s="14" customFormat="1">
      <c r="A223" s="14"/>
      <c r="B223" s="248"/>
      <c r="C223" s="249"/>
      <c r="D223" s="239" t="s">
        <v>268</v>
      </c>
      <c r="E223" s="250" t="s">
        <v>35</v>
      </c>
      <c r="F223" s="251" t="s">
        <v>1021</v>
      </c>
      <c r="G223" s="249"/>
      <c r="H223" s="252">
        <v>169.84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268</v>
      </c>
      <c r="AU223" s="258" t="s">
        <v>89</v>
      </c>
      <c r="AV223" s="14" t="s">
        <v>89</v>
      </c>
      <c r="AW223" s="14" t="s">
        <v>41</v>
      </c>
      <c r="AX223" s="14" t="s">
        <v>80</v>
      </c>
      <c r="AY223" s="258" t="s">
        <v>257</v>
      </c>
    </row>
    <row r="224" s="15" customFormat="1">
      <c r="A224" s="15"/>
      <c r="B224" s="259"/>
      <c r="C224" s="260"/>
      <c r="D224" s="239" t="s">
        <v>268</v>
      </c>
      <c r="E224" s="261" t="s">
        <v>35</v>
      </c>
      <c r="F224" s="262" t="s">
        <v>272</v>
      </c>
      <c r="G224" s="260"/>
      <c r="H224" s="263">
        <v>169.84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9" t="s">
        <v>268</v>
      </c>
      <c r="AU224" s="269" t="s">
        <v>89</v>
      </c>
      <c r="AV224" s="15" t="s">
        <v>264</v>
      </c>
      <c r="AW224" s="15" t="s">
        <v>41</v>
      </c>
      <c r="AX224" s="15" t="s">
        <v>87</v>
      </c>
      <c r="AY224" s="269" t="s">
        <v>257</v>
      </c>
    </row>
    <row r="225" s="12" customFormat="1" ht="22.8" customHeight="1">
      <c r="A225" s="12"/>
      <c r="B225" s="203"/>
      <c r="C225" s="204"/>
      <c r="D225" s="205" t="s">
        <v>79</v>
      </c>
      <c r="E225" s="217" t="s">
        <v>98</v>
      </c>
      <c r="F225" s="217" t="s">
        <v>393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SUM(P226:P230)</f>
        <v>0</v>
      </c>
      <c r="Q225" s="211"/>
      <c r="R225" s="212">
        <f>SUM(R226:R230)</f>
        <v>0</v>
      </c>
      <c r="S225" s="211"/>
      <c r="T225" s="213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87</v>
      </c>
      <c r="AT225" s="215" t="s">
        <v>79</v>
      </c>
      <c r="AU225" s="215" t="s">
        <v>87</v>
      </c>
      <c r="AY225" s="214" t="s">
        <v>257</v>
      </c>
      <c r="BK225" s="216">
        <f>SUM(BK226:BK230)</f>
        <v>0</v>
      </c>
    </row>
    <row r="226" s="2" customFormat="1" ht="16.5" customHeight="1">
      <c r="A226" s="41"/>
      <c r="B226" s="42"/>
      <c r="C226" s="219" t="s">
        <v>7</v>
      </c>
      <c r="D226" s="219" t="s">
        <v>259</v>
      </c>
      <c r="E226" s="220" t="s">
        <v>1022</v>
      </c>
      <c r="F226" s="221" t="s">
        <v>1023</v>
      </c>
      <c r="G226" s="222" t="s">
        <v>297</v>
      </c>
      <c r="H226" s="223">
        <v>169.84</v>
      </c>
      <c r="I226" s="224"/>
      <c r="J226" s="225">
        <f>ROUND(I226*H226,2)</f>
        <v>0</v>
      </c>
      <c r="K226" s="221" t="s">
        <v>263</v>
      </c>
      <c r="L226" s="47"/>
      <c r="M226" s="226" t="s">
        <v>35</v>
      </c>
      <c r="N226" s="227" t="s">
        <v>51</v>
      </c>
      <c r="O226" s="87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0" t="s">
        <v>264</v>
      </c>
      <c r="AT226" s="230" t="s">
        <v>259</v>
      </c>
      <c r="AU226" s="230" t="s">
        <v>89</v>
      </c>
      <c r="AY226" s="19" t="s">
        <v>257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9" t="s">
        <v>87</v>
      </c>
      <c r="BK226" s="231">
        <f>ROUND(I226*H226,2)</f>
        <v>0</v>
      </c>
      <c r="BL226" s="19" t="s">
        <v>264</v>
      </c>
      <c r="BM226" s="230" t="s">
        <v>1024</v>
      </c>
    </row>
    <row r="227" s="2" customFormat="1">
      <c r="A227" s="41"/>
      <c r="B227" s="42"/>
      <c r="C227" s="43"/>
      <c r="D227" s="232" t="s">
        <v>266</v>
      </c>
      <c r="E227" s="43"/>
      <c r="F227" s="233" t="s">
        <v>1025</v>
      </c>
      <c r="G227" s="43"/>
      <c r="H227" s="43"/>
      <c r="I227" s="234"/>
      <c r="J227" s="43"/>
      <c r="K227" s="43"/>
      <c r="L227" s="47"/>
      <c r="M227" s="235"/>
      <c r="N227" s="23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266</v>
      </c>
      <c r="AU227" s="19" t="s">
        <v>89</v>
      </c>
    </row>
    <row r="228" s="13" customFormat="1">
      <c r="A228" s="13"/>
      <c r="B228" s="237"/>
      <c r="C228" s="238"/>
      <c r="D228" s="239" t="s">
        <v>268</v>
      </c>
      <c r="E228" s="240" t="s">
        <v>35</v>
      </c>
      <c r="F228" s="241" t="s">
        <v>974</v>
      </c>
      <c r="G228" s="238"/>
      <c r="H228" s="240" t="s">
        <v>35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268</v>
      </c>
      <c r="AU228" s="247" t="s">
        <v>89</v>
      </c>
      <c r="AV228" s="13" t="s">
        <v>87</v>
      </c>
      <c r="AW228" s="13" t="s">
        <v>41</v>
      </c>
      <c r="AX228" s="13" t="s">
        <v>80</v>
      </c>
      <c r="AY228" s="247" t="s">
        <v>257</v>
      </c>
    </row>
    <row r="229" s="14" customFormat="1">
      <c r="A229" s="14"/>
      <c r="B229" s="248"/>
      <c r="C229" s="249"/>
      <c r="D229" s="239" t="s">
        <v>268</v>
      </c>
      <c r="E229" s="250" t="s">
        <v>35</v>
      </c>
      <c r="F229" s="251" t="s">
        <v>1021</v>
      </c>
      <c r="G229" s="249"/>
      <c r="H229" s="252">
        <v>169.84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268</v>
      </c>
      <c r="AU229" s="258" t="s">
        <v>89</v>
      </c>
      <c r="AV229" s="14" t="s">
        <v>89</v>
      </c>
      <c r="AW229" s="14" t="s">
        <v>41</v>
      </c>
      <c r="AX229" s="14" t="s">
        <v>80</v>
      </c>
      <c r="AY229" s="258" t="s">
        <v>257</v>
      </c>
    </row>
    <row r="230" s="15" customFormat="1">
      <c r="A230" s="15"/>
      <c r="B230" s="259"/>
      <c r="C230" s="260"/>
      <c r="D230" s="239" t="s">
        <v>268</v>
      </c>
      <c r="E230" s="261" t="s">
        <v>35</v>
      </c>
      <c r="F230" s="262" t="s">
        <v>272</v>
      </c>
      <c r="G230" s="260"/>
      <c r="H230" s="263">
        <v>169.84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9" t="s">
        <v>268</v>
      </c>
      <c r="AU230" s="269" t="s">
        <v>89</v>
      </c>
      <c r="AV230" s="15" t="s">
        <v>264</v>
      </c>
      <c r="AW230" s="15" t="s">
        <v>41</v>
      </c>
      <c r="AX230" s="15" t="s">
        <v>87</v>
      </c>
      <c r="AY230" s="269" t="s">
        <v>257</v>
      </c>
    </row>
    <row r="231" s="12" customFormat="1" ht="22.8" customHeight="1">
      <c r="A231" s="12"/>
      <c r="B231" s="203"/>
      <c r="C231" s="204"/>
      <c r="D231" s="205" t="s">
        <v>79</v>
      </c>
      <c r="E231" s="217" t="s">
        <v>264</v>
      </c>
      <c r="F231" s="217" t="s">
        <v>404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SUM(P232:P249)</f>
        <v>0</v>
      </c>
      <c r="Q231" s="211"/>
      <c r="R231" s="212">
        <f>SUM(R232:R249)</f>
        <v>0.64880000000000004</v>
      </c>
      <c r="S231" s="211"/>
      <c r="T231" s="213">
        <f>SUM(T232:T249)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87</v>
      </c>
      <c r="AT231" s="215" t="s">
        <v>79</v>
      </c>
      <c r="AU231" s="215" t="s">
        <v>87</v>
      </c>
      <c r="AY231" s="214" t="s">
        <v>257</v>
      </c>
      <c r="BK231" s="216">
        <f>SUM(BK232:BK249)</f>
        <v>0</v>
      </c>
    </row>
    <row r="232" s="2" customFormat="1" ht="16.5" customHeight="1">
      <c r="A232" s="41"/>
      <c r="B232" s="42"/>
      <c r="C232" s="219" t="s">
        <v>400</v>
      </c>
      <c r="D232" s="219" t="s">
        <v>259</v>
      </c>
      <c r="E232" s="220" t="s">
        <v>406</v>
      </c>
      <c r="F232" s="221" t="s">
        <v>407</v>
      </c>
      <c r="G232" s="222" t="s">
        <v>318</v>
      </c>
      <c r="H232" s="223">
        <v>33.119</v>
      </c>
      <c r="I232" s="224"/>
      <c r="J232" s="225">
        <f>ROUND(I232*H232,2)</f>
        <v>0</v>
      </c>
      <c r="K232" s="221" t="s">
        <v>263</v>
      </c>
      <c r="L232" s="47"/>
      <c r="M232" s="226" t="s">
        <v>35</v>
      </c>
      <c r="N232" s="227" t="s">
        <v>51</v>
      </c>
      <c r="O232" s="87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0" t="s">
        <v>264</v>
      </c>
      <c r="AT232" s="230" t="s">
        <v>259</v>
      </c>
      <c r="AU232" s="230" t="s">
        <v>89</v>
      </c>
      <c r="AY232" s="19" t="s">
        <v>257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9" t="s">
        <v>87</v>
      </c>
      <c r="BK232" s="231">
        <f>ROUND(I232*H232,2)</f>
        <v>0</v>
      </c>
      <c r="BL232" s="19" t="s">
        <v>264</v>
      </c>
      <c r="BM232" s="230" t="s">
        <v>1026</v>
      </c>
    </row>
    <row r="233" s="2" customFormat="1">
      <c r="A233" s="41"/>
      <c r="B233" s="42"/>
      <c r="C233" s="43"/>
      <c r="D233" s="232" t="s">
        <v>266</v>
      </c>
      <c r="E233" s="43"/>
      <c r="F233" s="233" t="s">
        <v>409</v>
      </c>
      <c r="G233" s="43"/>
      <c r="H233" s="43"/>
      <c r="I233" s="234"/>
      <c r="J233" s="43"/>
      <c r="K233" s="43"/>
      <c r="L233" s="47"/>
      <c r="M233" s="235"/>
      <c r="N233" s="23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266</v>
      </c>
      <c r="AU233" s="19" t="s">
        <v>89</v>
      </c>
    </row>
    <row r="234" s="13" customFormat="1">
      <c r="A234" s="13"/>
      <c r="B234" s="237"/>
      <c r="C234" s="238"/>
      <c r="D234" s="239" t="s">
        <v>268</v>
      </c>
      <c r="E234" s="240" t="s">
        <v>35</v>
      </c>
      <c r="F234" s="241" t="s">
        <v>974</v>
      </c>
      <c r="G234" s="238"/>
      <c r="H234" s="240" t="s">
        <v>35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268</v>
      </c>
      <c r="AU234" s="247" t="s">
        <v>89</v>
      </c>
      <c r="AV234" s="13" t="s">
        <v>87</v>
      </c>
      <c r="AW234" s="13" t="s">
        <v>41</v>
      </c>
      <c r="AX234" s="13" t="s">
        <v>80</v>
      </c>
      <c r="AY234" s="247" t="s">
        <v>257</v>
      </c>
    </row>
    <row r="235" s="13" customFormat="1">
      <c r="A235" s="13"/>
      <c r="B235" s="237"/>
      <c r="C235" s="238"/>
      <c r="D235" s="239" t="s">
        <v>268</v>
      </c>
      <c r="E235" s="240" t="s">
        <v>35</v>
      </c>
      <c r="F235" s="241" t="s">
        <v>1027</v>
      </c>
      <c r="G235" s="238"/>
      <c r="H235" s="240" t="s">
        <v>35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268</v>
      </c>
      <c r="AU235" s="247" t="s">
        <v>89</v>
      </c>
      <c r="AV235" s="13" t="s">
        <v>87</v>
      </c>
      <c r="AW235" s="13" t="s">
        <v>41</v>
      </c>
      <c r="AX235" s="13" t="s">
        <v>80</v>
      </c>
      <c r="AY235" s="247" t="s">
        <v>257</v>
      </c>
    </row>
    <row r="236" s="14" customFormat="1">
      <c r="A236" s="14"/>
      <c r="B236" s="248"/>
      <c r="C236" s="249"/>
      <c r="D236" s="239" t="s">
        <v>268</v>
      </c>
      <c r="E236" s="250" t="s">
        <v>35</v>
      </c>
      <c r="F236" s="251" t="s">
        <v>1028</v>
      </c>
      <c r="G236" s="249"/>
      <c r="H236" s="252">
        <v>33.119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268</v>
      </c>
      <c r="AU236" s="258" t="s">
        <v>89</v>
      </c>
      <c r="AV236" s="14" t="s">
        <v>89</v>
      </c>
      <c r="AW236" s="14" t="s">
        <v>41</v>
      </c>
      <c r="AX236" s="14" t="s">
        <v>80</v>
      </c>
      <c r="AY236" s="258" t="s">
        <v>257</v>
      </c>
    </row>
    <row r="237" s="15" customFormat="1">
      <c r="A237" s="15"/>
      <c r="B237" s="259"/>
      <c r="C237" s="260"/>
      <c r="D237" s="239" t="s">
        <v>268</v>
      </c>
      <c r="E237" s="261" t="s">
        <v>35</v>
      </c>
      <c r="F237" s="262" t="s">
        <v>272</v>
      </c>
      <c r="G237" s="260"/>
      <c r="H237" s="263">
        <v>33.119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9" t="s">
        <v>268</v>
      </c>
      <c r="AU237" s="269" t="s">
        <v>89</v>
      </c>
      <c r="AV237" s="15" t="s">
        <v>264</v>
      </c>
      <c r="AW237" s="15" t="s">
        <v>41</v>
      </c>
      <c r="AX237" s="15" t="s">
        <v>87</v>
      </c>
      <c r="AY237" s="269" t="s">
        <v>257</v>
      </c>
    </row>
    <row r="238" s="2" customFormat="1" ht="16.5" customHeight="1">
      <c r="A238" s="41"/>
      <c r="B238" s="42"/>
      <c r="C238" s="219" t="s">
        <v>405</v>
      </c>
      <c r="D238" s="219" t="s">
        <v>259</v>
      </c>
      <c r="E238" s="220" t="s">
        <v>1029</v>
      </c>
      <c r="F238" s="221" t="s">
        <v>1030</v>
      </c>
      <c r="G238" s="222" t="s">
        <v>396</v>
      </c>
      <c r="H238" s="223">
        <v>4</v>
      </c>
      <c r="I238" s="224"/>
      <c r="J238" s="225">
        <f>ROUND(I238*H238,2)</f>
        <v>0</v>
      </c>
      <c r="K238" s="221" t="s">
        <v>263</v>
      </c>
      <c r="L238" s="47"/>
      <c r="M238" s="226" t="s">
        <v>35</v>
      </c>
      <c r="N238" s="227" t="s">
        <v>51</v>
      </c>
      <c r="O238" s="87"/>
      <c r="P238" s="228">
        <f>O238*H238</f>
        <v>0</v>
      </c>
      <c r="Q238" s="228">
        <v>0.0066</v>
      </c>
      <c r="R238" s="228">
        <f>Q238*H238</f>
        <v>0.0264</v>
      </c>
      <c r="S238" s="228">
        <v>0</v>
      </c>
      <c r="T238" s="22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0" t="s">
        <v>264</v>
      </c>
      <c r="AT238" s="230" t="s">
        <v>259</v>
      </c>
      <c r="AU238" s="230" t="s">
        <v>89</v>
      </c>
      <c r="AY238" s="19" t="s">
        <v>257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9" t="s">
        <v>87</v>
      </c>
      <c r="BK238" s="231">
        <f>ROUND(I238*H238,2)</f>
        <v>0</v>
      </c>
      <c r="BL238" s="19" t="s">
        <v>264</v>
      </c>
      <c r="BM238" s="230" t="s">
        <v>1031</v>
      </c>
    </row>
    <row r="239" s="2" customFormat="1">
      <c r="A239" s="41"/>
      <c r="B239" s="42"/>
      <c r="C239" s="43"/>
      <c r="D239" s="232" t="s">
        <v>266</v>
      </c>
      <c r="E239" s="43"/>
      <c r="F239" s="233" t="s">
        <v>1032</v>
      </c>
      <c r="G239" s="43"/>
      <c r="H239" s="43"/>
      <c r="I239" s="234"/>
      <c r="J239" s="43"/>
      <c r="K239" s="43"/>
      <c r="L239" s="47"/>
      <c r="M239" s="235"/>
      <c r="N239" s="23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266</v>
      </c>
      <c r="AU239" s="19" t="s">
        <v>89</v>
      </c>
    </row>
    <row r="240" s="13" customFormat="1">
      <c r="A240" s="13"/>
      <c r="B240" s="237"/>
      <c r="C240" s="238"/>
      <c r="D240" s="239" t="s">
        <v>268</v>
      </c>
      <c r="E240" s="240" t="s">
        <v>35</v>
      </c>
      <c r="F240" s="241" t="s">
        <v>974</v>
      </c>
      <c r="G240" s="238"/>
      <c r="H240" s="240" t="s">
        <v>35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268</v>
      </c>
      <c r="AU240" s="247" t="s">
        <v>89</v>
      </c>
      <c r="AV240" s="13" t="s">
        <v>87</v>
      </c>
      <c r="AW240" s="13" t="s">
        <v>41</v>
      </c>
      <c r="AX240" s="13" t="s">
        <v>80</v>
      </c>
      <c r="AY240" s="247" t="s">
        <v>257</v>
      </c>
    </row>
    <row r="241" s="14" customFormat="1">
      <c r="A241" s="14"/>
      <c r="B241" s="248"/>
      <c r="C241" s="249"/>
      <c r="D241" s="239" t="s">
        <v>268</v>
      </c>
      <c r="E241" s="250" t="s">
        <v>35</v>
      </c>
      <c r="F241" s="251" t="s">
        <v>264</v>
      </c>
      <c r="G241" s="249"/>
      <c r="H241" s="252">
        <v>4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268</v>
      </c>
      <c r="AU241" s="258" t="s">
        <v>89</v>
      </c>
      <c r="AV241" s="14" t="s">
        <v>89</v>
      </c>
      <c r="AW241" s="14" t="s">
        <v>41</v>
      </c>
      <c r="AX241" s="14" t="s">
        <v>80</v>
      </c>
      <c r="AY241" s="258" t="s">
        <v>257</v>
      </c>
    </row>
    <row r="242" s="15" customFormat="1">
      <c r="A242" s="15"/>
      <c r="B242" s="259"/>
      <c r="C242" s="260"/>
      <c r="D242" s="239" t="s">
        <v>268</v>
      </c>
      <c r="E242" s="261" t="s">
        <v>35</v>
      </c>
      <c r="F242" s="262" t="s">
        <v>272</v>
      </c>
      <c r="G242" s="260"/>
      <c r="H242" s="263">
        <v>4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268</v>
      </c>
      <c r="AU242" s="269" t="s">
        <v>89</v>
      </c>
      <c r="AV242" s="15" t="s">
        <v>264</v>
      </c>
      <c r="AW242" s="15" t="s">
        <v>41</v>
      </c>
      <c r="AX242" s="15" t="s">
        <v>87</v>
      </c>
      <c r="AY242" s="269" t="s">
        <v>257</v>
      </c>
    </row>
    <row r="243" s="2" customFormat="1" ht="16.5" customHeight="1">
      <c r="A243" s="41"/>
      <c r="B243" s="42"/>
      <c r="C243" s="270" t="s">
        <v>413</v>
      </c>
      <c r="D243" s="270" t="s">
        <v>369</v>
      </c>
      <c r="E243" s="271" t="s">
        <v>1033</v>
      </c>
      <c r="F243" s="272" t="s">
        <v>1034</v>
      </c>
      <c r="G243" s="273" t="s">
        <v>396</v>
      </c>
      <c r="H243" s="274">
        <v>4</v>
      </c>
      <c r="I243" s="275"/>
      <c r="J243" s="276">
        <f>ROUND(I243*H243,2)</f>
        <v>0</v>
      </c>
      <c r="K243" s="272" t="s">
        <v>263</v>
      </c>
      <c r="L243" s="277"/>
      <c r="M243" s="278" t="s">
        <v>35</v>
      </c>
      <c r="N243" s="279" t="s">
        <v>51</v>
      </c>
      <c r="O243" s="87"/>
      <c r="P243" s="228">
        <f>O243*H243</f>
        <v>0</v>
      </c>
      <c r="Q243" s="228">
        <v>0.068000000000000005</v>
      </c>
      <c r="R243" s="228">
        <f>Q243*H243</f>
        <v>0.27200000000000002</v>
      </c>
      <c r="S243" s="228">
        <v>0</v>
      </c>
      <c r="T243" s="22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30" t="s">
        <v>308</v>
      </c>
      <c r="AT243" s="230" t="s">
        <v>369</v>
      </c>
      <c r="AU243" s="230" t="s">
        <v>89</v>
      </c>
      <c r="AY243" s="19" t="s">
        <v>257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9" t="s">
        <v>87</v>
      </c>
      <c r="BK243" s="231">
        <f>ROUND(I243*H243,2)</f>
        <v>0</v>
      </c>
      <c r="BL243" s="19" t="s">
        <v>264</v>
      </c>
      <c r="BM243" s="230" t="s">
        <v>1035</v>
      </c>
    </row>
    <row r="244" s="2" customFormat="1" ht="21.75" customHeight="1">
      <c r="A244" s="41"/>
      <c r="B244" s="42"/>
      <c r="C244" s="219" t="s">
        <v>418</v>
      </c>
      <c r="D244" s="219" t="s">
        <v>259</v>
      </c>
      <c r="E244" s="220" t="s">
        <v>1036</v>
      </c>
      <c r="F244" s="221" t="s">
        <v>1037</v>
      </c>
      <c r="G244" s="222" t="s">
        <v>396</v>
      </c>
      <c r="H244" s="223">
        <v>4</v>
      </c>
      <c r="I244" s="224"/>
      <c r="J244" s="225">
        <f>ROUND(I244*H244,2)</f>
        <v>0</v>
      </c>
      <c r="K244" s="221" t="s">
        <v>263</v>
      </c>
      <c r="L244" s="47"/>
      <c r="M244" s="226" t="s">
        <v>35</v>
      </c>
      <c r="N244" s="227" t="s">
        <v>51</v>
      </c>
      <c r="O244" s="87"/>
      <c r="P244" s="228">
        <f>O244*H244</f>
        <v>0</v>
      </c>
      <c r="Q244" s="228">
        <v>0.0066</v>
      </c>
      <c r="R244" s="228">
        <f>Q244*H244</f>
        <v>0.0264</v>
      </c>
      <c r="S244" s="228">
        <v>0</v>
      </c>
      <c r="T244" s="22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30" t="s">
        <v>264</v>
      </c>
      <c r="AT244" s="230" t="s">
        <v>259</v>
      </c>
      <c r="AU244" s="230" t="s">
        <v>89</v>
      </c>
      <c r="AY244" s="19" t="s">
        <v>257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9" t="s">
        <v>87</v>
      </c>
      <c r="BK244" s="231">
        <f>ROUND(I244*H244,2)</f>
        <v>0</v>
      </c>
      <c r="BL244" s="19" t="s">
        <v>264</v>
      </c>
      <c r="BM244" s="230" t="s">
        <v>1038</v>
      </c>
    </row>
    <row r="245" s="2" customFormat="1">
      <c r="A245" s="41"/>
      <c r="B245" s="42"/>
      <c r="C245" s="43"/>
      <c r="D245" s="232" t="s">
        <v>266</v>
      </c>
      <c r="E245" s="43"/>
      <c r="F245" s="233" t="s">
        <v>1039</v>
      </c>
      <c r="G245" s="43"/>
      <c r="H245" s="43"/>
      <c r="I245" s="234"/>
      <c r="J245" s="43"/>
      <c r="K245" s="43"/>
      <c r="L245" s="47"/>
      <c r="M245" s="235"/>
      <c r="N245" s="23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266</v>
      </c>
      <c r="AU245" s="19" t="s">
        <v>89</v>
      </c>
    </row>
    <row r="246" s="13" customFormat="1">
      <c r="A246" s="13"/>
      <c r="B246" s="237"/>
      <c r="C246" s="238"/>
      <c r="D246" s="239" t="s">
        <v>268</v>
      </c>
      <c r="E246" s="240" t="s">
        <v>35</v>
      </c>
      <c r="F246" s="241" t="s">
        <v>974</v>
      </c>
      <c r="G246" s="238"/>
      <c r="H246" s="240" t="s">
        <v>35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268</v>
      </c>
      <c r="AU246" s="247" t="s">
        <v>89</v>
      </c>
      <c r="AV246" s="13" t="s">
        <v>87</v>
      </c>
      <c r="AW246" s="13" t="s">
        <v>41</v>
      </c>
      <c r="AX246" s="13" t="s">
        <v>80</v>
      </c>
      <c r="AY246" s="247" t="s">
        <v>257</v>
      </c>
    </row>
    <row r="247" s="14" customFormat="1">
      <c r="A247" s="14"/>
      <c r="B247" s="248"/>
      <c r="C247" s="249"/>
      <c r="D247" s="239" t="s">
        <v>268</v>
      </c>
      <c r="E247" s="250" t="s">
        <v>35</v>
      </c>
      <c r="F247" s="251" t="s">
        <v>264</v>
      </c>
      <c r="G247" s="249"/>
      <c r="H247" s="252">
        <v>4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8" t="s">
        <v>268</v>
      </c>
      <c r="AU247" s="258" t="s">
        <v>89</v>
      </c>
      <c r="AV247" s="14" t="s">
        <v>89</v>
      </c>
      <c r="AW247" s="14" t="s">
        <v>41</v>
      </c>
      <c r="AX247" s="14" t="s">
        <v>80</v>
      </c>
      <c r="AY247" s="258" t="s">
        <v>257</v>
      </c>
    </row>
    <row r="248" s="15" customFormat="1">
      <c r="A248" s="15"/>
      <c r="B248" s="259"/>
      <c r="C248" s="260"/>
      <c r="D248" s="239" t="s">
        <v>268</v>
      </c>
      <c r="E248" s="261" t="s">
        <v>35</v>
      </c>
      <c r="F248" s="262" t="s">
        <v>272</v>
      </c>
      <c r="G248" s="260"/>
      <c r="H248" s="263">
        <v>4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9" t="s">
        <v>268</v>
      </c>
      <c r="AU248" s="269" t="s">
        <v>89</v>
      </c>
      <c r="AV248" s="15" t="s">
        <v>264</v>
      </c>
      <c r="AW248" s="15" t="s">
        <v>41</v>
      </c>
      <c r="AX248" s="15" t="s">
        <v>87</v>
      </c>
      <c r="AY248" s="269" t="s">
        <v>257</v>
      </c>
    </row>
    <row r="249" s="2" customFormat="1" ht="16.5" customHeight="1">
      <c r="A249" s="41"/>
      <c r="B249" s="42"/>
      <c r="C249" s="270" t="s">
        <v>422</v>
      </c>
      <c r="D249" s="270" t="s">
        <v>369</v>
      </c>
      <c r="E249" s="271" t="s">
        <v>1040</v>
      </c>
      <c r="F249" s="272" t="s">
        <v>1041</v>
      </c>
      <c r="G249" s="273" t="s">
        <v>396</v>
      </c>
      <c r="H249" s="274">
        <v>4</v>
      </c>
      <c r="I249" s="275"/>
      <c r="J249" s="276">
        <f>ROUND(I249*H249,2)</f>
        <v>0</v>
      </c>
      <c r="K249" s="272" t="s">
        <v>263</v>
      </c>
      <c r="L249" s="277"/>
      <c r="M249" s="278" t="s">
        <v>35</v>
      </c>
      <c r="N249" s="279" t="s">
        <v>51</v>
      </c>
      <c r="O249" s="87"/>
      <c r="P249" s="228">
        <f>O249*H249</f>
        <v>0</v>
      </c>
      <c r="Q249" s="228">
        <v>0.081000000000000003</v>
      </c>
      <c r="R249" s="228">
        <f>Q249*H249</f>
        <v>0.32400000000000001</v>
      </c>
      <c r="S249" s="228">
        <v>0</v>
      </c>
      <c r="T249" s="22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30" t="s">
        <v>308</v>
      </c>
      <c r="AT249" s="230" t="s">
        <v>369</v>
      </c>
      <c r="AU249" s="230" t="s">
        <v>89</v>
      </c>
      <c r="AY249" s="19" t="s">
        <v>257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9" t="s">
        <v>87</v>
      </c>
      <c r="BK249" s="231">
        <f>ROUND(I249*H249,2)</f>
        <v>0</v>
      </c>
      <c r="BL249" s="19" t="s">
        <v>264</v>
      </c>
      <c r="BM249" s="230" t="s">
        <v>1042</v>
      </c>
    </row>
    <row r="250" s="12" customFormat="1" ht="22.8" customHeight="1">
      <c r="A250" s="12"/>
      <c r="B250" s="203"/>
      <c r="C250" s="204"/>
      <c r="D250" s="205" t="s">
        <v>79</v>
      </c>
      <c r="E250" s="217" t="s">
        <v>287</v>
      </c>
      <c r="F250" s="217" t="s">
        <v>753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SUM(P251:P264)</f>
        <v>0</v>
      </c>
      <c r="Q250" s="211"/>
      <c r="R250" s="212">
        <f>SUM(R251:R264)</f>
        <v>0</v>
      </c>
      <c r="S250" s="211"/>
      <c r="T250" s="213">
        <f>SUM(T251:T264)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87</v>
      </c>
      <c r="AT250" s="215" t="s">
        <v>79</v>
      </c>
      <c r="AU250" s="215" t="s">
        <v>87</v>
      </c>
      <c r="AY250" s="214" t="s">
        <v>257</v>
      </c>
      <c r="BK250" s="216">
        <f>SUM(BK251:BK264)</f>
        <v>0</v>
      </c>
    </row>
    <row r="251" s="2" customFormat="1" ht="21.75" customHeight="1">
      <c r="A251" s="41"/>
      <c r="B251" s="42"/>
      <c r="C251" s="219" t="s">
        <v>427</v>
      </c>
      <c r="D251" s="219" t="s">
        <v>259</v>
      </c>
      <c r="E251" s="220" t="s">
        <v>754</v>
      </c>
      <c r="F251" s="221" t="s">
        <v>755</v>
      </c>
      <c r="G251" s="222" t="s">
        <v>262</v>
      </c>
      <c r="H251" s="223">
        <v>78.459000000000003</v>
      </c>
      <c r="I251" s="224"/>
      <c r="J251" s="225">
        <f>ROUND(I251*H251,2)</f>
        <v>0</v>
      </c>
      <c r="K251" s="221" t="s">
        <v>263</v>
      </c>
      <c r="L251" s="47"/>
      <c r="M251" s="226" t="s">
        <v>35</v>
      </c>
      <c r="N251" s="227" t="s">
        <v>51</v>
      </c>
      <c r="O251" s="87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0" t="s">
        <v>264</v>
      </c>
      <c r="AT251" s="230" t="s">
        <v>259</v>
      </c>
      <c r="AU251" s="230" t="s">
        <v>89</v>
      </c>
      <c r="AY251" s="19" t="s">
        <v>257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9" t="s">
        <v>87</v>
      </c>
      <c r="BK251" s="231">
        <f>ROUND(I251*H251,2)</f>
        <v>0</v>
      </c>
      <c r="BL251" s="19" t="s">
        <v>264</v>
      </c>
      <c r="BM251" s="230" t="s">
        <v>1043</v>
      </c>
    </row>
    <row r="252" s="2" customFormat="1">
      <c r="A252" s="41"/>
      <c r="B252" s="42"/>
      <c r="C252" s="43"/>
      <c r="D252" s="232" t="s">
        <v>266</v>
      </c>
      <c r="E252" s="43"/>
      <c r="F252" s="233" t="s">
        <v>757</v>
      </c>
      <c r="G252" s="43"/>
      <c r="H252" s="43"/>
      <c r="I252" s="234"/>
      <c r="J252" s="43"/>
      <c r="K252" s="43"/>
      <c r="L252" s="47"/>
      <c r="M252" s="235"/>
      <c r="N252" s="236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266</v>
      </c>
      <c r="AU252" s="19" t="s">
        <v>89</v>
      </c>
    </row>
    <row r="253" s="13" customFormat="1">
      <c r="A253" s="13"/>
      <c r="B253" s="237"/>
      <c r="C253" s="238"/>
      <c r="D253" s="239" t="s">
        <v>268</v>
      </c>
      <c r="E253" s="240" t="s">
        <v>35</v>
      </c>
      <c r="F253" s="241" t="s">
        <v>974</v>
      </c>
      <c r="G253" s="238"/>
      <c r="H253" s="240" t="s">
        <v>35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268</v>
      </c>
      <c r="AU253" s="247" t="s">
        <v>89</v>
      </c>
      <c r="AV253" s="13" t="s">
        <v>87</v>
      </c>
      <c r="AW253" s="13" t="s">
        <v>41</v>
      </c>
      <c r="AX253" s="13" t="s">
        <v>80</v>
      </c>
      <c r="AY253" s="247" t="s">
        <v>257</v>
      </c>
    </row>
    <row r="254" s="13" customFormat="1">
      <c r="A254" s="13"/>
      <c r="B254" s="237"/>
      <c r="C254" s="238"/>
      <c r="D254" s="239" t="s">
        <v>268</v>
      </c>
      <c r="E254" s="240" t="s">
        <v>35</v>
      </c>
      <c r="F254" s="241" t="s">
        <v>980</v>
      </c>
      <c r="G254" s="238"/>
      <c r="H254" s="240" t="s">
        <v>35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268</v>
      </c>
      <c r="AU254" s="247" t="s">
        <v>89</v>
      </c>
      <c r="AV254" s="13" t="s">
        <v>87</v>
      </c>
      <c r="AW254" s="13" t="s">
        <v>41</v>
      </c>
      <c r="AX254" s="13" t="s">
        <v>80</v>
      </c>
      <c r="AY254" s="247" t="s">
        <v>257</v>
      </c>
    </row>
    <row r="255" s="13" customFormat="1">
      <c r="A255" s="13"/>
      <c r="B255" s="237"/>
      <c r="C255" s="238"/>
      <c r="D255" s="239" t="s">
        <v>268</v>
      </c>
      <c r="E255" s="240" t="s">
        <v>35</v>
      </c>
      <c r="F255" s="241" t="s">
        <v>976</v>
      </c>
      <c r="G255" s="238"/>
      <c r="H255" s="240" t="s">
        <v>35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268</v>
      </c>
      <c r="AU255" s="247" t="s">
        <v>89</v>
      </c>
      <c r="AV255" s="13" t="s">
        <v>87</v>
      </c>
      <c r="AW255" s="13" t="s">
        <v>41</v>
      </c>
      <c r="AX255" s="13" t="s">
        <v>80</v>
      </c>
      <c r="AY255" s="247" t="s">
        <v>257</v>
      </c>
    </row>
    <row r="256" s="14" customFormat="1">
      <c r="A256" s="14"/>
      <c r="B256" s="248"/>
      <c r="C256" s="249"/>
      <c r="D256" s="239" t="s">
        <v>268</v>
      </c>
      <c r="E256" s="250" t="s">
        <v>35</v>
      </c>
      <c r="F256" s="251" t="s">
        <v>981</v>
      </c>
      <c r="G256" s="249"/>
      <c r="H256" s="252">
        <v>78.459000000000003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268</v>
      </c>
      <c r="AU256" s="258" t="s">
        <v>89</v>
      </c>
      <c r="AV256" s="14" t="s">
        <v>89</v>
      </c>
      <c r="AW256" s="14" t="s">
        <v>41</v>
      </c>
      <c r="AX256" s="14" t="s">
        <v>80</v>
      </c>
      <c r="AY256" s="258" t="s">
        <v>257</v>
      </c>
    </row>
    <row r="257" s="15" customFormat="1">
      <c r="A257" s="15"/>
      <c r="B257" s="259"/>
      <c r="C257" s="260"/>
      <c r="D257" s="239" t="s">
        <v>268</v>
      </c>
      <c r="E257" s="261" t="s">
        <v>35</v>
      </c>
      <c r="F257" s="262" t="s">
        <v>272</v>
      </c>
      <c r="G257" s="260"/>
      <c r="H257" s="263">
        <v>78.459000000000003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268</v>
      </c>
      <c r="AU257" s="269" t="s">
        <v>89</v>
      </c>
      <c r="AV257" s="15" t="s">
        <v>264</v>
      </c>
      <c r="AW257" s="15" t="s">
        <v>41</v>
      </c>
      <c r="AX257" s="15" t="s">
        <v>87</v>
      </c>
      <c r="AY257" s="269" t="s">
        <v>257</v>
      </c>
    </row>
    <row r="258" s="2" customFormat="1" ht="16.5" customHeight="1">
      <c r="A258" s="41"/>
      <c r="B258" s="42"/>
      <c r="C258" s="219" t="s">
        <v>431</v>
      </c>
      <c r="D258" s="219" t="s">
        <v>259</v>
      </c>
      <c r="E258" s="220" t="s">
        <v>758</v>
      </c>
      <c r="F258" s="221" t="s">
        <v>759</v>
      </c>
      <c r="G258" s="222" t="s">
        <v>262</v>
      </c>
      <c r="H258" s="223">
        <v>78.459000000000003</v>
      </c>
      <c r="I258" s="224"/>
      <c r="J258" s="225">
        <f>ROUND(I258*H258,2)</f>
        <v>0</v>
      </c>
      <c r="K258" s="221" t="s">
        <v>263</v>
      </c>
      <c r="L258" s="47"/>
      <c r="M258" s="226" t="s">
        <v>35</v>
      </c>
      <c r="N258" s="227" t="s">
        <v>51</v>
      </c>
      <c r="O258" s="87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0" t="s">
        <v>264</v>
      </c>
      <c r="AT258" s="230" t="s">
        <v>259</v>
      </c>
      <c r="AU258" s="230" t="s">
        <v>89</v>
      </c>
      <c r="AY258" s="19" t="s">
        <v>257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9" t="s">
        <v>87</v>
      </c>
      <c r="BK258" s="231">
        <f>ROUND(I258*H258,2)</f>
        <v>0</v>
      </c>
      <c r="BL258" s="19" t="s">
        <v>264</v>
      </c>
      <c r="BM258" s="230" t="s">
        <v>1044</v>
      </c>
    </row>
    <row r="259" s="2" customFormat="1">
      <c r="A259" s="41"/>
      <c r="B259" s="42"/>
      <c r="C259" s="43"/>
      <c r="D259" s="232" t="s">
        <v>266</v>
      </c>
      <c r="E259" s="43"/>
      <c r="F259" s="233" t="s">
        <v>761</v>
      </c>
      <c r="G259" s="43"/>
      <c r="H259" s="43"/>
      <c r="I259" s="234"/>
      <c r="J259" s="43"/>
      <c r="K259" s="43"/>
      <c r="L259" s="47"/>
      <c r="M259" s="235"/>
      <c r="N259" s="23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266</v>
      </c>
      <c r="AU259" s="19" t="s">
        <v>89</v>
      </c>
    </row>
    <row r="260" s="13" customFormat="1">
      <c r="A260" s="13"/>
      <c r="B260" s="237"/>
      <c r="C260" s="238"/>
      <c r="D260" s="239" t="s">
        <v>268</v>
      </c>
      <c r="E260" s="240" t="s">
        <v>35</v>
      </c>
      <c r="F260" s="241" t="s">
        <v>974</v>
      </c>
      <c r="G260" s="238"/>
      <c r="H260" s="240" t="s">
        <v>35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268</v>
      </c>
      <c r="AU260" s="247" t="s">
        <v>89</v>
      </c>
      <c r="AV260" s="13" t="s">
        <v>87</v>
      </c>
      <c r="AW260" s="13" t="s">
        <v>41</v>
      </c>
      <c r="AX260" s="13" t="s">
        <v>80</v>
      </c>
      <c r="AY260" s="247" t="s">
        <v>257</v>
      </c>
    </row>
    <row r="261" s="13" customFormat="1">
      <c r="A261" s="13"/>
      <c r="B261" s="237"/>
      <c r="C261" s="238"/>
      <c r="D261" s="239" t="s">
        <v>268</v>
      </c>
      <c r="E261" s="240" t="s">
        <v>35</v>
      </c>
      <c r="F261" s="241" t="s">
        <v>980</v>
      </c>
      <c r="G261" s="238"/>
      <c r="H261" s="240" t="s">
        <v>35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268</v>
      </c>
      <c r="AU261" s="247" t="s">
        <v>89</v>
      </c>
      <c r="AV261" s="13" t="s">
        <v>87</v>
      </c>
      <c r="AW261" s="13" t="s">
        <v>41</v>
      </c>
      <c r="AX261" s="13" t="s">
        <v>80</v>
      </c>
      <c r="AY261" s="247" t="s">
        <v>257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976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4" customFormat="1">
      <c r="A263" s="14"/>
      <c r="B263" s="248"/>
      <c r="C263" s="249"/>
      <c r="D263" s="239" t="s">
        <v>268</v>
      </c>
      <c r="E263" s="250" t="s">
        <v>35</v>
      </c>
      <c r="F263" s="251" t="s">
        <v>981</v>
      </c>
      <c r="G263" s="249"/>
      <c r="H263" s="252">
        <v>78.459000000000003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268</v>
      </c>
      <c r="AU263" s="258" t="s">
        <v>89</v>
      </c>
      <c r="AV263" s="14" t="s">
        <v>89</v>
      </c>
      <c r="AW263" s="14" t="s">
        <v>41</v>
      </c>
      <c r="AX263" s="14" t="s">
        <v>80</v>
      </c>
      <c r="AY263" s="258" t="s">
        <v>257</v>
      </c>
    </row>
    <row r="264" s="15" customFormat="1">
      <c r="A264" s="15"/>
      <c r="B264" s="259"/>
      <c r="C264" s="260"/>
      <c r="D264" s="239" t="s">
        <v>268</v>
      </c>
      <c r="E264" s="261" t="s">
        <v>35</v>
      </c>
      <c r="F264" s="262" t="s">
        <v>272</v>
      </c>
      <c r="G264" s="260"/>
      <c r="H264" s="263">
        <v>78.459000000000003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268</v>
      </c>
      <c r="AU264" s="269" t="s">
        <v>89</v>
      </c>
      <c r="AV264" s="15" t="s">
        <v>264</v>
      </c>
      <c r="AW264" s="15" t="s">
        <v>41</v>
      </c>
      <c r="AX264" s="15" t="s">
        <v>87</v>
      </c>
      <c r="AY264" s="269" t="s">
        <v>257</v>
      </c>
    </row>
    <row r="265" s="12" customFormat="1" ht="22.8" customHeight="1">
      <c r="A265" s="12"/>
      <c r="B265" s="203"/>
      <c r="C265" s="204"/>
      <c r="D265" s="205" t="s">
        <v>79</v>
      </c>
      <c r="E265" s="217" t="s">
        <v>308</v>
      </c>
      <c r="F265" s="217" t="s">
        <v>412</v>
      </c>
      <c r="G265" s="204"/>
      <c r="H265" s="204"/>
      <c r="I265" s="207"/>
      <c r="J265" s="218">
        <f>BK265</f>
        <v>0</v>
      </c>
      <c r="K265" s="204"/>
      <c r="L265" s="209"/>
      <c r="M265" s="210"/>
      <c r="N265" s="211"/>
      <c r="O265" s="211"/>
      <c r="P265" s="212">
        <f>SUM(P266:P335)</f>
        <v>0</v>
      </c>
      <c r="Q265" s="211"/>
      <c r="R265" s="212">
        <f>SUM(R266:R335)</f>
        <v>29.104082399999996</v>
      </c>
      <c r="S265" s="211"/>
      <c r="T265" s="213">
        <f>SUM(T266:T335)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4" t="s">
        <v>87</v>
      </c>
      <c r="AT265" s="215" t="s">
        <v>79</v>
      </c>
      <c r="AU265" s="215" t="s">
        <v>87</v>
      </c>
      <c r="AY265" s="214" t="s">
        <v>257</v>
      </c>
      <c r="BK265" s="216">
        <f>SUM(BK266:BK335)</f>
        <v>0</v>
      </c>
    </row>
    <row r="266" s="2" customFormat="1" ht="24.15" customHeight="1">
      <c r="A266" s="41"/>
      <c r="B266" s="42"/>
      <c r="C266" s="219" t="s">
        <v>436</v>
      </c>
      <c r="D266" s="219" t="s">
        <v>259</v>
      </c>
      <c r="E266" s="220" t="s">
        <v>1045</v>
      </c>
      <c r="F266" s="221" t="s">
        <v>1046</v>
      </c>
      <c r="G266" s="222" t="s">
        <v>297</v>
      </c>
      <c r="H266" s="223">
        <v>169.84</v>
      </c>
      <c r="I266" s="224"/>
      <c r="J266" s="225">
        <f>ROUND(I266*H266,2)</f>
        <v>0</v>
      </c>
      <c r="K266" s="221" t="s">
        <v>263</v>
      </c>
      <c r="L266" s="47"/>
      <c r="M266" s="226" t="s">
        <v>35</v>
      </c>
      <c r="N266" s="227" t="s">
        <v>51</v>
      </c>
      <c r="O266" s="87"/>
      <c r="P266" s="228">
        <f>O266*H266</f>
        <v>0</v>
      </c>
      <c r="Q266" s="228">
        <v>8.0000000000000007E-05</v>
      </c>
      <c r="R266" s="228">
        <f>Q266*H266</f>
        <v>0.013587200000000001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264</v>
      </c>
      <c r="AT266" s="230" t="s">
        <v>259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1047</v>
      </c>
    </row>
    <row r="267" s="2" customFormat="1">
      <c r="A267" s="41"/>
      <c r="B267" s="42"/>
      <c r="C267" s="43"/>
      <c r="D267" s="232" t="s">
        <v>266</v>
      </c>
      <c r="E267" s="43"/>
      <c r="F267" s="233" t="s">
        <v>1048</v>
      </c>
      <c r="G267" s="43"/>
      <c r="H267" s="43"/>
      <c r="I267" s="234"/>
      <c r="J267" s="43"/>
      <c r="K267" s="43"/>
      <c r="L267" s="47"/>
      <c r="M267" s="235"/>
      <c r="N267" s="23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266</v>
      </c>
      <c r="AU267" s="19" t="s">
        <v>89</v>
      </c>
    </row>
    <row r="268" s="13" customFormat="1">
      <c r="A268" s="13"/>
      <c r="B268" s="237"/>
      <c r="C268" s="238"/>
      <c r="D268" s="239" t="s">
        <v>268</v>
      </c>
      <c r="E268" s="240" t="s">
        <v>35</v>
      </c>
      <c r="F268" s="241" t="s">
        <v>974</v>
      </c>
      <c r="G268" s="238"/>
      <c r="H268" s="240" t="s">
        <v>35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268</v>
      </c>
      <c r="AU268" s="247" t="s">
        <v>89</v>
      </c>
      <c r="AV268" s="13" t="s">
        <v>87</v>
      </c>
      <c r="AW268" s="13" t="s">
        <v>41</v>
      </c>
      <c r="AX268" s="13" t="s">
        <v>80</v>
      </c>
      <c r="AY268" s="247" t="s">
        <v>257</v>
      </c>
    </row>
    <row r="269" s="14" customFormat="1">
      <c r="A269" s="14"/>
      <c r="B269" s="248"/>
      <c r="C269" s="249"/>
      <c r="D269" s="239" t="s">
        <v>268</v>
      </c>
      <c r="E269" s="250" t="s">
        <v>35</v>
      </c>
      <c r="F269" s="251" t="s">
        <v>1021</v>
      </c>
      <c r="G269" s="249"/>
      <c r="H269" s="252">
        <v>169.84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268</v>
      </c>
      <c r="AU269" s="258" t="s">
        <v>89</v>
      </c>
      <c r="AV269" s="14" t="s">
        <v>89</v>
      </c>
      <c r="AW269" s="14" t="s">
        <v>41</v>
      </c>
      <c r="AX269" s="14" t="s">
        <v>80</v>
      </c>
      <c r="AY269" s="258" t="s">
        <v>257</v>
      </c>
    </row>
    <row r="270" s="15" customFormat="1">
      <c r="A270" s="15"/>
      <c r="B270" s="259"/>
      <c r="C270" s="260"/>
      <c r="D270" s="239" t="s">
        <v>268</v>
      </c>
      <c r="E270" s="261" t="s">
        <v>35</v>
      </c>
      <c r="F270" s="262" t="s">
        <v>272</v>
      </c>
      <c r="G270" s="260"/>
      <c r="H270" s="263">
        <v>169.84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9" t="s">
        <v>268</v>
      </c>
      <c r="AU270" s="269" t="s">
        <v>89</v>
      </c>
      <c r="AV270" s="15" t="s">
        <v>264</v>
      </c>
      <c r="AW270" s="15" t="s">
        <v>41</v>
      </c>
      <c r="AX270" s="15" t="s">
        <v>87</v>
      </c>
      <c r="AY270" s="269" t="s">
        <v>257</v>
      </c>
    </row>
    <row r="271" s="2" customFormat="1" ht="16.5" customHeight="1">
      <c r="A271" s="41"/>
      <c r="B271" s="42"/>
      <c r="C271" s="270" t="s">
        <v>440</v>
      </c>
      <c r="D271" s="270" t="s">
        <v>369</v>
      </c>
      <c r="E271" s="271" t="s">
        <v>1049</v>
      </c>
      <c r="F271" s="272" t="s">
        <v>1050</v>
      </c>
      <c r="G271" s="273" t="s">
        <v>297</v>
      </c>
      <c r="H271" s="274">
        <v>172.38800000000001</v>
      </c>
      <c r="I271" s="275"/>
      <c r="J271" s="276">
        <f>ROUND(I271*H271,2)</f>
        <v>0</v>
      </c>
      <c r="K271" s="272" t="s">
        <v>263</v>
      </c>
      <c r="L271" s="277"/>
      <c r="M271" s="278" t="s">
        <v>35</v>
      </c>
      <c r="N271" s="279" t="s">
        <v>51</v>
      </c>
      <c r="O271" s="87"/>
      <c r="P271" s="228">
        <f>O271*H271</f>
        <v>0</v>
      </c>
      <c r="Q271" s="228">
        <v>0.071999999999999995</v>
      </c>
      <c r="R271" s="228">
        <f>Q271*H271</f>
        <v>12.411935999999999</v>
      </c>
      <c r="S271" s="228">
        <v>0</v>
      </c>
      <c r="T271" s="22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0" t="s">
        <v>308</v>
      </c>
      <c r="AT271" s="230" t="s">
        <v>369</v>
      </c>
      <c r="AU271" s="230" t="s">
        <v>89</v>
      </c>
      <c r="AY271" s="19" t="s">
        <v>257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9" t="s">
        <v>87</v>
      </c>
      <c r="BK271" s="231">
        <f>ROUND(I271*H271,2)</f>
        <v>0</v>
      </c>
      <c r="BL271" s="19" t="s">
        <v>264</v>
      </c>
      <c r="BM271" s="230" t="s">
        <v>1051</v>
      </c>
    </row>
    <row r="272" s="14" customFormat="1">
      <c r="A272" s="14"/>
      <c r="B272" s="248"/>
      <c r="C272" s="249"/>
      <c r="D272" s="239" t="s">
        <v>268</v>
      </c>
      <c r="E272" s="249"/>
      <c r="F272" s="251" t="s">
        <v>1052</v>
      </c>
      <c r="G272" s="249"/>
      <c r="H272" s="252">
        <v>172.38800000000001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268</v>
      </c>
      <c r="AU272" s="258" t="s">
        <v>89</v>
      </c>
      <c r="AV272" s="14" t="s">
        <v>89</v>
      </c>
      <c r="AW272" s="14" t="s">
        <v>4</v>
      </c>
      <c r="AX272" s="14" t="s">
        <v>87</v>
      </c>
      <c r="AY272" s="258" t="s">
        <v>257</v>
      </c>
    </row>
    <row r="273" s="2" customFormat="1" ht="24.15" customHeight="1">
      <c r="A273" s="41"/>
      <c r="B273" s="42"/>
      <c r="C273" s="219" t="s">
        <v>446</v>
      </c>
      <c r="D273" s="219" t="s">
        <v>259</v>
      </c>
      <c r="E273" s="220" t="s">
        <v>1053</v>
      </c>
      <c r="F273" s="221" t="s">
        <v>1054</v>
      </c>
      <c r="G273" s="222" t="s">
        <v>396</v>
      </c>
      <c r="H273" s="223">
        <v>5</v>
      </c>
      <c r="I273" s="224"/>
      <c r="J273" s="225">
        <f>ROUND(I273*H273,2)</f>
        <v>0</v>
      </c>
      <c r="K273" s="221" t="s">
        <v>263</v>
      </c>
      <c r="L273" s="47"/>
      <c r="M273" s="226" t="s">
        <v>35</v>
      </c>
      <c r="N273" s="227" t="s">
        <v>51</v>
      </c>
      <c r="O273" s="87"/>
      <c r="P273" s="228">
        <f>O273*H273</f>
        <v>0</v>
      </c>
      <c r="Q273" s="228">
        <v>0.00016000000000000001</v>
      </c>
      <c r="R273" s="228">
        <f>Q273*H273</f>
        <v>0.00080000000000000004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264</v>
      </c>
      <c r="AT273" s="230" t="s">
        <v>259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1055</v>
      </c>
    </row>
    <row r="274" s="2" customFormat="1">
      <c r="A274" s="41"/>
      <c r="B274" s="42"/>
      <c r="C274" s="43"/>
      <c r="D274" s="232" t="s">
        <v>266</v>
      </c>
      <c r="E274" s="43"/>
      <c r="F274" s="233" t="s">
        <v>1056</v>
      </c>
      <c r="G274" s="43"/>
      <c r="H274" s="43"/>
      <c r="I274" s="234"/>
      <c r="J274" s="43"/>
      <c r="K274" s="43"/>
      <c r="L274" s="47"/>
      <c r="M274" s="235"/>
      <c r="N274" s="23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266</v>
      </c>
      <c r="AU274" s="19" t="s">
        <v>89</v>
      </c>
    </row>
    <row r="275" s="13" customFormat="1">
      <c r="A275" s="13"/>
      <c r="B275" s="237"/>
      <c r="C275" s="238"/>
      <c r="D275" s="239" t="s">
        <v>268</v>
      </c>
      <c r="E275" s="240" t="s">
        <v>35</v>
      </c>
      <c r="F275" s="241" t="s">
        <v>974</v>
      </c>
      <c r="G275" s="238"/>
      <c r="H275" s="240" t="s">
        <v>35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268</v>
      </c>
      <c r="AU275" s="247" t="s">
        <v>89</v>
      </c>
      <c r="AV275" s="13" t="s">
        <v>87</v>
      </c>
      <c r="AW275" s="13" t="s">
        <v>41</v>
      </c>
      <c r="AX275" s="13" t="s">
        <v>80</v>
      </c>
      <c r="AY275" s="247" t="s">
        <v>257</v>
      </c>
    </row>
    <row r="276" s="13" customFormat="1">
      <c r="A276" s="13"/>
      <c r="B276" s="237"/>
      <c r="C276" s="238"/>
      <c r="D276" s="239" t="s">
        <v>268</v>
      </c>
      <c r="E276" s="240" t="s">
        <v>35</v>
      </c>
      <c r="F276" s="241" t="s">
        <v>1057</v>
      </c>
      <c r="G276" s="238"/>
      <c r="H276" s="240" t="s">
        <v>35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268</v>
      </c>
      <c r="AU276" s="247" t="s">
        <v>89</v>
      </c>
      <c r="AV276" s="13" t="s">
        <v>87</v>
      </c>
      <c r="AW276" s="13" t="s">
        <v>41</v>
      </c>
      <c r="AX276" s="13" t="s">
        <v>80</v>
      </c>
      <c r="AY276" s="247" t="s">
        <v>257</v>
      </c>
    </row>
    <row r="277" s="14" customFormat="1">
      <c r="A277" s="14"/>
      <c r="B277" s="248"/>
      <c r="C277" s="249"/>
      <c r="D277" s="239" t="s">
        <v>268</v>
      </c>
      <c r="E277" s="250" t="s">
        <v>35</v>
      </c>
      <c r="F277" s="251" t="s">
        <v>287</v>
      </c>
      <c r="G277" s="249"/>
      <c r="H277" s="252">
        <v>5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268</v>
      </c>
      <c r="AU277" s="258" t="s">
        <v>89</v>
      </c>
      <c r="AV277" s="14" t="s">
        <v>89</v>
      </c>
      <c r="AW277" s="14" t="s">
        <v>41</v>
      </c>
      <c r="AX277" s="14" t="s">
        <v>80</v>
      </c>
      <c r="AY277" s="258" t="s">
        <v>257</v>
      </c>
    </row>
    <row r="278" s="15" customFormat="1">
      <c r="A278" s="15"/>
      <c r="B278" s="259"/>
      <c r="C278" s="260"/>
      <c r="D278" s="239" t="s">
        <v>268</v>
      </c>
      <c r="E278" s="261" t="s">
        <v>35</v>
      </c>
      <c r="F278" s="262" t="s">
        <v>272</v>
      </c>
      <c r="G278" s="260"/>
      <c r="H278" s="263">
        <v>5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268</v>
      </c>
      <c r="AU278" s="269" t="s">
        <v>89</v>
      </c>
      <c r="AV278" s="15" t="s">
        <v>264</v>
      </c>
      <c r="AW278" s="15" t="s">
        <v>41</v>
      </c>
      <c r="AX278" s="15" t="s">
        <v>87</v>
      </c>
      <c r="AY278" s="269" t="s">
        <v>257</v>
      </c>
    </row>
    <row r="279" s="2" customFormat="1" ht="24.15" customHeight="1">
      <c r="A279" s="41"/>
      <c r="B279" s="42"/>
      <c r="C279" s="270" t="s">
        <v>451</v>
      </c>
      <c r="D279" s="270" t="s">
        <v>369</v>
      </c>
      <c r="E279" s="271" t="s">
        <v>1058</v>
      </c>
      <c r="F279" s="272" t="s">
        <v>1059</v>
      </c>
      <c r="G279" s="273" t="s">
        <v>396</v>
      </c>
      <c r="H279" s="274">
        <v>5</v>
      </c>
      <c r="I279" s="275"/>
      <c r="J279" s="276">
        <f>ROUND(I279*H279,2)</f>
        <v>0</v>
      </c>
      <c r="K279" s="272" t="s">
        <v>35</v>
      </c>
      <c r="L279" s="277"/>
      <c r="M279" s="278" t="s">
        <v>35</v>
      </c>
      <c r="N279" s="279" t="s">
        <v>51</v>
      </c>
      <c r="O279" s="87"/>
      <c r="P279" s="228">
        <f>O279*H279</f>
        <v>0</v>
      </c>
      <c r="Q279" s="228">
        <v>0.049000000000000002</v>
      </c>
      <c r="R279" s="228">
        <f>Q279*H279</f>
        <v>0.245</v>
      </c>
      <c r="S279" s="228">
        <v>0</v>
      </c>
      <c r="T279" s="22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0" t="s">
        <v>308</v>
      </c>
      <c r="AT279" s="230" t="s">
        <v>369</v>
      </c>
      <c r="AU279" s="230" t="s">
        <v>89</v>
      </c>
      <c r="AY279" s="19" t="s">
        <v>257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87</v>
      </c>
      <c r="BK279" s="231">
        <f>ROUND(I279*H279,2)</f>
        <v>0</v>
      </c>
      <c r="BL279" s="19" t="s">
        <v>264</v>
      </c>
      <c r="BM279" s="230" t="s">
        <v>1060</v>
      </c>
    </row>
    <row r="280" s="2" customFormat="1" ht="16.5" customHeight="1">
      <c r="A280" s="41"/>
      <c r="B280" s="42"/>
      <c r="C280" s="219" t="s">
        <v>458</v>
      </c>
      <c r="D280" s="219" t="s">
        <v>259</v>
      </c>
      <c r="E280" s="220" t="s">
        <v>500</v>
      </c>
      <c r="F280" s="221" t="s">
        <v>501</v>
      </c>
      <c r="G280" s="222" t="s">
        <v>396</v>
      </c>
      <c r="H280" s="223">
        <v>2</v>
      </c>
      <c r="I280" s="224"/>
      <c r="J280" s="225">
        <f>ROUND(I280*H280,2)</f>
        <v>0</v>
      </c>
      <c r="K280" s="221" t="s">
        <v>263</v>
      </c>
      <c r="L280" s="47"/>
      <c r="M280" s="226" t="s">
        <v>35</v>
      </c>
      <c r="N280" s="227" t="s">
        <v>51</v>
      </c>
      <c r="O280" s="87"/>
      <c r="P280" s="228">
        <f>O280*H280</f>
        <v>0</v>
      </c>
      <c r="Q280" s="228">
        <v>0.45937</v>
      </c>
      <c r="R280" s="228">
        <f>Q280*H280</f>
        <v>0.91874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264</v>
      </c>
      <c r="AT280" s="230" t="s">
        <v>259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1061</v>
      </c>
    </row>
    <row r="281" s="2" customFormat="1">
      <c r="A281" s="41"/>
      <c r="B281" s="42"/>
      <c r="C281" s="43"/>
      <c r="D281" s="232" t="s">
        <v>266</v>
      </c>
      <c r="E281" s="43"/>
      <c r="F281" s="233" t="s">
        <v>503</v>
      </c>
      <c r="G281" s="43"/>
      <c r="H281" s="43"/>
      <c r="I281" s="234"/>
      <c r="J281" s="43"/>
      <c r="K281" s="43"/>
      <c r="L281" s="47"/>
      <c r="M281" s="235"/>
      <c r="N281" s="23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266</v>
      </c>
      <c r="AU281" s="19" t="s">
        <v>89</v>
      </c>
    </row>
    <row r="282" s="2" customFormat="1" ht="16.5" customHeight="1">
      <c r="A282" s="41"/>
      <c r="B282" s="42"/>
      <c r="C282" s="219" t="s">
        <v>462</v>
      </c>
      <c r="D282" s="219" t="s">
        <v>259</v>
      </c>
      <c r="E282" s="220" t="s">
        <v>1062</v>
      </c>
      <c r="F282" s="221" t="s">
        <v>1063</v>
      </c>
      <c r="G282" s="222" t="s">
        <v>297</v>
      </c>
      <c r="H282" s="223">
        <v>169.84</v>
      </c>
      <c r="I282" s="224"/>
      <c r="J282" s="225">
        <f>ROUND(I282*H282,2)</f>
        <v>0</v>
      </c>
      <c r="K282" s="221" t="s">
        <v>263</v>
      </c>
      <c r="L282" s="47"/>
      <c r="M282" s="226" t="s">
        <v>35</v>
      </c>
      <c r="N282" s="227" t="s">
        <v>51</v>
      </c>
      <c r="O282" s="87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0" t="s">
        <v>264</v>
      </c>
      <c r="AT282" s="230" t="s">
        <v>259</v>
      </c>
      <c r="AU282" s="230" t="s">
        <v>89</v>
      </c>
      <c r="AY282" s="19" t="s">
        <v>257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9" t="s">
        <v>87</v>
      </c>
      <c r="BK282" s="231">
        <f>ROUND(I282*H282,2)</f>
        <v>0</v>
      </c>
      <c r="BL282" s="19" t="s">
        <v>264</v>
      </c>
      <c r="BM282" s="230" t="s">
        <v>1064</v>
      </c>
    </row>
    <row r="283" s="2" customFormat="1">
      <c r="A283" s="41"/>
      <c r="B283" s="42"/>
      <c r="C283" s="43"/>
      <c r="D283" s="232" t="s">
        <v>266</v>
      </c>
      <c r="E283" s="43"/>
      <c r="F283" s="233" t="s">
        <v>1065</v>
      </c>
      <c r="G283" s="43"/>
      <c r="H283" s="43"/>
      <c r="I283" s="234"/>
      <c r="J283" s="43"/>
      <c r="K283" s="43"/>
      <c r="L283" s="47"/>
      <c r="M283" s="235"/>
      <c r="N283" s="23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266</v>
      </c>
      <c r="AU283" s="19" t="s">
        <v>89</v>
      </c>
    </row>
    <row r="284" s="13" customFormat="1">
      <c r="A284" s="13"/>
      <c r="B284" s="237"/>
      <c r="C284" s="238"/>
      <c r="D284" s="239" t="s">
        <v>268</v>
      </c>
      <c r="E284" s="240" t="s">
        <v>35</v>
      </c>
      <c r="F284" s="241" t="s">
        <v>974</v>
      </c>
      <c r="G284" s="238"/>
      <c r="H284" s="240" t="s">
        <v>35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268</v>
      </c>
      <c r="AU284" s="247" t="s">
        <v>89</v>
      </c>
      <c r="AV284" s="13" t="s">
        <v>87</v>
      </c>
      <c r="AW284" s="13" t="s">
        <v>41</v>
      </c>
      <c r="AX284" s="13" t="s">
        <v>80</v>
      </c>
      <c r="AY284" s="247" t="s">
        <v>257</v>
      </c>
    </row>
    <row r="285" s="14" customFormat="1">
      <c r="A285" s="14"/>
      <c r="B285" s="248"/>
      <c r="C285" s="249"/>
      <c r="D285" s="239" t="s">
        <v>268</v>
      </c>
      <c r="E285" s="250" t="s">
        <v>35</v>
      </c>
      <c r="F285" s="251" t="s">
        <v>1021</v>
      </c>
      <c r="G285" s="249"/>
      <c r="H285" s="252">
        <v>169.84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268</v>
      </c>
      <c r="AU285" s="258" t="s">
        <v>89</v>
      </c>
      <c r="AV285" s="14" t="s">
        <v>89</v>
      </c>
      <c r="AW285" s="14" t="s">
        <v>41</v>
      </c>
      <c r="AX285" s="14" t="s">
        <v>80</v>
      </c>
      <c r="AY285" s="258" t="s">
        <v>257</v>
      </c>
    </row>
    <row r="286" s="15" customFormat="1">
      <c r="A286" s="15"/>
      <c r="B286" s="259"/>
      <c r="C286" s="260"/>
      <c r="D286" s="239" t="s">
        <v>268</v>
      </c>
      <c r="E286" s="261" t="s">
        <v>35</v>
      </c>
      <c r="F286" s="262" t="s">
        <v>272</v>
      </c>
      <c r="G286" s="260"/>
      <c r="H286" s="263">
        <v>169.84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9" t="s">
        <v>268</v>
      </c>
      <c r="AU286" s="269" t="s">
        <v>89</v>
      </c>
      <c r="AV286" s="15" t="s">
        <v>264</v>
      </c>
      <c r="AW286" s="15" t="s">
        <v>41</v>
      </c>
      <c r="AX286" s="15" t="s">
        <v>87</v>
      </c>
      <c r="AY286" s="269" t="s">
        <v>257</v>
      </c>
    </row>
    <row r="287" s="2" customFormat="1" ht="16.5" customHeight="1">
      <c r="A287" s="41"/>
      <c r="B287" s="42"/>
      <c r="C287" s="219" t="s">
        <v>466</v>
      </c>
      <c r="D287" s="219" t="s">
        <v>259</v>
      </c>
      <c r="E287" s="220" t="s">
        <v>1066</v>
      </c>
      <c r="F287" s="221" t="s">
        <v>1067</v>
      </c>
      <c r="G287" s="222" t="s">
        <v>396</v>
      </c>
      <c r="H287" s="223">
        <v>6</v>
      </c>
      <c r="I287" s="224"/>
      <c r="J287" s="225">
        <f>ROUND(I287*H287,2)</f>
        <v>0</v>
      </c>
      <c r="K287" s="221" t="s">
        <v>263</v>
      </c>
      <c r="L287" s="47"/>
      <c r="M287" s="226" t="s">
        <v>35</v>
      </c>
      <c r="N287" s="227" t="s">
        <v>51</v>
      </c>
      <c r="O287" s="87"/>
      <c r="P287" s="228">
        <f>O287*H287</f>
        <v>0</v>
      </c>
      <c r="Q287" s="228">
        <v>0.010189999999999999</v>
      </c>
      <c r="R287" s="228">
        <f>Q287*H287</f>
        <v>0.06114</v>
      </c>
      <c r="S287" s="228">
        <v>0</v>
      </c>
      <c r="T287" s="22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0" t="s">
        <v>264</v>
      </c>
      <c r="AT287" s="230" t="s">
        <v>259</v>
      </c>
      <c r="AU287" s="230" t="s">
        <v>89</v>
      </c>
      <c r="AY287" s="19" t="s">
        <v>257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9" t="s">
        <v>87</v>
      </c>
      <c r="BK287" s="231">
        <f>ROUND(I287*H287,2)</f>
        <v>0</v>
      </c>
      <c r="BL287" s="19" t="s">
        <v>264</v>
      </c>
      <c r="BM287" s="230" t="s">
        <v>1068</v>
      </c>
    </row>
    <row r="288" s="2" customFormat="1">
      <c r="A288" s="41"/>
      <c r="B288" s="42"/>
      <c r="C288" s="43"/>
      <c r="D288" s="232" t="s">
        <v>266</v>
      </c>
      <c r="E288" s="43"/>
      <c r="F288" s="233" t="s">
        <v>1069</v>
      </c>
      <c r="G288" s="43"/>
      <c r="H288" s="43"/>
      <c r="I288" s="234"/>
      <c r="J288" s="43"/>
      <c r="K288" s="43"/>
      <c r="L288" s="47"/>
      <c r="M288" s="235"/>
      <c r="N288" s="23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266</v>
      </c>
      <c r="AU288" s="19" t="s">
        <v>89</v>
      </c>
    </row>
    <row r="289" s="13" customFormat="1">
      <c r="A289" s="13"/>
      <c r="B289" s="237"/>
      <c r="C289" s="238"/>
      <c r="D289" s="239" t="s">
        <v>268</v>
      </c>
      <c r="E289" s="240" t="s">
        <v>35</v>
      </c>
      <c r="F289" s="241" t="s">
        <v>974</v>
      </c>
      <c r="G289" s="238"/>
      <c r="H289" s="240" t="s">
        <v>35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268</v>
      </c>
      <c r="AU289" s="247" t="s">
        <v>89</v>
      </c>
      <c r="AV289" s="13" t="s">
        <v>87</v>
      </c>
      <c r="AW289" s="13" t="s">
        <v>41</v>
      </c>
      <c r="AX289" s="13" t="s">
        <v>80</v>
      </c>
      <c r="AY289" s="247" t="s">
        <v>257</v>
      </c>
    </row>
    <row r="290" s="14" customFormat="1">
      <c r="A290" s="14"/>
      <c r="B290" s="248"/>
      <c r="C290" s="249"/>
      <c r="D290" s="239" t="s">
        <v>268</v>
      </c>
      <c r="E290" s="250" t="s">
        <v>35</v>
      </c>
      <c r="F290" s="251" t="s">
        <v>1070</v>
      </c>
      <c r="G290" s="249"/>
      <c r="H290" s="252">
        <v>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8" t="s">
        <v>268</v>
      </c>
      <c r="AU290" s="258" t="s">
        <v>89</v>
      </c>
      <c r="AV290" s="14" t="s">
        <v>89</v>
      </c>
      <c r="AW290" s="14" t="s">
        <v>41</v>
      </c>
      <c r="AX290" s="14" t="s">
        <v>80</v>
      </c>
      <c r="AY290" s="258" t="s">
        <v>257</v>
      </c>
    </row>
    <row r="291" s="14" customFormat="1">
      <c r="A291" s="14"/>
      <c r="B291" s="248"/>
      <c r="C291" s="249"/>
      <c r="D291" s="239" t="s">
        <v>268</v>
      </c>
      <c r="E291" s="250" t="s">
        <v>35</v>
      </c>
      <c r="F291" s="251" t="s">
        <v>1071</v>
      </c>
      <c r="G291" s="249"/>
      <c r="H291" s="252">
        <v>5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268</v>
      </c>
      <c r="AU291" s="258" t="s">
        <v>89</v>
      </c>
      <c r="AV291" s="14" t="s">
        <v>89</v>
      </c>
      <c r="AW291" s="14" t="s">
        <v>41</v>
      </c>
      <c r="AX291" s="14" t="s">
        <v>80</v>
      </c>
      <c r="AY291" s="258" t="s">
        <v>257</v>
      </c>
    </row>
    <row r="292" s="15" customFormat="1">
      <c r="A292" s="15"/>
      <c r="B292" s="259"/>
      <c r="C292" s="260"/>
      <c r="D292" s="239" t="s">
        <v>268</v>
      </c>
      <c r="E292" s="261" t="s">
        <v>35</v>
      </c>
      <c r="F292" s="262" t="s">
        <v>272</v>
      </c>
      <c r="G292" s="260"/>
      <c r="H292" s="263">
        <v>6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268</v>
      </c>
      <c r="AU292" s="269" t="s">
        <v>89</v>
      </c>
      <c r="AV292" s="15" t="s">
        <v>264</v>
      </c>
      <c r="AW292" s="15" t="s">
        <v>41</v>
      </c>
      <c r="AX292" s="15" t="s">
        <v>87</v>
      </c>
      <c r="AY292" s="269" t="s">
        <v>257</v>
      </c>
    </row>
    <row r="293" s="2" customFormat="1" ht="16.5" customHeight="1">
      <c r="A293" s="41"/>
      <c r="B293" s="42"/>
      <c r="C293" s="270" t="s">
        <v>471</v>
      </c>
      <c r="D293" s="270" t="s">
        <v>369</v>
      </c>
      <c r="E293" s="271" t="s">
        <v>1072</v>
      </c>
      <c r="F293" s="272" t="s">
        <v>1073</v>
      </c>
      <c r="G293" s="273" t="s">
        <v>396</v>
      </c>
      <c r="H293" s="274">
        <v>1</v>
      </c>
      <c r="I293" s="275"/>
      <c r="J293" s="276">
        <f>ROUND(I293*H293,2)</f>
        <v>0</v>
      </c>
      <c r="K293" s="272" t="s">
        <v>263</v>
      </c>
      <c r="L293" s="277"/>
      <c r="M293" s="278" t="s">
        <v>35</v>
      </c>
      <c r="N293" s="279" t="s">
        <v>51</v>
      </c>
      <c r="O293" s="87"/>
      <c r="P293" s="228">
        <f>O293*H293</f>
        <v>0</v>
      </c>
      <c r="Q293" s="228">
        <v>0.254</v>
      </c>
      <c r="R293" s="228">
        <f>Q293*H293</f>
        <v>0.254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308</v>
      </c>
      <c r="AT293" s="230" t="s">
        <v>369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1074</v>
      </c>
    </row>
    <row r="294" s="13" customFormat="1">
      <c r="A294" s="13"/>
      <c r="B294" s="237"/>
      <c r="C294" s="238"/>
      <c r="D294" s="239" t="s">
        <v>268</v>
      </c>
      <c r="E294" s="240" t="s">
        <v>35</v>
      </c>
      <c r="F294" s="241" t="s">
        <v>974</v>
      </c>
      <c r="G294" s="238"/>
      <c r="H294" s="240" t="s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268</v>
      </c>
      <c r="AU294" s="247" t="s">
        <v>89</v>
      </c>
      <c r="AV294" s="13" t="s">
        <v>87</v>
      </c>
      <c r="AW294" s="13" t="s">
        <v>41</v>
      </c>
      <c r="AX294" s="13" t="s">
        <v>80</v>
      </c>
      <c r="AY294" s="247" t="s">
        <v>257</v>
      </c>
    </row>
    <row r="295" s="14" customFormat="1">
      <c r="A295" s="14"/>
      <c r="B295" s="248"/>
      <c r="C295" s="249"/>
      <c r="D295" s="239" t="s">
        <v>268</v>
      </c>
      <c r="E295" s="250" t="s">
        <v>35</v>
      </c>
      <c r="F295" s="251" t="s">
        <v>1070</v>
      </c>
      <c r="G295" s="249"/>
      <c r="H295" s="252">
        <v>1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268</v>
      </c>
      <c r="AU295" s="258" t="s">
        <v>89</v>
      </c>
      <c r="AV295" s="14" t="s">
        <v>89</v>
      </c>
      <c r="AW295" s="14" t="s">
        <v>41</v>
      </c>
      <c r="AX295" s="14" t="s">
        <v>80</v>
      </c>
      <c r="AY295" s="258" t="s">
        <v>257</v>
      </c>
    </row>
    <row r="296" s="15" customFormat="1">
      <c r="A296" s="15"/>
      <c r="B296" s="259"/>
      <c r="C296" s="260"/>
      <c r="D296" s="239" t="s">
        <v>268</v>
      </c>
      <c r="E296" s="261" t="s">
        <v>35</v>
      </c>
      <c r="F296" s="262" t="s">
        <v>272</v>
      </c>
      <c r="G296" s="260"/>
      <c r="H296" s="263">
        <v>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9" t="s">
        <v>268</v>
      </c>
      <c r="AU296" s="269" t="s">
        <v>89</v>
      </c>
      <c r="AV296" s="15" t="s">
        <v>264</v>
      </c>
      <c r="AW296" s="15" t="s">
        <v>41</v>
      </c>
      <c r="AX296" s="15" t="s">
        <v>87</v>
      </c>
      <c r="AY296" s="269" t="s">
        <v>257</v>
      </c>
    </row>
    <row r="297" s="2" customFormat="1" ht="16.5" customHeight="1">
      <c r="A297" s="41"/>
      <c r="B297" s="42"/>
      <c r="C297" s="270" t="s">
        <v>475</v>
      </c>
      <c r="D297" s="270" t="s">
        <v>369</v>
      </c>
      <c r="E297" s="271" t="s">
        <v>1075</v>
      </c>
      <c r="F297" s="272" t="s">
        <v>1076</v>
      </c>
      <c r="G297" s="273" t="s">
        <v>396</v>
      </c>
      <c r="H297" s="274">
        <v>5</v>
      </c>
      <c r="I297" s="275"/>
      <c r="J297" s="276">
        <f>ROUND(I297*H297,2)</f>
        <v>0</v>
      </c>
      <c r="K297" s="272" t="s">
        <v>263</v>
      </c>
      <c r="L297" s="277"/>
      <c r="M297" s="278" t="s">
        <v>35</v>
      </c>
      <c r="N297" s="279" t="s">
        <v>51</v>
      </c>
      <c r="O297" s="87"/>
      <c r="P297" s="228">
        <f>O297*H297</f>
        <v>0</v>
      </c>
      <c r="Q297" s="228">
        <v>0.50600000000000001</v>
      </c>
      <c r="R297" s="228">
        <f>Q297*H297</f>
        <v>2.5300000000000002</v>
      </c>
      <c r="S297" s="228">
        <v>0</v>
      </c>
      <c r="T297" s="22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0" t="s">
        <v>308</v>
      </c>
      <c r="AT297" s="230" t="s">
        <v>369</v>
      </c>
      <c r="AU297" s="230" t="s">
        <v>89</v>
      </c>
      <c r="AY297" s="19" t="s">
        <v>257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87</v>
      </c>
      <c r="BK297" s="231">
        <f>ROUND(I297*H297,2)</f>
        <v>0</v>
      </c>
      <c r="BL297" s="19" t="s">
        <v>264</v>
      </c>
      <c r="BM297" s="230" t="s">
        <v>1077</v>
      </c>
    </row>
    <row r="298" s="13" customFormat="1">
      <c r="A298" s="13"/>
      <c r="B298" s="237"/>
      <c r="C298" s="238"/>
      <c r="D298" s="239" t="s">
        <v>268</v>
      </c>
      <c r="E298" s="240" t="s">
        <v>35</v>
      </c>
      <c r="F298" s="241" t="s">
        <v>974</v>
      </c>
      <c r="G298" s="238"/>
      <c r="H298" s="240" t="s">
        <v>35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268</v>
      </c>
      <c r="AU298" s="247" t="s">
        <v>89</v>
      </c>
      <c r="AV298" s="13" t="s">
        <v>87</v>
      </c>
      <c r="AW298" s="13" t="s">
        <v>41</v>
      </c>
      <c r="AX298" s="13" t="s">
        <v>80</v>
      </c>
      <c r="AY298" s="247" t="s">
        <v>257</v>
      </c>
    </row>
    <row r="299" s="14" customFormat="1">
      <c r="A299" s="14"/>
      <c r="B299" s="248"/>
      <c r="C299" s="249"/>
      <c r="D299" s="239" t="s">
        <v>268</v>
      </c>
      <c r="E299" s="250" t="s">
        <v>35</v>
      </c>
      <c r="F299" s="251" t="s">
        <v>1071</v>
      </c>
      <c r="G299" s="249"/>
      <c r="H299" s="252">
        <v>5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268</v>
      </c>
      <c r="AU299" s="258" t="s">
        <v>89</v>
      </c>
      <c r="AV299" s="14" t="s">
        <v>89</v>
      </c>
      <c r="AW299" s="14" t="s">
        <v>41</v>
      </c>
      <c r="AX299" s="14" t="s">
        <v>80</v>
      </c>
      <c r="AY299" s="258" t="s">
        <v>257</v>
      </c>
    </row>
    <row r="300" s="15" customFormat="1">
      <c r="A300" s="15"/>
      <c r="B300" s="259"/>
      <c r="C300" s="260"/>
      <c r="D300" s="239" t="s">
        <v>268</v>
      </c>
      <c r="E300" s="261" t="s">
        <v>35</v>
      </c>
      <c r="F300" s="262" t="s">
        <v>272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9" t="s">
        <v>268</v>
      </c>
      <c r="AU300" s="269" t="s">
        <v>89</v>
      </c>
      <c r="AV300" s="15" t="s">
        <v>264</v>
      </c>
      <c r="AW300" s="15" t="s">
        <v>41</v>
      </c>
      <c r="AX300" s="15" t="s">
        <v>87</v>
      </c>
      <c r="AY300" s="269" t="s">
        <v>257</v>
      </c>
    </row>
    <row r="301" s="2" customFormat="1" ht="16.5" customHeight="1">
      <c r="A301" s="41"/>
      <c r="B301" s="42"/>
      <c r="C301" s="270" t="s">
        <v>481</v>
      </c>
      <c r="D301" s="270" t="s">
        <v>369</v>
      </c>
      <c r="E301" s="271" t="s">
        <v>1078</v>
      </c>
      <c r="F301" s="272" t="s">
        <v>1079</v>
      </c>
      <c r="G301" s="273" t="s">
        <v>396</v>
      </c>
      <c r="H301" s="274">
        <v>11</v>
      </c>
      <c r="I301" s="275"/>
      <c r="J301" s="276">
        <f>ROUND(I301*H301,2)</f>
        <v>0</v>
      </c>
      <c r="K301" s="272" t="s">
        <v>263</v>
      </c>
      <c r="L301" s="277"/>
      <c r="M301" s="278" t="s">
        <v>35</v>
      </c>
      <c r="N301" s="279" t="s">
        <v>51</v>
      </c>
      <c r="O301" s="87"/>
      <c r="P301" s="228">
        <f>O301*H301</f>
        <v>0</v>
      </c>
      <c r="Q301" s="228">
        <v>0.002</v>
      </c>
      <c r="R301" s="228">
        <f>Q301*H301</f>
        <v>0.021999999999999999</v>
      </c>
      <c r="S301" s="228">
        <v>0</v>
      </c>
      <c r="T301" s="22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0" t="s">
        <v>308</v>
      </c>
      <c r="AT301" s="230" t="s">
        <v>369</v>
      </c>
      <c r="AU301" s="230" t="s">
        <v>89</v>
      </c>
      <c r="AY301" s="19" t="s">
        <v>257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9" t="s">
        <v>87</v>
      </c>
      <c r="BK301" s="231">
        <f>ROUND(I301*H301,2)</f>
        <v>0</v>
      </c>
      <c r="BL301" s="19" t="s">
        <v>264</v>
      </c>
      <c r="BM301" s="230" t="s">
        <v>1080</v>
      </c>
    </row>
    <row r="302" s="13" customFormat="1">
      <c r="A302" s="13"/>
      <c r="B302" s="237"/>
      <c r="C302" s="238"/>
      <c r="D302" s="239" t="s">
        <v>268</v>
      </c>
      <c r="E302" s="240" t="s">
        <v>35</v>
      </c>
      <c r="F302" s="241" t="s">
        <v>974</v>
      </c>
      <c r="G302" s="238"/>
      <c r="H302" s="240" t="s">
        <v>35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268</v>
      </c>
      <c r="AU302" s="247" t="s">
        <v>89</v>
      </c>
      <c r="AV302" s="13" t="s">
        <v>87</v>
      </c>
      <c r="AW302" s="13" t="s">
        <v>41</v>
      </c>
      <c r="AX302" s="13" t="s">
        <v>80</v>
      </c>
      <c r="AY302" s="247" t="s">
        <v>257</v>
      </c>
    </row>
    <row r="303" s="14" customFormat="1">
      <c r="A303" s="14"/>
      <c r="B303" s="248"/>
      <c r="C303" s="249"/>
      <c r="D303" s="239" t="s">
        <v>268</v>
      </c>
      <c r="E303" s="250" t="s">
        <v>35</v>
      </c>
      <c r="F303" s="251" t="s">
        <v>331</v>
      </c>
      <c r="G303" s="249"/>
      <c r="H303" s="252">
        <v>11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8" t="s">
        <v>268</v>
      </c>
      <c r="AU303" s="258" t="s">
        <v>89</v>
      </c>
      <c r="AV303" s="14" t="s">
        <v>89</v>
      </c>
      <c r="AW303" s="14" t="s">
        <v>41</v>
      </c>
      <c r="AX303" s="14" t="s">
        <v>80</v>
      </c>
      <c r="AY303" s="258" t="s">
        <v>257</v>
      </c>
    </row>
    <row r="304" s="15" customFormat="1">
      <c r="A304" s="15"/>
      <c r="B304" s="259"/>
      <c r="C304" s="260"/>
      <c r="D304" s="239" t="s">
        <v>268</v>
      </c>
      <c r="E304" s="261" t="s">
        <v>35</v>
      </c>
      <c r="F304" s="262" t="s">
        <v>272</v>
      </c>
      <c r="G304" s="260"/>
      <c r="H304" s="263">
        <v>11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9" t="s">
        <v>268</v>
      </c>
      <c r="AU304" s="269" t="s">
        <v>89</v>
      </c>
      <c r="AV304" s="15" t="s">
        <v>264</v>
      </c>
      <c r="AW304" s="15" t="s">
        <v>41</v>
      </c>
      <c r="AX304" s="15" t="s">
        <v>87</v>
      </c>
      <c r="AY304" s="269" t="s">
        <v>257</v>
      </c>
    </row>
    <row r="305" s="2" customFormat="1" ht="16.5" customHeight="1">
      <c r="A305" s="41"/>
      <c r="B305" s="42"/>
      <c r="C305" s="219" t="s">
        <v>485</v>
      </c>
      <c r="D305" s="219" t="s">
        <v>259</v>
      </c>
      <c r="E305" s="220" t="s">
        <v>1081</v>
      </c>
      <c r="F305" s="221" t="s">
        <v>1082</v>
      </c>
      <c r="G305" s="222" t="s">
        <v>396</v>
      </c>
      <c r="H305" s="223">
        <v>5</v>
      </c>
      <c r="I305" s="224"/>
      <c r="J305" s="225">
        <f>ROUND(I305*H305,2)</f>
        <v>0</v>
      </c>
      <c r="K305" s="221" t="s">
        <v>263</v>
      </c>
      <c r="L305" s="47"/>
      <c r="M305" s="226" t="s">
        <v>35</v>
      </c>
      <c r="N305" s="227" t="s">
        <v>51</v>
      </c>
      <c r="O305" s="87"/>
      <c r="P305" s="228">
        <f>O305*H305</f>
        <v>0</v>
      </c>
      <c r="Q305" s="228">
        <v>0.01248</v>
      </c>
      <c r="R305" s="228">
        <f>Q305*H305</f>
        <v>0.062399999999999997</v>
      </c>
      <c r="S305" s="228">
        <v>0</v>
      </c>
      <c r="T305" s="22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0" t="s">
        <v>264</v>
      </c>
      <c r="AT305" s="230" t="s">
        <v>259</v>
      </c>
      <c r="AU305" s="230" t="s">
        <v>89</v>
      </c>
      <c r="AY305" s="19" t="s">
        <v>257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9" t="s">
        <v>87</v>
      </c>
      <c r="BK305" s="231">
        <f>ROUND(I305*H305,2)</f>
        <v>0</v>
      </c>
      <c r="BL305" s="19" t="s">
        <v>264</v>
      </c>
      <c r="BM305" s="230" t="s">
        <v>1083</v>
      </c>
    </row>
    <row r="306" s="2" customFormat="1">
      <c r="A306" s="41"/>
      <c r="B306" s="42"/>
      <c r="C306" s="43"/>
      <c r="D306" s="232" t="s">
        <v>266</v>
      </c>
      <c r="E306" s="43"/>
      <c r="F306" s="233" t="s">
        <v>1084</v>
      </c>
      <c r="G306" s="43"/>
      <c r="H306" s="43"/>
      <c r="I306" s="234"/>
      <c r="J306" s="43"/>
      <c r="K306" s="43"/>
      <c r="L306" s="47"/>
      <c r="M306" s="235"/>
      <c r="N306" s="23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266</v>
      </c>
      <c r="AU306" s="19" t="s">
        <v>89</v>
      </c>
    </row>
    <row r="307" s="13" customFormat="1">
      <c r="A307" s="13"/>
      <c r="B307" s="237"/>
      <c r="C307" s="238"/>
      <c r="D307" s="239" t="s">
        <v>268</v>
      </c>
      <c r="E307" s="240" t="s">
        <v>35</v>
      </c>
      <c r="F307" s="241" t="s">
        <v>974</v>
      </c>
      <c r="G307" s="238"/>
      <c r="H307" s="240" t="s">
        <v>35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268</v>
      </c>
      <c r="AU307" s="247" t="s">
        <v>89</v>
      </c>
      <c r="AV307" s="13" t="s">
        <v>87</v>
      </c>
      <c r="AW307" s="13" t="s">
        <v>41</v>
      </c>
      <c r="AX307" s="13" t="s">
        <v>80</v>
      </c>
      <c r="AY307" s="247" t="s">
        <v>257</v>
      </c>
    </row>
    <row r="308" s="14" customFormat="1">
      <c r="A308" s="14"/>
      <c r="B308" s="248"/>
      <c r="C308" s="249"/>
      <c r="D308" s="239" t="s">
        <v>268</v>
      </c>
      <c r="E308" s="250" t="s">
        <v>35</v>
      </c>
      <c r="F308" s="251" t="s">
        <v>287</v>
      </c>
      <c r="G308" s="249"/>
      <c r="H308" s="252">
        <v>5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268</v>
      </c>
      <c r="AU308" s="258" t="s">
        <v>89</v>
      </c>
      <c r="AV308" s="14" t="s">
        <v>89</v>
      </c>
      <c r="AW308" s="14" t="s">
        <v>41</v>
      </c>
      <c r="AX308" s="14" t="s">
        <v>80</v>
      </c>
      <c r="AY308" s="258" t="s">
        <v>257</v>
      </c>
    </row>
    <row r="309" s="15" customFormat="1">
      <c r="A309" s="15"/>
      <c r="B309" s="259"/>
      <c r="C309" s="260"/>
      <c r="D309" s="239" t="s">
        <v>268</v>
      </c>
      <c r="E309" s="261" t="s">
        <v>35</v>
      </c>
      <c r="F309" s="262" t="s">
        <v>272</v>
      </c>
      <c r="G309" s="260"/>
      <c r="H309" s="263">
        <v>5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9" t="s">
        <v>268</v>
      </c>
      <c r="AU309" s="269" t="s">
        <v>89</v>
      </c>
      <c r="AV309" s="15" t="s">
        <v>264</v>
      </c>
      <c r="AW309" s="15" t="s">
        <v>41</v>
      </c>
      <c r="AX309" s="15" t="s">
        <v>87</v>
      </c>
      <c r="AY309" s="269" t="s">
        <v>257</v>
      </c>
    </row>
    <row r="310" s="2" customFormat="1" ht="16.5" customHeight="1">
      <c r="A310" s="41"/>
      <c r="B310" s="42"/>
      <c r="C310" s="270" t="s">
        <v>489</v>
      </c>
      <c r="D310" s="270" t="s">
        <v>369</v>
      </c>
      <c r="E310" s="271" t="s">
        <v>1085</v>
      </c>
      <c r="F310" s="272" t="s">
        <v>1086</v>
      </c>
      <c r="G310" s="273" t="s">
        <v>396</v>
      </c>
      <c r="H310" s="274">
        <v>5</v>
      </c>
      <c r="I310" s="275"/>
      <c r="J310" s="276">
        <f>ROUND(I310*H310,2)</f>
        <v>0</v>
      </c>
      <c r="K310" s="272" t="s">
        <v>263</v>
      </c>
      <c r="L310" s="277"/>
      <c r="M310" s="278" t="s">
        <v>35</v>
      </c>
      <c r="N310" s="279" t="s">
        <v>51</v>
      </c>
      <c r="O310" s="87"/>
      <c r="P310" s="228">
        <f>O310*H310</f>
        <v>0</v>
      </c>
      <c r="Q310" s="228">
        <v>0.54800000000000004</v>
      </c>
      <c r="R310" s="228">
        <f>Q310*H310</f>
        <v>2.7400000000000002</v>
      </c>
      <c r="S310" s="228">
        <v>0</v>
      </c>
      <c r="T310" s="22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30" t="s">
        <v>308</v>
      </c>
      <c r="AT310" s="230" t="s">
        <v>369</v>
      </c>
      <c r="AU310" s="230" t="s">
        <v>89</v>
      </c>
      <c r="AY310" s="19" t="s">
        <v>257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9" t="s">
        <v>87</v>
      </c>
      <c r="BK310" s="231">
        <f>ROUND(I310*H310,2)</f>
        <v>0</v>
      </c>
      <c r="BL310" s="19" t="s">
        <v>264</v>
      </c>
      <c r="BM310" s="230" t="s">
        <v>1087</v>
      </c>
    </row>
    <row r="311" s="2" customFormat="1" ht="16.5" customHeight="1">
      <c r="A311" s="41"/>
      <c r="B311" s="42"/>
      <c r="C311" s="219" t="s">
        <v>494</v>
      </c>
      <c r="D311" s="219" t="s">
        <v>259</v>
      </c>
      <c r="E311" s="220" t="s">
        <v>1088</v>
      </c>
      <c r="F311" s="221" t="s">
        <v>1089</v>
      </c>
      <c r="G311" s="222" t="s">
        <v>396</v>
      </c>
      <c r="H311" s="223">
        <v>5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0.028539999999999999</v>
      </c>
      <c r="R311" s="228">
        <f>Q311*H311</f>
        <v>0.14269999999999999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1090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1091</v>
      </c>
      <c r="G312" s="43"/>
      <c r="H312" s="43"/>
      <c r="I312" s="234"/>
      <c r="J312" s="43"/>
      <c r="K312" s="43"/>
      <c r="L312" s="47"/>
      <c r="M312" s="235"/>
      <c r="N312" s="23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13" customFormat="1">
      <c r="A313" s="13"/>
      <c r="B313" s="237"/>
      <c r="C313" s="238"/>
      <c r="D313" s="239" t="s">
        <v>268</v>
      </c>
      <c r="E313" s="240" t="s">
        <v>35</v>
      </c>
      <c r="F313" s="241" t="s">
        <v>974</v>
      </c>
      <c r="G313" s="238"/>
      <c r="H313" s="240" t="s">
        <v>35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268</v>
      </c>
      <c r="AU313" s="247" t="s">
        <v>89</v>
      </c>
      <c r="AV313" s="13" t="s">
        <v>87</v>
      </c>
      <c r="AW313" s="13" t="s">
        <v>41</v>
      </c>
      <c r="AX313" s="13" t="s">
        <v>80</v>
      </c>
      <c r="AY313" s="247" t="s">
        <v>257</v>
      </c>
    </row>
    <row r="314" s="14" customFormat="1">
      <c r="A314" s="14"/>
      <c r="B314" s="248"/>
      <c r="C314" s="249"/>
      <c r="D314" s="239" t="s">
        <v>268</v>
      </c>
      <c r="E314" s="250" t="s">
        <v>35</v>
      </c>
      <c r="F314" s="251" t="s">
        <v>287</v>
      </c>
      <c r="G314" s="249"/>
      <c r="H314" s="252">
        <v>5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268</v>
      </c>
      <c r="AU314" s="258" t="s">
        <v>89</v>
      </c>
      <c r="AV314" s="14" t="s">
        <v>89</v>
      </c>
      <c r="AW314" s="14" t="s">
        <v>41</v>
      </c>
      <c r="AX314" s="14" t="s">
        <v>80</v>
      </c>
      <c r="AY314" s="258" t="s">
        <v>257</v>
      </c>
    </row>
    <row r="315" s="15" customFormat="1">
      <c r="A315" s="15"/>
      <c r="B315" s="259"/>
      <c r="C315" s="260"/>
      <c r="D315" s="239" t="s">
        <v>268</v>
      </c>
      <c r="E315" s="261" t="s">
        <v>35</v>
      </c>
      <c r="F315" s="262" t="s">
        <v>272</v>
      </c>
      <c r="G315" s="260"/>
      <c r="H315" s="263">
        <v>5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9" t="s">
        <v>268</v>
      </c>
      <c r="AU315" s="269" t="s">
        <v>89</v>
      </c>
      <c r="AV315" s="15" t="s">
        <v>264</v>
      </c>
      <c r="AW315" s="15" t="s">
        <v>41</v>
      </c>
      <c r="AX315" s="15" t="s">
        <v>87</v>
      </c>
      <c r="AY315" s="269" t="s">
        <v>257</v>
      </c>
    </row>
    <row r="316" s="2" customFormat="1" ht="16.5" customHeight="1">
      <c r="A316" s="41"/>
      <c r="B316" s="42"/>
      <c r="C316" s="270" t="s">
        <v>499</v>
      </c>
      <c r="D316" s="270" t="s">
        <v>369</v>
      </c>
      <c r="E316" s="271" t="s">
        <v>1092</v>
      </c>
      <c r="F316" s="272" t="s">
        <v>1093</v>
      </c>
      <c r="G316" s="273" t="s">
        <v>396</v>
      </c>
      <c r="H316" s="274">
        <v>5</v>
      </c>
      <c r="I316" s="275"/>
      <c r="J316" s="276">
        <f>ROUND(I316*H316,2)</f>
        <v>0</v>
      </c>
      <c r="K316" s="272" t="s">
        <v>263</v>
      </c>
      <c r="L316" s="277"/>
      <c r="M316" s="278" t="s">
        <v>35</v>
      </c>
      <c r="N316" s="279" t="s">
        <v>51</v>
      </c>
      <c r="O316" s="87"/>
      <c r="P316" s="228">
        <f>O316*H316</f>
        <v>0</v>
      </c>
      <c r="Q316" s="228">
        <v>1.6000000000000001</v>
      </c>
      <c r="R316" s="228">
        <f>Q316*H316</f>
        <v>8</v>
      </c>
      <c r="S316" s="228">
        <v>0</v>
      </c>
      <c r="T316" s="22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30" t="s">
        <v>308</v>
      </c>
      <c r="AT316" s="230" t="s">
        <v>369</v>
      </c>
      <c r="AU316" s="230" t="s">
        <v>89</v>
      </c>
      <c r="AY316" s="19" t="s">
        <v>257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9" t="s">
        <v>87</v>
      </c>
      <c r="BK316" s="231">
        <f>ROUND(I316*H316,2)</f>
        <v>0</v>
      </c>
      <c r="BL316" s="19" t="s">
        <v>264</v>
      </c>
      <c r="BM316" s="230" t="s">
        <v>1094</v>
      </c>
    </row>
    <row r="317" s="2" customFormat="1" ht="16.5" customHeight="1">
      <c r="A317" s="41"/>
      <c r="B317" s="42"/>
      <c r="C317" s="219" t="s">
        <v>504</v>
      </c>
      <c r="D317" s="219" t="s">
        <v>259</v>
      </c>
      <c r="E317" s="220" t="s">
        <v>1095</v>
      </c>
      <c r="F317" s="221" t="s">
        <v>1096</v>
      </c>
      <c r="G317" s="222" t="s">
        <v>396</v>
      </c>
      <c r="H317" s="223">
        <v>5</v>
      </c>
      <c r="I317" s="224"/>
      <c r="J317" s="225">
        <f>ROUND(I317*H317,2)</f>
        <v>0</v>
      </c>
      <c r="K317" s="221" t="s">
        <v>263</v>
      </c>
      <c r="L317" s="47"/>
      <c r="M317" s="226" t="s">
        <v>35</v>
      </c>
      <c r="N317" s="227" t="s">
        <v>51</v>
      </c>
      <c r="O317" s="87"/>
      <c r="P317" s="228">
        <f>O317*H317</f>
        <v>0</v>
      </c>
      <c r="Q317" s="228">
        <v>0.21734000000000001</v>
      </c>
      <c r="R317" s="228">
        <f>Q317*H317</f>
        <v>1.0867</v>
      </c>
      <c r="S317" s="228">
        <v>0</v>
      </c>
      <c r="T317" s="22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30" t="s">
        <v>264</v>
      </c>
      <c r="AT317" s="230" t="s">
        <v>259</v>
      </c>
      <c r="AU317" s="230" t="s">
        <v>89</v>
      </c>
      <c r="AY317" s="19" t="s">
        <v>257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9" t="s">
        <v>87</v>
      </c>
      <c r="BK317" s="231">
        <f>ROUND(I317*H317,2)</f>
        <v>0</v>
      </c>
      <c r="BL317" s="19" t="s">
        <v>264</v>
      </c>
      <c r="BM317" s="230" t="s">
        <v>1097</v>
      </c>
    </row>
    <row r="318" s="2" customFormat="1">
      <c r="A318" s="41"/>
      <c r="B318" s="42"/>
      <c r="C318" s="43"/>
      <c r="D318" s="232" t="s">
        <v>266</v>
      </c>
      <c r="E318" s="43"/>
      <c r="F318" s="233" t="s">
        <v>1098</v>
      </c>
      <c r="G318" s="43"/>
      <c r="H318" s="43"/>
      <c r="I318" s="234"/>
      <c r="J318" s="43"/>
      <c r="K318" s="43"/>
      <c r="L318" s="47"/>
      <c r="M318" s="235"/>
      <c r="N318" s="236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9" t="s">
        <v>266</v>
      </c>
      <c r="AU318" s="19" t="s">
        <v>89</v>
      </c>
    </row>
    <row r="319" s="13" customFormat="1">
      <c r="A319" s="13"/>
      <c r="B319" s="237"/>
      <c r="C319" s="238"/>
      <c r="D319" s="239" t="s">
        <v>268</v>
      </c>
      <c r="E319" s="240" t="s">
        <v>35</v>
      </c>
      <c r="F319" s="241" t="s">
        <v>974</v>
      </c>
      <c r="G319" s="238"/>
      <c r="H319" s="240" t="s">
        <v>35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268</v>
      </c>
      <c r="AU319" s="247" t="s">
        <v>89</v>
      </c>
      <c r="AV319" s="13" t="s">
        <v>87</v>
      </c>
      <c r="AW319" s="13" t="s">
        <v>41</v>
      </c>
      <c r="AX319" s="13" t="s">
        <v>80</v>
      </c>
      <c r="AY319" s="247" t="s">
        <v>257</v>
      </c>
    </row>
    <row r="320" s="14" customFormat="1">
      <c r="A320" s="14"/>
      <c r="B320" s="248"/>
      <c r="C320" s="249"/>
      <c r="D320" s="239" t="s">
        <v>268</v>
      </c>
      <c r="E320" s="250" t="s">
        <v>35</v>
      </c>
      <c r="F320" s="251" t="s">
        <v>1099</v>
      </c>
      <c r="G320" s="249"/>
      <c r="H320" s="252">
        <v>3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8" t="s">
        <v>268</v>
      </c>
      <c r="AU320" s="258" t="s">
        <v>89</v>
      </c>
      <c r="AV320" s="14" t="s">
        <v>89</v>
      </c>
      <c r="AW320" s="14" t="s">
        <v>41</v>
      </c>
      <c r="AX320" s="14" t="s">
        <v>80</v>
      </c>
      <c r="AY320" s="258" t="s">
        <v>257</v>
      </c>
    </row>
    <row r="321" s="14" customFormat="1">
      <c r="A321" s="14"/>
      <c r="B321" s="248"/>
      <c r="C321" s="249"/>
      <c r="D321" s="239" t="s">
        <v>268</v>
      </c>
      <c r="E321" s="250" t="s">
        <v>35</v>
      </c>
      <c r="F321" s="251" t="s">
        <v>1100</v>
      </c>
      <c r="G321" s="249"/>
      <c r="H321" s="252">
        <v>2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268</v>
      </c>
      <c r="AU321" s="258" t="s">
        <v>89</v>
      </c>
      <c r="AV321" s="14" t="s">
        <v>89</v>
      </c>
      <c r="AW321" s="14" t="s">
        <v>41</v>
      </c>
      <c r="AX321" s="14" t="s">
        <v>80</v>
      </c>
      <c r="AY321" s="258" t="s">
        <v>257</v>
      </c>
    </row>
    <row r="322" s="15" customFormat="1">
      <c r="A322" s="15"/>
      <c r="B322" s="259"/>
      <c r="C322" s="260"/>
      <c r="D322" s="239" t="s">
        <v>268</v>
      </c>
      <c r="E322" s="261" t="s">
        <v>35</v>
      </c>
      <c r="F322" s="262" t="s">
        <v>272</v>
      </c>
      <c r="G322" s="260"/>
      <c r="H322" s="263">
        <v>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9" t="s">
        <v>268</v>
      </c>
      <c r="AU322" s="269" t="s">
        <v>89</v>
      </c>
      <c r="AV322" s="15" t="s">
        <v>264</v>
      </c>
      <c r="AW322" s="15" t="s">
        <v>41</v>
      </c>
      <c r="AX322" s="15" t="s">
        <v>87</v>
      </c>
      <c r="AY322" s="269" t="s">
        <v>257</v>
      </c>
    </row>
    <row r="323" s="2" customFormat="1" ht="16.5" customHeight="1">
      <c r="A323" s="41"/>
      <c r="B323" s="42"/>
      <c r="C323" s="270" t="s">
        <v>509</v>
      </c>
      <c r="D323" s="270" t="s">
        <v>369</v>
      </c>
      <c r="E323" s="271" t="s">
        <v>1101</v>
      </c>
      <c r="F323" s="272" t="s">
        <v>1102</v>
      </c>
      <c r="G323" s="273" t="s">
        <v>396</v>
      </c>
      <c r="H323" s="274">
        <v>3</v>
      </c>
      <c r="I323" s="275"/>
      <c r="J323" s="276">
        <f>ROUND(I323*H323,2)</f>
        <v>0</v>
      </c>
      <c r="K323" s="272" t="s">
        <v>35</v>
      </c>
      <c r="L323" s="277"/>
      <c r="M323" s="278" t="s">
        <v>35</v>
      </c>
      <c r="N323" s="279" t="s">
        <v>51</v>
      </c>
      <c r="O323" s="87"/>
      <c r="P323" s="228">
        <f>O323*H323</f>
        <v>0</v>
      </c>
      <c r="Q323" s="228">
        <v>0.119</v>
      </c>
      <c r="R323" s="228">
        <f>Q323*H323</f>
        <v>0.35699999999999998</v>
      </c>
      <c r="S323" s="228">
        <v>0</v>
      </c>
      <c r="T323" s="22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30" t="s">
        <v>308</v>
      </c>
      <c r="AT323" s="230" t="s">
        <v>369</v>
      </c>
      <c r="AU323" s="230" t="s">
        <v>89</v>
      </c>
      <c r="AY323" s="19" t="s">
        <v>257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9" t="s">
        <v>87</v>
      </c>
      <c r="BK323" s="231">
        <f>ROUND(I323*H323,2)</f>
        <v>0</v>
      </c>
      <c r="BL323" s="19" t="s">
        <v>264</v>
      </c>
      <c r="BM323" s="230" t="s">
        <v>1103</v>
      </c>
    </row>
    <row r="324" s="13" customFormat="1">
      <c r="A324" s="13"/>
      <c r="B324" s="237"/>
      <c r="C324" s="238"/>
      <c r="D324" s="239" t="s">
        <v>268</v>
      </c>
      <c r="E324" s="240" t="s">
        <v>35</v>
      </c>
      <c r="F324" s="241" t="s">
        <v>974</v>
      </c>
      <c r="G324" s="238"/>
      <c r="H324" s="240" t="s">
        <v>35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268</v>
      </c>
      <c r="AU324" s="247" t="s">
        <v>89</v>
      </c>
      <c r="AV324" s="13" t="s">
        <v>87</v>
      </c>
      <c r="AW324" s="13" t="s">
        <v>41</v>
      </c>
      <c r="AX324" s="13" t="s">
        <v>80</v>
      </c>
      <c r="AY324" s="247" t="s">
        <v>257</v>
      </c>
    </row>
    <row r="325" s="14" customFormat="1">
      <c r="A325" s="14"/>
      <c r="B325" s="248"/>
      <c r="C325" s="249"/>
      <c r="D325" s="239" t="s">
        <v>268</v>
      </c>
      <c r="E325" s="250" t="s">
        <v>35</v>
      </c>
      <c r="F325" s="251" t="s">
        <v>1099</v>
      </c>
      <c r="G325" s="249"/>
      <c r="H325" s="252">
        <v>3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8" t="s">
        <v>268</v>
      </c>
      <c r="AU325" s="258" t="s">
        <v>89</v>
      </c>
      <c r="AV325" s="14" t="s">
        <v>89</v>
      </c>
      <c r="AW325" s="14" t="s">
        <v>41</v>
      </c>
      <c r="AX325" s="14" t="s">
        <v>80</v>
      </c>
      <c r="AY325" s="258" t="s">
        <v>257</v>
      </c>
    </row>
    <row r="326" s="15" customFormat="1">
      <c r="A326" s="15"/>
      <c r="B326" s="259"/>
      <c r="C326" s="260"/>
      <c r="D326" s="239" t="s">
        <v>268</v>
      </c>
      <c r="E326" s="261" t="s">
        <v>35</v>
      </c>
      <c r="F326" s="262" t="s">
        <v>272</v>
      </c>
      <c r="G326" s="260"/>
      <c r="H326" s="263">
        <v>3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9" t="s">
        <v>268</v>
      </c>
      <c r="AU326" s="269" t="s">
        <v>89</v>
      </c>
      <c r="AV326" s="15" t="s">
        <v>264</v>
      </c>
      <c r="AW326" s="15" t="s">
        <v>41</v>
      </c>
      <c r="AX326" s="15" t="s">
        <v>87</v>
      </c>
      <c r="AY326" s="269" t="s">
        <v>257</v>
      </c>
    </row>
    <row r="327" s="2" customFormat="1" ht="16.5" customHeight="1">
      <c r="A327" s="41"/>
      <c r="B327" s="42"/>
      <c r="C327" s="270" t="s">
        <v>513</v>
      </c>
      <c r="D327" s="270" t="s">
        <v>369</v>
      </c>
      <c r="E327" s="271" t="s">
        <v>1104</v>
      </c>
      <c r="F327" s="272" t="s">
        <v>1105</v>
      </c>
      <c r="G327" s="273" t="s">
        <v>396</v>
      </c>
      <c r="H327" s="274">
        <v>2</v>
      </c>
      <c r="I327" s="275"/>
      <c r="J327" s="276">
        <f>ROUND(I327*H327,2)</f>
        <v>0</v>
      </c>
      <c r="K327" s="272" t="s">
        <v>35</v>
      </c>
      <c r="L327" s="277"/>
      <c r="M327" s="278" t="s">
        <v>35</v>
      </c>
      <c r="N327" s="279" t="s">
        <v>51</v>
      </c>
      <c r="O327" s="87"/>
      <c r="P327" s="228">
        <f>O327*H327</f>
        <v>0</v>
      </c>
      <c r="Q327" s="228">
        <v>0.11799999999999999</v>
      </c>
      <c r="R327" s="228">
        <f>Q327*H327</f>
        <v>0.23599999999999999</v>
      </c>
      <c r="S327" s="228">
        <v>0</v>
      </c>
      <c r="T327" s="22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30" t="s">
        <v>308</v>
      </c>
      <c r="AT327" s="230" t="s">
        <v>369</v>
      </c>
      <c r="AU327" s="230" t="s">
        <v>89</v>
      </c>
      <c r="AY327" s="19" t="s">
        <v>257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9" t="s">
        <v>87</v>
      </c>
      <c r="BK327" s="231">
        <f>ROUND(I327*H327,2)</f>
        <v>0</v>
      </c>
      <c r="BL327" s="19" t="s">
        <v>264</v>
      </c>
      <c r="BM327" s="230" t="s">
        <v>1106</v>
      </c>
    </row>
    <row r="328" s="13" customFormat="1">
      <c r="A328" s="13"/>
      <c r="B328" s="237"/>
      <c r="C328" s="238"/>
      <c r="D328" s="239" t="s">
        <v>268</v>
      </c>
      <c r="E328" s="240" t="s">
        <v>35</v>
      </c>
      <c r="F328" s="241" t="s">
        <v>974</v>
      </c>
      <c r="G328" s="238"/>
      <c r="H328" s="240" t="s">
        <v>35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268</v>
      </c>
      <c r="AU328" s="247" t="s">
        <v>89</v>
      </c>
      <c r="AV328" s="13" t="s">
        <v>87</v>
      </c>
      <c r="AW328" s="13" t="s">
        <v>41</v>
      </c>
      <c r="AX328" s="13" t="s">
        <v>80</v>
      </c>
      <c r="AY328" s="247" t="s">
        <v>257</v>
      </c>
    </row>
    <row r="329" s="14" customFormat="1">
      <c r="A329" s="14"/>
      <c r="B329" s="248"/>
      <c r="C329" s="249"/>
      <c r="D329" s="239" t="s">
        <v>268</v>
      </c>
      <c r="E329" s="250" t="s">
        <v>35</v>
      </c>
      <c r="F329" s="251" t="s">
        <v>1100</v>
      </c>
      <c r="G329" s="249"/>
      <c r="H329" s="252">
        <v>2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8" t="s">
        <v>268</v>
      </c>
      <c r="AU329" s="258" t="s">
        <v>89</v>
      </c>
      <c r="AV329" s="14" t="s">
        <v>89</v>
      </c>
      <c r="AW329" s="14" t="s">
        <v>41</v>
      </c>
      <c r="AX329" s="14" t="s">
        <v>80</v>
      </c>
      <c r="AY329" s="258" t="s">
        <v>257</v>
      </c>
    </row>
    <row r="330" s="15" customFormat="1">
      <c r="A330" s="15"/>
      <c r="B330" s="259"/>
      <c r="C330" s="260"/>
      <c r="D330" s="239" t="s">
        <v>268</v>
      </c>
      <c r="E330" s="261" t="s">
        <v>35</v>
      </c>
      <c r="F330" s="262" t="s">
        <v>272</v>
      </c>
      <c r="G330" s="260"/>
      <c r="H330" s="263">
        <v>2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9" t="s">
        <v>268</v>
      </c>
      <c r="AU330" s="269" t="s">
        <v>89</v>
      </c>
      <c r="AV330" s="15" t="s">
        <v>264</v>
      </c>
      <c r="AW330" s="15" t="s">
        <v>41</v>
      </c>
      <c r="AX330" s="15" t="s">
        <v>87</v>
      </c>
      <c r="AY330" s="269" t="s">
        <v>257</v>
      </c>
    </row>
    <row r="331" s="2" customFormat="1" ht="16.5" customHeight="1">
      <c r="A331" s="41"/>
      <c r="B331" s="42"/>
      <c r="C331" s="219" t="s">
        <v>517</v>
      </c>
      <c r="D331" s="219" t="s">
        <v>259</v>
      </c>
      <c r="E331" s="220" t="s">
        <v>1107</v>
      </c>
      <c r="F331" s="221" t="s">
        <v>1108</v>
      </c>
      <c r="G331" s="222" t="s">
        <v>297</v>
      </c>
      <c r="H331" s="223">
        <v>169.84</v>
      </c>
      <c r="I331" s="224"/>
      <c r="J331" s="225">
        <f>ROUND(I331*H331,2)</f>
        <v>0</v>
      </c>
      <c r="K331" s="221" t="s">
        <v>263</v>
      </c>
      <c r="L331" s="47"/>
      <c r="M331" s="226" t="s">
        <v>35</v>
      </c>
      <c r="N331" s="227" t="s">
        <v>51</v>
      </c>
      <c r="O331" s="87"/>
      <c r="P331" s="228">
        <f>O331*H331</f>
        <v>0</v>
      </c>
      <c r="Q331" s="228">
        <v>0.00012999999999999999</v>
      </c>
      <c r="R331" s="228">
        <f>Q331*H331</f>
        <v>0.0220792</v>
      </c>
      <c r="S331" s="228">
        <v>0</v>
      </c>
      <c r="T331" s="22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30" t="s">
        <v>264</v>
      </c>
      <c r="AT331" s="230" t="s">
        <v>259</v>
      </c>
      <c r="AU331" s="230" t="s">
        <v>89</v>
      </c>
      <c r="AY331" s="19" t="s">
        <v>257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9" t="s">
        <v>87</v>
      </c>
      <c r="BK331" s="231">
        <f>ROUND(I331*H331,2)</f>
        <v>0</v>
      </c>
      <c r="BL331" s="19" t="s">
        <v>264</v>
      </c>
      <c r="BM331" s="230" t="s">
        <v>1109</v>
      </c>
    </row>
    <row r="332" s="2" customFormat="1">
      <c r="A332" s="41"/>
      <c r="B332" s="42"/>
      <c r="C332" s="43"/>
      <c r="D332" s="232" t="s">
        <v>266</v>
      </c>
      <c r="E332" s="43"/>
      <c r="F332" s="233" t="s">
        <v>1110</v>
      </c>
      <c r="G332" s="43"/>
      <c r="H332" s="43"/>
      <c r="I332" s="234"/>
      <c r="J332" s="43"/>
      <c r="K332" s="43"/>
      <c r="L332" s="47"/>
      <c r="M332" s="235"/>
      <c r="N332" s="23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266</v>
      </c>
      <c r="AU332" s="19" t="s">
        <v>89</v>
      </c>
    </row>
    <row r="333" s="13" customFormat="1">
      <c r="A333" s="13"/>
      <c r="B333" s="237"/>
      <c r="C333" s="238"/>
      <c r="D333" s="239" t="s">
        <v>268</v>
      </c>
      <c r="E333" s="240" t="s">
        <v>35</v>
      </c>
      <c r="F333" s="241" t="s">
        <v>974</v>
      </c>
      <c r="G333" s="238"/>
      <c r="H333" s="240" t="s">
        <v>35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268</v>
      </c>
      <c r="AU333" s="247" t="s">
        <v>89</v>
      </c>
      <c r="AV333" s="13" t="s">
        <v>87</v>
      </c>
      <c r="AW333" s="13" t="s">
        <v>41</v>
      </c>
      <c r="AX333" s="13" t="s">
        <v>80</v>
      </c>
      <c r="AY333" s="247" t="s">
        <v>257</v>
      </c>
    </row>
    <row r="334" s="14" customFormat="1">
      <c r="A334" s="14"/>
      <c r="B334" s="248"/>
      <c r="C334" s="249"/>
      <c r="D334" s="239" t="s">
        <v>268</v>
      </c>
      <c r="E334" s="250" t="s">
        <v>35</v>
      </c>
      <c r="F334" s="251" t="s">
        <v>1021</v>
      </c>
      <c r="G334" s="249"/>
      <c r="H334" s="252">
        <v>169.84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268</v>
      </c>
      <c r="AU334" s="258" t="s">
        <v>89</v>
      </c>
      <c r="AV334" s="14" t="s">
        <v>89</v>
      </c>
      <c r="AW334" s="14" t="s">
        <v>41</v>
      </c>
      <c r="AX334" s="14" t="s">
        <v>80</v>
      </c>
      <c r="AY334" s="258" t="s">
        <v>257</v>
      </c>
    </row>
    <row r="335" s="15" customFormat="1">
      <c r="A335" s="15"/>
      <c r="B335" s="259"/>
      <c r="C335" s="260"/>
      <c r="D335" s="239" t="s">
        <v>268</v>
      </c>
      <c r="E335" s="261" t="s">
        <v>35</v>
      </c>
      <c r="F335" s="262" t="s">
        <v>272</v>
      </c>
      <c r="G335" s="260"/>
      <c r="H335" s="263">
        <v>169.84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268</v>
      </c>
      <c r="AU335" s="269" t="s">
        <v>89</v>
      </c>
      <c r="AV335" s="15" t="s">
        <v>264</v>
      </c>
      <c r="AW335" s="15" t="s">
        <v>41</v>
      </c>
      <c r="AX335" s="15" t="s">
        <v>87</v>
      </c>
      <c r="AY335" s="269" t="s">
        <v>257</v>
      </c>
    </row>
    <row r="336" s="12" customFormat="1" ht="22.8" customHeight="1">
      <c r="A336" s="12"/>
      <c r="B336" s="203"/>
      <c r="C336" s="204"/>
      <c r="D336" s="205" t="s">
        <v>79</v>
      </c>
      <c r="E336" s="217" t="s">
        <v>315</v>
      </c>
      <c r="F336" s="217" t="s">
        <v>533</v>
      </c>
      <c r="G336" s="204"/>
      <c r="H336" s="204"/>
      <c r="I336" s="207"/>
      <c r="J336" s="218">
        <f>BK336</f>
        <v>0</v>
      </c>
      <c r="K336" s="204"/>
      <c r="L336" s="209"/>
      <c r="M336" s="210"/>
      <c r="N336" s="211"/>
      <c r="O336" s="211"/>
      <c r="P336" s="212">
        <f>SUM(P337:P343)</f>
        <v>0</v>
      </c>
      <c r="Q336" s="211"/>
      <c r="R336" s="212">
        <f>SUM(R337:R343)</f>
        <v>0</v>
      </c>
      <c r="S336" s="211"/>
      <c r="T336" s="213">
        <f>SUM(T337:T343)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4" t="s">
        <v>87</v>
      </c>
      <c r="AT336" s="215" t="s">
        <v>79</v>
      </c>
      <c r="AU336" s="215" t="s">
        <v>87</v>
      </c>
      <c r="AY336" s="214" t="s">
        <v>257</v>
      </c>
      <c r="BK336" s="216">
        <f>SUM(BK337:BK343)</f>
        <v>0</v>
      </c>
    </row>
    <row r="337" s="2" customFormat="1" ht="16.5" customHeight="1">
      <c r="A337" s="41"/>
      <c r="B337" s="42"/>
      <c r="C337" s="219" t="s">
        <v>522</v>
      </c>
      <c r="D337" s="219" t="s">
        <v>259</v>
      </c>
      <c r="E337" s="220" t="s">
        <v>535</v>
      </c>
      <c r="F337" s="221" t="s">
        <v>536</v>
      </c>
      <c r="G337" s="222" t="s">
        <v>297</v>
      </c>
      <c r="H337" s="223">
        <v>237.62000000000001</v>
      </c>
      <c r="I337" s="224"/>
      <c r="J337" s="225">
        <f>ROUND(I337*H337,2)</f>
        <v>0</v>
      </c>
      <c r="K337" s="221" t="s">
        <v>263</v>
      </c>
      <c r="L337" s="47"/>
      <c r="M337" s="226" t="s">
        <v>35</v>
      </c>
      <c r="N337" s="227" t="s">
        <v>51</v>
      </c>
      <c r="O337" s="87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30" t="s">
        <v>264</v>
      </c>
      <c r="AT337" s="230" t="s">
        <v>259</v>
      </c>
      <c r="AU337" s="230" t="s">
        <v>89</v>
      </c>
      <c r="AY337" s="19" t="s">
        <v>257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9" t="s">
        <v>87</v>
      </c>
      <c r="BK337" s="231">
        <f>ROUND(I337*H337,2)</f>
        <v>0</v>
      </c>
      <c r="BL337" s="19" t="s">
        <v>264</v>
      </c>
      <c r="BM337" s="230" t="s">
        <v>1111</v>
      </c>
    </row>
    <row r="338" s="2" customFormat="1">
      <c r="A338" s="41"/>
      <c r="B338" s="42"/>
      <c r="C338" s="43"/>
      <c r="D338" s="232" t="s">
        <v>266</v>
      </c>
      <c r="E338" s="43"/>
      <c r="F338" s="233" t="s">
        <v>538</v>
      </c>
      <c r="G338" s="43"/>
      <c r="H338" s="43"/>
      <c r="I338" s="234"/>
      <c r="J338" s="43"/>
      <c r="K338" s="43"/>
      <c r="L338" s="47"/>
      <c r="M338" s="235"/>
      <c r="N338" s="23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266</v>
      </c>
      <c r="AU338" s="19" t="s">
        <v>89</v>
      </c>
    </row>
    <row r="339" s="13" customFormat="1">
      <c r="A339" s="13"/>
      <c r="B339" s="237"/>
      <c r="C339" s="238"/>
      <c r="D339" s="239" t="s">
        <v>268</v>
      </c>
      <c r="E339" s="240" t="s">
        <v>35</v>
      </c>
      <c r="F339" s="241" t="s">
        <v>974</v>
      </c>
      <c r="G339" s="238"/>
      <c r="H339" s="240" t="s">
        <v>35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268</v>
      </c>
      <c r="AU339" s="247" t="s">
        <v>89</v>
      </c>
      <c r="AV339" s="13" t="s">
        <v>87</v>
      </c>
      <c r="AW339" s="13" t="s">
        <v>41</v>
      </c>
      <c r="AX339" s="13" t="s">
        <v>80</v>
      </c>
      <c r="AY339" s="247" t="s">
        <v>257</v>
      </c>
    </row>
    <row r="340" s="13" customFormat="1">
      <c r="A340" s="13"/>
      <c r="B340" s="237"/>
      <c r="C340" s="238"/>
      <c r="D340" s="239" t="s">
        <v>268</v>
      </c>
      <c r="E340" s="240" t="s">
        <v>35</v>
      </c>
      <c r="F340" s="241" t="s">
        <v>975</v>
      </c>
      <c r="G340" s="238"/>
      <c r="H340" s="240" t="s">
        <v>35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268</v>
      </c>
      <c r="AU340" s="247" t="s">
        <v>89</v>
      </c>
      <c r="AV340" s="13" t="s">
        <v>87</v>
      </c>
      <c r="AW340" s="13" t="s">
        <v>41</v>
      </c>
      <c r="AX340" s="13" t="s">
        <v>80</v>
      </c>
      <c r="AY340" s="247" t="s">
        <v>257</v>
      </c>
    </row>
    <row r="341" s="13" customFormat="1">
      <c r="A341" s="13"/>
      <c r="B341" s="237"/>
      <c r="C341" s="238"/>
      <c r="D341" s="239" t="s">
        <v>268</v>
      </c>
      <c r="E341" s="240" t="s">
        <v>35</v>
      </c>
      <c r="F341" s="241" t="s">
        <v>976</v>
      </c>
      <c r="G341" s="238"/>
      <c r="H341" s="240" t="s">
        <v>35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268</v>
      </c>
      <c r="AU341" s="247" t="s">
        <v>89</v>
      </c>
      <c r="AV341" s="13" t="s">
        <v>87</v>
      </c>
      <c r="AW341" s="13" t="s">
        <v>41</v>
      </c>
      <c r="AX341" s="13" t="s">
        <v>80</v>
      </c>
      <c r="AY341" s="247" t="s">
        <v>257</v>
      </c>
    </row>
    <row r="342" s="14" customFormat="1">
      <c r="A342" s="14"/>
      <c r="B342" s="248"/>
      <c r="C342" s="249"/>
      <c r="D342" s="239" t="s">
        <v>268</v>
      </c>
      <c r="E342" s="250" t="s">
        <v>35</v>
      </c>
      <c r="F342" s="251" t="s">
        <v>1112</v>
      </c>
      <c r="G342" s="249"/>
      <c r="H342" s="252">
        <v>237.62000000000001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268</v>
      </c>
      <c r="AU342" s="258" t="s">
        <v>89</v>
      </c>
      <c r="AV342" s="14" t="s">
        <v>89</v>
      </c>
      <c r="AW342" s="14" t="s">
        <v>41</v>
      </c>
      <c r="AX342" s="14" t="s">
        <v>80</v>
      </c>
      <c r="AY342" s="258" t="s">
        <v>257</v>
      </c>
    </row>
    <row r="343" s="15" customFormat="1">
      <c r="A343" s="15"/>
      <c r="B343" s="259"/>
      <c r="C343" s="260"/>
      <c r="D343" s="239" t="s">
        <v>268</v>
      </c>
      <c r="E343" s="261" t="s">
        <v>35</v>
      </c>
      <c r="F343" s="262" t="s">
        <v>272</v>
      </c>
      <c r="G343" s="260"/>
      <c r="H343" s="263">
        <v>237.62000000000001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9" t="s">
        <v>268</v>
      </c>
      <c r="AU343" s="269" t="s">
        <v>89</v>
      </c>
      <c r="AV343" s="15" t="s">
        <v>264</v>
      </c>
      <c r="AW343" s="15" t="s">
        <v>41</v>
      </c>
      <c r="AX343" s="15" t="s">
        <v>87</v>
      </c>
      <c r="AY343" s="269" t="s">
        <v>257</v>
      </c>
    </row>
    <row r="344" s="12" customFormat="1" ht="22.8" customHeight="1">
      <c r="A344" s="12"/>
      <c r="B344" s="203"/>
      <c r="C344" s="204"/>
      <c r="D344" s="205" t="s">
        <v>79</v>
      </c>
      <c r="E344" s="217" t="s">
        <v>539</v>
      </c>
      <c r="F344" s="217" t="s">
        <v>540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SUM(P345:P360)</f>
        <v>0</v>
      </c>
      <c r="Q344" s="211"/>
      <c r="R344" s="212">
        <f>SUM(R345:R360)</f>
        <v>0</v>
      </c>
      <c r="S344" s="211"/>
      <c r="T344" s="213">
        <f>SUM(T345:T360)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4" t="s">
        <v>87</v>
      </c>
      <c r="AT344" s="215" t="s">
        <v>79</v>
      </c>
      <c r="AU344" s="215" t="s">
        <v>87</v>
      </c>
      <c r="AY344" s="214" t="s">
        <v>257</v>
      </c>
      <c r="BK344" s="216">
        <f>SUM(BK345:BK360)</f>
        <v>0</v>
      </c>
    </row>
    <row r="345" s="2" customFormat="1" ht="24.15" customHeight="1">
      <c r="A345" s="41"/>
      <c r="B345" s="42"/>
      <c r="C345" s="219" t="s">
        <v>528</v>
      </c>
      <c r="D345" s="219" t="s">
        <v>259</v>
      </c>
      <c r="E345" s="220" t="s">
        <v>542</v>
      </c>
      <c r="F345" s="221" t="s">
        <v>543</v>
      </c>
      <c r="G345" s="222" t="s">
        <v>356</v>
      </c>
      <c r="H345" s="223">
        <v>196.54599999999999</v>
      </c>
      <c r="I345" s="224"/>
      <c r="J345" s="225">
        <f>ROUND(I345*H345,2)</f>
        <v>0</v>
      </c>
      <c r="K345" s="221" t="s">
        <v>263</v>
      </c>
      <c r="L345" s="47"/>
      <c r="M345" s="226" t="s">
        <v>35</v>
      </c>
      <c r="N345" s="227" t="s">
        <v>51</v>
      </c>
      <c r="O345" s="87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30" t="s">
        <v>264</v>
      </c>
      <c r="AT345" s="230" t="s">
        <v>259</v>
      </c>
      <c r="AU345" s="230" t="s">
        <v>89</v>
      </c>
      <c r="AY345" s="19" t="s">
        <v>257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9" t="s">
        <v>87</v>
      </c>
      <c r="BK345" s="231">
        <f>ROUND(I345*H345,2)</f>
        <v>0</v>
      </c>
      <c r="BL345" s="19" t="s">
        <v>264</v>
      </c>
      <c r="BM345" s="230" t="s">
        <v>1113</v>
      </c>
    </row>
    <row r="346" s="2" customFormat="1">
      <c r="A346" s="41"/>
      <c r="B346" s="42"/>
      <c r="C346" s="43"/>
      <c r="D346" s="232" t="s">
        <v>266</v>
      </c>
      <c r="E346" s="43"/>
      <c r="F346" s="233" t="s">
        <v>545</v>
      </c>
      <c r="G346" s="43"/>
      <c r="H346" s="43"/>
      <c r="I346" s="234"/>
      <c r="J346" s="43"/>
      <c r="K346" s="43"/>
      <c r="L346" s="47"/>
      <c r="M346" s="235"/>
      <c r="N346" s="236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266</v>
      </c>
      <c r="AU346" s="19" t="s">
        <v>89</v>
      </c>
    </row>
    <row r="347" s="2" customFormat="1" ht="24.15" customHeight="1">
      <c r="A347" s="41"/>
      <c r="B347" s="42"/>
      <c r="C347" s="219" t="s">
        <v>534</v>
      </c>
      <c r="D347" s="219" t="s">
        <v>259</v>
      </c>
      <c r="E347" s="220" t="s">
        <v>547</v>
      </c>
      <c r="F347" s="221" t="s">
        <v>548</v>
      </c>
      <c r="G347" s="222" t="s">
        <v>356</v>
      </c>
      <c r="H347" s="223">
        <v>2162.0059999999999</v>
      </c>
      <c r="I347" s="224"/>
      <c r="J347" s="225">
        <f>ROUND(I347*H347,2)</f>
        <v>0</v>
      </c>
      <c r="K347" s="221" t="s">
        <v>263</v>
      </c>
      <c r="L347" s="47"/>
      <c r="M347" s="226" t="s">
        <v>35</v>
      </c>
      <c r="N347" s="227" t="s">
        <v>51</v>
      </c>
      <c r="O347" s="87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30" t="s">
        <v>264</v>
      </c>
      <c r="AT347" s="230" t="s">
        <v>259</v>
      </c>
      <c r="AU347" s="230" t="s">
        <v>89</v>
      </c>
      <c r="AY347" s="19" t="s">
        <v>257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9" t="s">
        <v>87</v>
      </c>
      <c r="BK347" s="231">
        <f>ROUND(I347*H347,2)</f>
        <v>0</v>
      </c>
      <c r="BL347" s="19" t="s">
        <v>264</v>
      </c>
      <c r="BM347" s="230" t="s">
        <v>1114</v>
      </c>
    </row>
    <row r="348" s="2" customFormat="1">
      <c r="A348" s="41"/>
      <c r="B348" s="42"/>
      <c r="C348" s="43"/>
      <c r="D348" s="232" t="s">
        <v>266</v>
      </c>
      <c r="E348" s="43"/>
      <c r="F348" s="233" t="s">
        <v>550</v>
      </c>
      <c r="G348" s="43"/>
      <c r="H348" s="43"/>
      <c r="I348" s="234"/>
      <c r="J348" s="43"/>
      <c r="K348" s="43"/>
      <c r="L348" s="47"/>
      <c r="M348" s="235"/>
      <c r="N348" s="236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9" t="s">
        <v>266</v>
      </c>
      <c r="AU348" s="19" t="s">
        <v>89</v>
      </c>
    </row>
    <row r="349" s="2" customFormat="1">
      <c r="A349" s="41"/>
      <c r="B349" s="42"/>
      <c r="C349" s="43"/>
      <c r="D349" s="239" t="s">
        <v>551</v>
      </c>
      <c r="E349" s="43"/>
      <c r="F349" s="280" t="s">
        <v>552</v>
      </c>
      <c r="G349" s="43"/>
      <c r="H349" s="43"/>
      <c r="I349" s="234"/>
      <c r="J349" s="43"/>
      <c r="K349" s="43"/>
      <c r="L349" s="47"/>
      <c r="M349" s="235"/>
      <c r="N349" s="23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551</v>
      </c>
      <c r="AU349" s="19" t="s">
        <v>89</v>
      </c>
    </row>
    <row r="350" s="14" customFormat="1">
      <c r="A350" s="14"/>
      <c r="B350" s="248"/>
      <c r="C350" s="249"/>
      <c r="D350" s="239" t="s">
        <v>268</v>
      </c>
      <c r="E350" s="249"/>
      <c r="F350" s="251" t="s">
        <v>1115</v>
      </c>
      <c r="G350" s="249"/>
      <c r="H350" s="252">
        <v>2162.0059999999999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268</v>
      </c>
      <c r="AU350" s="258" t="s">
        <v>89</v>
      </c>
      <c r="AV350" s="14" t="s">
        <v>89</v>
      </c>
      <c r="AW350" s="14" t="s">
        <v>4</v>
      </c>
      <c r="AX350" s="14" t="s">
        <v>87</v>
      </c>
      <c r="AY350" s="258" t="s">
        <v>257</v>
      </c>
    </row>
    <row r="351" s="2" customFormat="1" ht="24.15" customHeight="1">
      <c r="A351" s="41"/>
      <c r="B351" s="42"/>
      <c r="C351" s="219" t="s">
        <v>541</v>
      </c>
      <c r="D351" s="219" t="s">
        <v>259</v>
      </c>
      <c r="E351" s="220" t="s">
        <v>555</v>
      </c>
      <c r="F351" s="221" t="s">
        <v>556</v>
      </c>
      <c r="G351" s="222" t="s">
        <v>356</v>
      </c>
      <c r="H351" s="223">
        <v>34.613</v>
      </c>
      <c r="I351" s="224"/>
      <c r="J351" s="225">
        <f>ROUND(I351*H351,2)</f>
        <v>0</v>
      </c>
      <c r="K351" s="221" t="s">
        <v>263</v>
      </c>
      <c r="L351" s="47"/>
      <c r="M351" s="226" t="s">
        <v>35</v>
      </c>
      <c r="N351" s="227" t="s">
        <v>51</v>
      </c>
      <c r="O351" s="87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30" t="s">
        <v>264</v>
      </c>
      <c r="AT351" s="230" t="s">
        <v>259</v>
      </c>
      <c r="AU351" s="230" t="s">
        <v>89</v>
      </c>
      <c r="AY351" s="19" t="s">
        <v>257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9" t="s">
        <v>87</v>
      </c>
      <c r="BK351" s="231">
        <f>ROUND(I351*H351,2)</f>
        <v>0</v>
      </c>
      <c r="BL351" s="19" t="s">
        <v>264</v>
      </c>
      <c r="BM351" s="230" t="s">
        <v>1116</v>
      </c>
    </row>
    <row r="352" s="2" customFormat="1">
      <c r="A352" s="41"/>
      <c r="B352" s="42"/>
      <c r="C352" s="43"/>
      <c r="D352" s="232" t="s">
        <v>266</v>
      </c>
      <c r="E352" s="43"/>
      <c r="F352" s="233" t="s">
        <v>558</v>
      </c>
      <c r="G352" s="43"/>
      <c r="H352" s="43"/>
      <c r="I352" s="234"/>
      <c r="J352" s="43"/>
      <c r="K352" s="43"/>
      <c r="L352" s="47"/>
      <c r="M352" s="235"/>
      <c r="N352" s="236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266</v>
      </c>
      <c r="AU352" s="19" t="s">
        <v>89</v>
      </c>
    </row>
    <row r="353" s="13" customFormat="1">
      <c r="A353" s="13"/>
      <c r="B353" s="237"/>
      <c r="C353" s="238"/>
      <c r="D353" s="239" t="s">
        <v>268</v>
      </c>
      <c r="E353" s="240" t="s">
        <v>35</v>
      </c>
      <c r="F353" s="241" t="s">
        <v>974</v>
      </c>
      <c r="G353" s="238"/>
      <c r="H353" s="240" t="s">
        <v>35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268</v>
      </c>
      <c r="AU353" s="247" t="s">
        <v>89</v>
      </c>
      <c r="AV353" s="13" t="s">
        <v>87</v>
      </c>
      <c r="AW353" s="13" t="s">
        <v>41</v>
      </c>
      <c r="AX353" s="13" t="s">
        <v>80</v>
      </c>
      <c r="AY353" s="247" t="s">
        <v>257</v>
      </c>
    </row>
    <row r="354" s="14" customFormat="1">
      <c r="A354" s="14"/>
      <c r="B354" s="248"/>
      <c r="C354" s="249"/>
      <c r="D354" s="239" t="s">
        <v>268</v>
      </c>
      <c r="E354" s="250" t="s">
        <v>35</v>
      </c>
      <c r="F354" s="251" t="s">
        <v>1117</v>
      </c>
      <c r="G354" s="249"/>
      <c r="H354" s="252">
        <v>34.613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268</v>
      </c>
      <c r="AU354" s="258" t="s">
        <v>89</v>
      </c>
      <c r="AV354" s="14" t="s">
        <v>89</v>
      </c>
      <c r="AW354" s="14" t="s">
        <v>41</v>
      </c>
      <c r="AX354" s="14" t="s">
        <v>80</v>
      </c>
      <c r="AY354" s="258" t="s">
        <v>257</v>
      </c>
    </row>
    <row r="355" s="15" customFormat="1">
      <c r="A355" s="15"/>
      <c r="B355" s="259"/>
      <c r="C355" s="260"/>
      <c r="D355" s="239" t="s">
        <v>268</v>
      </c>
      <c r="E355" s="261" t="s">
        <v>35</v>
      </c>
      <c r="F355" s="262" t="s">
        <v>272</v>
      </c>
      <c r="G355" s="260"/>
      <c r="H355" s="263">
        <v>34.613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9" t="s">
        <v>268</v>
      </c>
      <c r="AU355" s="269" t="s">
        <v>89</v>
      </c>
      <c r="AV355" s="15" t="s">
        <v>264</v>
      </c>
      <c r="AW355" s="15" t="s">
        <v>41</v>
      </c>
      <c r="AX355" s="15" t="s">
        <v>87</v>
      </c>
      <c r="AY355" s="269" t="s">
        <v>257</v>
      </c>
    </row>
    <row r="356" s="2" customFormat="1" ht="24.15" customHeight="1">
      <c r="A356" s="41"/>
      <c r="B356" s="42"/>
      <c r="C356" s="219" t="s">
        <v>546</v>
      </c>
      <c r="D356" s="219" t="s">
        <v>259</v>
      </c>
      <c r="E356" s="220" t="s">
        <v>561</v>
      </c>
      <c r="F356" s="221" t="s">
        <v>355</v>
      </c>
      <c r="G356" s="222" t="s">
        <v>356</v>
      </c>
      <c r="H356" s="223">
        <v>161.93299999999999</v>
      </c>
      <c r="I356" s="224"/>
      <c r="J356" s="225">
        <f>ROUND(I356*H356,2)</f>
        <v>0</v>
      </c>
      <c r="K356" s="221" t="s">
        <v>263</v>
      </c>
      <c r="L356" s="47"/>
      <c r="M356" s="226" t="s">
        <v>35</v>
      </c>
      <c r="N356" s="227" t="s">
        <v>51</v>
      </c>
      <c r="O356" s="87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30" t="s">
        <v>264</v>
      </c>
      <c r="AT356" s="230" t="s">
        <v>259</v>
      </c>
      <c r="AU356" s="230" t="s">
        <v>89</v>
      </c>
      <c r="AY356" s="19" t="s">
        <v>257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9" t="s">
        <v>87</v>
      </c>
      <c r="BK356" s="231">
        <f>ROUND(I356*H356,2)</f>
        <v>0</v>
      </c>
      <c r="BL356" s="19" t="s">
        <v>264</v>
      </c>
      <c r="BM356" s="230" t="s">
        <v>1118</v>
      </c>
    </row>
    <row r="357" s="2" customFormat="1">
      <c r="A357" s="41"/>
      <c r="B357" s="42"/>
      <c r="C357" s="43"/>
      <c r="D357" s="232" t="s">
        <v>266</v>
      </c>
      <c r="E357" s="43"/>
      <c r="F357" s="233" t="s">
        <v>563</v>
      </c>
      <c r="G357" s="43"/>
      <c r="H357" s="43"/>
      <c r="I357" s="234"/>
      <c r="J357" s="43"/>
      <c r="K357" s="43"/>
      <c r="L357" s="47"/>
      <c r="M357" s="235"/>
      <c r="N357" s="236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19" t="s">
        <v>266</v>
      </c>
      <c r="AU357" s="19" t="s">
        <v>89</v>
      </c>
    </row>
    <row r="358" s="13" customFormat="1">
      <c r="A358" s="13"/>
      <c r="B358" s="237"/>
      <c r="C358" s="238"/>
      <c r="D358" s="239" t="s">
        <v>268</v>
      </c>
      <c r="E358" s="240" t="s">
        <v>35</v>
      </c>
      <c r="F358" s="241" t="s">
        <v>974</v>
      </c>
      <c r="G358" s="238"/>
      <c r="H358" s="240" t="s">
        <v>35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268</v>
      </c>
      <c r="AU358" s="247" t="s">
        <v>89</v>
      </c>
      <c r="AV358" s="13" t="s">
        <v>87</v>
      </c>
      <c r="AW358" s="13" t="s">
        <v>41</v>
      </c>
      <c r="AX358" s="13" t="s">
        <v>80</v>
      </c>
      <c r="AY358" s="247" t="s">
        <v>257</v>
      </c>
    </row>
    <row r="359" s="14" customFormat="1">
      <c r="A359" s="14"/>
      <c r="B359" s="248"/>
      <c r="C359" s="249"/>
      <c r="D359" s="239" t="s">
        <v>268</v>
      </c>
      <c r="E359" s="250" t="s">
        <v>35</v>
      </c>
      <c r="F359" s="251" t="s">
        <v>1119</v>
      </c>
      <c r="G359" s="249"/>
      <c r="H359" s="252">
        <v>161.93299999999999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8" t="s">
        <v>268</v>
      </c>
      <c r="AU359" s="258" t="s">
        <v>89</v>
      </c>
      <c r="AV359" s="14" t="s">
        <v>89</v>
      </c>
      <c r="AW359" s="14" t="s">
        <v>41</v>
      </c>
      <c r="AX359" s="14" t="s">
        <v>80</v>
      </c>
      <c r="AY359" s="258" t="s">
        <v>257</v>
      </c>
    </row>
    <row r="360" s="15" customFormat="1">
      <c r="A360" s="15"/>
      <c r="B360" s="259"/>
      <c r="C360" s="260"/>
      <c r="D360" s="239" t="s">
        <v>268</v>
      </c>
      <c r="E360" s="261" t="s">
        <v>35</v>
      </c>
      <c r="F360" s="262" t="s">
        <v>272</v>
      </c>
      <c r="G360" s="260"/>
      <c r="H360" s="263">
        <v>161.93299999999999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9" t="s">
        <v>268</v>
      </c>
      <c r="AU360" s="269" t="s">
        <v>89</v>
      </c>
      <c r="AV360" s="15" t="s">
        <v>264</v>
      </c>
      <c r="AW360" s="15" t="s">
        <v>41</v>
      </c>
      <c r="AX360" s="15" t="s">
        <v>87</v>
      </c>
      <c r="AY360" s="269" t="s">
        <v>257</v>
      </c>
    </row>
    <row r="361" s="12" customFormat="1" ht="22.8" customHeight="1">
      <c r="A361" s="12"/>
      <c r="B361" s="203"/>
      <c r="C361" s="204"/>
      <c r="D361" s="205" t="s">
        <v>79</v>
      </c>
      <c r="E361" s="217" t="s">
        <v>565</v>
      </c>
      <c r="F361" s="217" t="s">
        <v>566</v>
      </c>
      <c r="G361" s="204"/>
      <c r="H361" s="204"/>
      <c r="I361" s="207"/>
      <c r="J361" s="218">
        <f>BK361</f>
        <v>0</v>
      </c>
      <c r="K361" s="204"/>
      <c r="L361" s="209"/>
      <c r="M361" s="210"/>
      <c r="N361" s="211"/>
      <c r="O361" s="211"/>
      <c r="P361" s="212">
        <f>SUM(P362:P363)</f>
        <v>0</v>
      </c>
      <c r="Q361" s="211"/>
      <c r="R361" s="212">
        <f>SUM(R362:R363)</f>
        <v>0</v>
      </c>
      <c r="S361" s="211"/>
      <c r="T361" s="213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4" t="s">
        <v>87</v>
      </c>
      <c r="AT361" s="215" t="s">
        <v>79</v>
      </c>
      <c r="AU361" s="215" t="s">
        <v>87</v>
      </c>
      <c r="AY361" s="214" t="s">
        <v>257</v>
      </c>
      <c r="BK361" s="216">
        <f>SUM(BK362:BK363)</f>
        <v>0</v>
      </c>
    </row>
    <row r="362" s="2" customFormat="1" ht="24.15" customHeight="1">
      <c r="A362" s="41"/>
      <c r="B362" s="42"/>
      <c r="C362" s="219" t="s">
        <v>554</v>
      </c>
      <c r="D362" s="219" t="s">
        <v>259</v>
      </c>
      <c r="E362" s="220" t="s">
        <v>1120</v>
      </c>
      <c r="F362" s="221" t="s">
        <v>1121</v>
      </c>
      <c r="G362" s="222" t="s">
        <v>356</v>
      </c>
      <c r="H362" s="223">
        <v>65.444999999999993</v>
      </c>
      <c r="I362" s="224"/>
      <c r="J362" s="225">
        <f>ROUND(I362*H362,2)</f>
        <v>0</v>
      </c>
      <c r="K362" s="221" t="s">
        <v>263</v>
      </c>
      <c r="L362" s="47"/>
      <c r="M362" s="226" t="s">
        <v>35</v>
      </c>
      <c r="N362" s="227" t="s">
        <v>51</v>
      </c>
      <c r="O362" s="87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30" t="s">
        <v>264</v>
      </c>
      <c r="AT362" s="230" t="s">
        <v>259</v>
      </c>
      <c r="AU362" s="230" t="s">
        <v>89</v>
      </c>
      <c r="AY362" s="19" t="s">
        <v>257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9" t="s">
        <v>87</v>
      </c>
      <c r="BK362" s="231">
        <f>ROUND(I362*H362,2)</f>
        <v>0</v>
      </c>
      <c r="BL362" s="19" t="s">
        <v>264</v>
      </c>
      <c r="BM362" s="230" t="s">
        <v>1122</v>
      </c>
    </row>
    <row r="363" s="2" customFormat="1">
      <c r="A363" s="41"/>
      <c r="B363" s="42"/>
      <c r="C363" s="43"/>
      <c r="D363" s="232" t="s">
        <v>266</v>
      </c>
      <c r="E363" s="43"/>
      <c r="F363" s="233" t="s">
        <v>1123</v>
      </c>
      <c r="G363" s="43"/>
      <c r="H363" s="43"/>
      <c r="I363" s="234"/>
      <c r="J363" s="43"/>
      <c r="K363" s="43"/>
      <c r="L363" s="47"/>
      <c r="M363" s="281"/>
      <c r="N363" s="282"/>
      <c r="O363" s="283"/>
      <c r="P363" s="283"/>
      <c r="Q363" s="283"/>
      <c r="R363" s="283"/>
      <c r="S363" s="283"/>
      <c r="T363" s="284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266</v>
      </c>
      <c r="AU363" s="19" t="s">
        <v>89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QK6irAINT1eWXSYOO25lKWjSQ+sB80Mjyp1Gxr70knXM15Zav9IqGb6u9QjUlF8mWUaHV/aWYplovQ5ypOmTwQ==" hashValue="9rWlzIPvVllcaUVZ7ScxjjhE6zzYJX29mBH3+qFCt4zGcdMV9R10izIDoieUa/WYgOjuLp6p+BdzXUWUyFvufw==" algorithmName="SHA-512" password="CC35"/>
  <autoFilter ref="C100:K36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5" r:id="rId1" display="https://podminky.urs.cz/item/CS_URS_2021_01/113107152"/>
    <hyperlink ref="F112" r:id="rId2" display="https://podminky.urs.cz/item/CS_URS_2021_01/113107163"/>
    <hyperlink ref="F119" r:id="rId3" display="https://podminky.urs.cz/item/CS_URS_2021_01/113107164"/>
    <hyperlink ref="F126" r:id="rId4" display="https://podminky.urs.cz/item/CS_URS_2021_01/113107182"/>
    <hyperlink ref="F133" r:id="rId5" display="https://podminky.urs.cz/item/CS_URS_2021_01/115101201"/>
    <hyperlink ref="F138" r:id="rId6" display="https://podminky.urs.cz/item/CS_URS_2021_01/115101301"/>
    <hyperlink ref="F143" r:id="rId7" display="https://podminky.urs.cz/item/CS_URS_2021_01/119001405"/>
    <hyperlink ref="F149" r:id="rId8" display="https://podminky.urs.cz/item/CS_URS_2021_01/119001421"/>
    <hyperlink ref="F155" r:id="rId9" display="https://podminky.urs.cz/item/CS_URS_2021_01/132354204"/>
    <hyperlink ref="F165" r:id="rId10" display="https://podminky.urs.cz/item/CS_URS_2021_01/139001101"/>
    <hyperlink ref="F173" r:id="rId11" display="https://podminky.urs.cz/item/CS_URS_2021_01/151101102"/>
    <hyperlink ref="F183" r:id="rId12" display="https://podminky.urs.cz/item/CS_URS_2021_01/151101112"/>
    <hyperlink ref="F185" r:id="rId13" display="https://podminky.urs.cz/item/CS_URS_2021_01/162751137"/>
    <hyperlink ref="F191" r:id="rId14" display="https://podminky.urs.cz/item/CS_URS_2021_01/162751139"/>
    <hyperlink ref="F197" r:id="rId15" display="https://podminky.urs.cz/item/CS_URS_2021_01/171201221"/>
    <hyperlink ref="F203" r:id="rId16" display="https://podminky.urs.cz/item/CS_URS_2021_01/174151101"/>
    <hyperlink ref="F211" r:id="rId17" display="https://podminky.urs.cz/item/CS_URS_2021_01/175151101"/>
    <hyperlink ref="F221" r:id="rId18" display="https://podminky.urs.cz/item/CS_URS_2021_01/212752111"/>
    <hyperlink ref="F227" r:id="rId19" display="https://podminky.urs.cz/item/CS_URS_2021_01/359901211"/>
    <hyperlink ref="F233" r:id="rId20" display="https://podminky.urs.cz/item/CS_URS_2021_01/451573111"/>
    <hyperlink ref="F239" r:id="rId21" display="https://podminky.urs.cz/item/CS_URS_2021_01/452112111"/>
    <hyperlink ref="F245" r:id="rId22" display="https://podminky.urs.cz/item/CS_URS_2021_01/452112121"/>
    <hyperlink ref="F252" r:id="rId23" display="https://podminky.urs.cz/item/CS_URS_2021_01/564722111"/>
    <hyperlink ref="F259" r:id="rId24" display="https://podminky.urs.cz/item/CS_URS_2021_01/564871116"/>
    <hyperlink ref="F267" r:id="rId25" display="https://podminky.urs.cz/item/CS_URS_2021_01/831372121"/>
    <hyperlink ref="F274" r:id="rId26" display="https://podminky.urs.cz/item/CS_URS_2021_01/837371221"/>
    <hyperlink ref="F281" r:id="rId27" display="https://podminky.urs.cz/item/CS_URS_2021_01/892372111"/>
    <hyperlink ref="F283" r:id="rId28" display="https://podminky.urs.cz/item/CS_URS_2021_01/892381111"/>
    <hyperlink ref="F288" r:id="rId29" display="https://podminky.urs.cz/item/CS_URS_2021_01/894411311"/>
    <hyperlink ref="F306" r:id="rId30" display="https://podminky.urs.cz/item/CS_URS_2021_01/894412411"/>
    <hyperlink ref="F312" r:id="rId31" display="https://podminky.urs.cz/item/CS_URS_2021_01/894414111"/>
    <hyperlink ref="F318" r:id="rId32" display="https://podminky.urs.cz/item/CS_URS_2021_01/899104112"/>
    <hyperlink ref="F332" r:id="rId33" display="https://podminky.urs.cz/item/CS_URS_2021_01/899722114"/>
    <hyperlink ref="F338" r:id="rId34" display="https://podminky.urs.cz/item/CS_URS_2021_01/919735112"/>
    <hyperlink ref="F346" r:id="rId35" display="https://podminky.urs.cz/item/CS_URS_2021_01/997221551"/>
    <hyperlink ref="F348" r:id="rId36" display="https://podminky.urs.cz/item/CS_URS_2021_01/997221559"/>
    <hyperlink ref="F352" r:id="rId37" display="https://podminky.urs.cz/item/CS_URS_2021_01/997221645"/>
    <hyperlink ref="F357" r:id="rId38" display="https://podminky.urs.cz/item/CS_URS_2021_01/997221655"/>
    <hyperlink ref="F363" r:id="rId39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971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1124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ROUND((SUM(BE100:BE312)),  2)</f>
        <v>0</v>
      </c>
      <c r="G37" s="41"/>
      <c r="H37" s="41"/>
      <c r="I37" s="163">
        <v>0.20999999999999999</v>
      </c>
      <c r="J37" s="162">
        <f>ROUND(((SUM(BE100:BE312))*I37),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ROUND((SUM(BF100:BF312)),  2)</f>
        <v>0</v>
      </c>
      <c r="G38" s="41"/>
      <c r="H38" s="41"/>
      <c r="I38" s="163">
        <v>0.14999999999999999</v>
      </c>
      <c r="J38" s="162">
        <f>ROUND(((SUM(BF100:BF312))*I38),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ROUND((SUM(BG100:BG312)),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ROUND((SUM(BH100:BH312)),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ROUND((SUM(BI100:BI312)),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971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03.5 - Stoka 5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J191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J197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J203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713</v>
      </c>
      <c r="E73" s="189"/>
      <c r="F73" s="189"/>
      <c r="G73" s="189"/>
      <c r="H73" s="189"/>
      <c r="I73" s="189"/>
      <c r="J73" s="190">
        <f>J222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238</v>
      </c>
      <c r="E74" s="189"/>
      <c r="F74" s="189"/>
      <c r="G74" s="189"/>
      <c r="H74" s="189"/>
      <c r="I74" s="189"/>
      <c r="J74" s="190">
        <f>J237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J298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J310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222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971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03.5 - Stoka 5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20.548571450000004</v>
      </c>
      <c r="S100" s="99"/>
      <c r="T100" s="201">
        <f>T101</f>
        <v>39.737540000000003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P102+P191+P197+P203+P222+P237+P298+P310</f>
        <v>0</v>
      </c>
      <c r="Q101" s="211"/>
      <c r="R101" s="212">
        <f>R102+R191+R197+R203+R222+R237+R298+R310</f>
        <v>20.548571450000004</v>
      </c>
      <c r="S101" s="211"/>
      <c r="T101" s="213">
        <f>T102+T191+T197+T203+T222+T237+T298+T310</f>
        <v>39.737540000000003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BK102+BK191+BK197+BK203+BK222+BK237+BK298+BK310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SUM(P103:P190)</f>
        <v>0</v>
      </c>
      <c r="Q102" s="211"/>
      <c r="R102" s="212">
        <f>SUM(R103:R190)</f>
        <v>0.29008575000000003</v>
      </c>
      <c r="S102" s="211"/>
      <c r="T102" s="213">
        <f>SUM(T103:T190)</f>
        <v>39.737540000000003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SUM(BK103:BK190)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714</v>
      </c>
      <c r="F103" s="221" t="s">
        <v>715</v>
      </c>
      <c r="G103" s="222" t="s">
        <v>262</v>
      </c>
      <c r="H103" s="223">
        <v>68.513000000000005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0.57999999999999996</v>
      </c>
      <c r="T103" s="229">
        <f>S103*H103</f>
        <v>39.737540000000003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979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717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1125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980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1126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4" customFormat="1">
      <c r="A108" s="14"/>
      <c r="B108" s="248"/>
      <c r="C108" s="249"/>
      <c r="D108" s="239" t="s">
        <v>268</v>
      </c>
      <c r="E108" s="250" t="s">
        <v>35</v>
      </c>
      <c r="F108" s="251" t="s">
        <v>1127</v>
      </c>
      <c r="G108" s="249"/>
      <c r="H108" s="252">
        <v>68.513000000000005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268</v>
      </c>
      <c r="AU108" s="258" t="s">
        <v>89</v>
      </c>
      <c r="AV108" s="14" t="s">
        <v>89</v>
      </c>
      <c r="AW108" s="14" t="s">
        <v>41</v>
      </c>
      <c r="AX108" s="14" t="s">
        <v>80</v>
      </c>
      <c r="AY108" s="258" t="s">
        <v>257</v>
      </c>
    </row>
    <row r="109" s="15" customFormat="1">
      <c r="A109" s="15"/>
      <c r="B109" s="259"/>
      <c r="C109" s="260"/>
      <c r="D109" s="239" t="s">
        <v>268</v>
      </c>
      <c r="E109" s="261" t="s">
        <v>35</v>
      </c>
      <c r="F109" s="262" t="s">
        <v>272</v>
      </c>
      <c r="G109" s="260"/>
      <c r="H109" s="263">
        <v>68.513000000000005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9" t="s">
        <v>268</v>
      </c>
      <c r="AU109" s="269" t="s">
        <v>89</v>
      </c>
      <c r="AV109" s="15" t="s">
        <v>264</v>
      </c>
      <c r="AW109" s="15" t="s">
        <v>41</v>
      </c>
      <c r="AX109" s="15" t="s">
        <v>87</v>
      </c>
      <c r="AY109" s="269" t="s">
        <v>257</v>
      </c>
    </row>
    <row r="110" s="2" customFormat="1" ht="16.5" customHeight="1">
      <c r="A110" s="41"/>
      <c r="B110" s="42"/>
      <c r="C110" s="219" t="s">
        <v>89</v>
      </c>
      <c r="D110" s="219" t="s">
        <v>259</v>
      </c>
      <c r="E110" s="220" t="s">
        <v>281</v>
      </c>
      <c r="F110" s="221" t="s">
        <v>282</v>
      </c>
      <c r="G110" s="222" t="s">
        <v>283</v>
      </c>
      <c r="H110" s="223">
        <v>48</v>
      </c>
      <c r="I110" s="224"/>
      <c r="J110" s="225">
        <f>ROUND(I110*H110,2)</f>
        <v>0</v>
      </c>
      <c r="K110" s="221" t="s">
        <v>263</v>
      </c>
      <c r="L110" s="47"/>
      <c r="M110" s="226" t="s">
        <v>35</v>
      </c>
      <c r="N110" s="227" t="s">
        <v>51</v>
      </c>
      <c r="O110" s="87"/>
      <c r="P110" s="228">
        <f>O110*H110</f>
        <v>0</v>
      </c>
      <c r="Q110" s="228">
        <v>3.0000000000000001E-05</v>
      </c>
      <c r="R110" s="228">
        <f>Q110*H110</f>
        <v>0.0014400000000000001</v>
      </c>
      <c r="S110" s="228">
        <v>0</v>
      </c>
      <c r="T110" s="22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0" t="s">
        <v>264</v>
      </c>
      <c r="AT110" s="230" t="s">
        <v>259</v>
      </c>
      <c r="AU110" s="230" t="s">
        <v>89</v>
      </c>
      <c r="AY110" s="19" t="s">
        <v>257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87</v>
      </c>
      <c r="BK110" s="231">
        <f>ROUND(I110*H110,2)</f>
        <v>0</v>
      </c>
      <c r="BL110" s="19" t="s">
        <v>264</v>
      </c>
      <c r="BM110" s="230" t="s">
        <v>983</v>
      </c>
    </row>
    <row r="111" s="2" customFormat="1">
      <c r="A111" s="41"/>
      <c r="B111" s="42"/>
      <c r="C111" s="43"/>
      <c r="D111" s="232" t="s">
        <v>266</v>
      </c>
      <c r="E111" s="43"/>
      <c r="F111" s="233" t="s">
        <v>285</v>
      </c>
      <c r="G111" s="43"/>
      <c r="H111" s="43"/>
      <c r="I111" s="234"/>
      <c r="J111" s="43"/>
      <c r="K111" s="43"/>
      <c r="L111" s="47"/>
      <c r="M111" s="235"/>
      <c r="N111" s="23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266</v>
      </c>
      <c r="AU111" s="19" t="s">
        <v>89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1125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1128</v>
      </c>
      <c r="G113" s="249"/>
      <c r="H113" s="252">
        <v>48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48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24.15" customHeight="1">
      <c r="A115" s="41"/>
      <c r="B115" s="42"/>
      <c r="C115" s="219" t="s">
        <v>98</v>
      </c>
      <c r="D115" s="219" t="s">
        <v>259</v>
      </c>
      <c r="E115" s="220" t="s">
        <v>288</v>
      </c>
      <c r="F115" s="221" t="s">
        <v>289</v>
      </c>
      <c r="G115" s="222" t="s">
        <v>290</v>
      </c>
      <c r="H115" s="223">
        <v>6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985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292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1125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294</v>
      </c>
      <c r="G118" s="249"/>
      <c r="H118" s="252">
        <v>6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6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49.05" customHeight="1">
      <c r="A120" s="41"/>
      <c r="B120" s="42"/>
      <c r="C120" s="219" t="s">
        <v>264</v>
      </c>
      <c r="D120" s="219" t="s">
        <v>259</v>
      </c>
      <c r="E120" s="220" t="s">
        <v>295</v>
      </c>
      <c r="F120" s="221" t="s">
        <v>296</v>
      </c>
      <c r="G120" s="222" t="s">
        <v>297</v>
      </c>
      <c r="H120" s="223">
        <v>1.2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0.036900000000000002</v>
      </c>
      <c r="R120" s="228">
        <f>Q120*H120</f>
        <v>0.04428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986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299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1125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1129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1130</v>
      </c>
      <c r="G124" s="249"/>
      <c r="H124" s="252">
        <v>1.2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1.2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49.05" customHeight="1">
      <c r="A126" s="41"/>
      <c r="B126" s="42"/>
      <c r="C126" s="219" t="s">
        <v>287</v>
      </c>
      <c r="D126" s="219" t="s">
        <v>259</v>
      </c>
      <c r="E126" s="220" t="s">
        <v>309</v>
      </c>
      <c r="F126" s="221" t="s">
        <v>310</v>
      </c>
      <c r="G126" s="222" t="s">
        <v>297</v>
      </c>
      <c r="H126" s="223">
        <v>1.2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0.036900000000000002</v>
      </c>
      <c r="R126" s="228">
        <f>Q126*H126</f>
        <v>0.04428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988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312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1125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1131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1130</v>
      </c>
      <c r="G130" s="249"/>
      <c r="H130" s="252">
        <v>1.2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5" customFormat="1">
      <c r="A131" s="15"/>
      <c r="B131" s="259"/>
      <c r="C131" s="260"/>
      <c r="D131" s="239" t="s">
        <v>268</v>
      </c>
      <c r="E131" s="261" t="s">
        <v>35</v>
      </c>
      <c r="F131" s="262" t="s">
        <v>272</v>
      </c>
      <c r="G131" s="260"/>
      <c r="H131" s="263">
        <v>1.2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268</v>
      </c>
      <c r="AU131" s="269" t="s">
        <v>89</v>
      </c>
      <c r="AV131" s="15" t="s">
        <v>264</v>
      </c>
      <c r="AW131" s="15" t="s">
        <v>41</v>
      </c>
      <c r="AX131" s="15" t="s">
        <v>87</v>
      </c>
      <c r="AY131" s="269" t="s">
        <v>257</v>
      </c>
    </row>
    <row r="132" s="2" customFormat="1" ht="24.15" customHeight="1">
      <c r="A132" s="41"/>
      <c r="B132" s="42"/>
      <c r="C132" s="219" t="s">
        <v>294</v>
      </c>
      <c r="D132" s="219" t="s">
        <v>259</v>
      </c>
      <c r="E132" s="220" t="s">
        <v>316</v>
      </c>
      <c r="F132" s="221" t="s">
        <v>317</v>
      </c>
      <c r="G132" s="222" t="s">
        <v>318</v>
      </c>
      <c r="H132" s="223">
        <v>128.118</v>
      </c>
      <c r="I132" s="224"/>
      <c r="J132" s="225">
        <f>ROUND(I132*H132,2)</f>
        <v>0</v>
      </c>
      <c r="K132" s="221" t="s">
        <v>263</v>
      </c>
      <c r="L132" s="47"/>
      <c r="M132" s="226" t="s">
        <v>35</v>
      </c>
      <c r="N132" s="227" t="s">
        <v>51</v>
      </c>
      <c r="O132" s="87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0" t="s">
        <v>264</v>
      </c>
      <c r="AT132" s="230" t="s">
        <v>259</v>
      </c>
      <c r="AU132" s="230" t="s">
        <v>89</v>
      </c>
      <c r="AY132" s="19" t="s">
        <v>257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87</v>
      </c>
      <c r="BK132" s="231">
        <f>ROUND(I132*H132,2)</f>
        <v>0</v>
      </c>
      <c r="BL132" s="19" t="s">
        <v>264</v>
      </c>
      <c r="BM132" s="230" t="s">
        <v>989</v>
      </c>
    </row>
    <row r="133" s="2" customFormat="1">
      <c r="A133" s="41"/>
      <c r="B133" s="42"/>
      <c r="C133" s="43"/>
      <c r="D133" s="232" t="s">
        <v>266</v>
      </c>
      <c r="E133" s="43"/>
      <c r="F133" s="233" t="s">
        <v>320</v>
      </c>
      <c r="G133" s="43"/>
      <c r="H133" s="43"/>
      <c r="I133" s="234"/>
      <c r="J133" s="43"/>
      <c r="K133" s="43"/>
      <c r="L133" s="47"/>
      <c r="M133" s="235"/>
      <c r="N133" s="23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266</v>
      </c>
      <c r="AU133" s="19" t="s">
        <v>89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1125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3" customFormat="1">
      <c r="A135" s="13"/>
      <c r="B135" s="237"/>
      <c r="C135" s="238"/>
      <c r="D135" s="239" t="s">
        <v>268</v>
      </c>
      <c r="E135" s="240" t="s">
        <v>35</v>
      </c>
      <c r="F135" s="241" t="s">
        <v>980</v>
      </c>
      <c r="G135" s="238"/>
      <c r="H135" s="240" t="s">
        <v>35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268</v>
      </c>
      <c r="AU135" s="247" t="s">
        <v>89</v>
      </c>
      <c r="AV135" s="13" t="s">
        <v>87</v>
      </c>
      <c r="AW135" s="13" t="s">
        <v>41</v>
      </c>
      <c r="AX135" s="13" t="s">
        <v>80</v>
      </c>
      <c r="AY135" s="247" t="s">
        <v>257</v>
      </c>
    </row>
    <row r="136" s="13" customFormat="1">
      <c r="A136" s="13"/>
      <c r="B136" s="237"/>
      <c r="C136" s="238"/>
      <c r="D136" s="239" t="s">
        <v>268</v>
      </c>
      <c r="E136" s="240" t="s">
        <v>35</v>
      </c>
      <c r="F136" s="241" t="s">
        <v>1132</v>
      </c>
      <c r="G136" s="238"/>
      <c r="H136" s="240" t="s">
        <v>35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268</v>
      </c>
      <c r="AU136" s="247" t="s">
        <v>89</v>
      </c>
      <c r="AV136" s="13" t="s">
        <v>87</v>
      </c>
      <c r="AW136" s="13" t="s">
        <v>41</v>
      </c>
      <c r="AX136" s="13" t="s">
        <v>80</v>
      </c>
      <c r="AY136" s="247" t="s">
        <v>257</v>
      </c>
    </row>
    <row r="137" s="14" customFormat="1">
      <c r="A137" s="14"/>
      <c r="B137" s="248"/>
      <c r="C137" s="249"/>
      <c r="D137" s="239" t="s">
        <v>268</v>
      </c>
      <c r="E137" s="250" t="s">
        <v>35</v>
      </c>
      <c r="F137" s="251" t="s">
        <v>1133</v>
      </c>
      <c r="G137" s="249"/>
      <c r="H137" s="252">
        <v>128.118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268</v>
      </c>
      <c r="AU137" s="258" t="s">
        <v>89</v>
      </c>
      <c r="AV137" s="14" t="s">
        <v>89</v>
      </c>
      <c r="AW137" s="14" t="s">
        <v>41</v>
      </c>
      <c r="AX137" s="14" t="s">
        <v>80</v>
      </c>
      <c r="AY137" s="258" t="s">
        <v>257</v>
      </c>
    </row>
    <row r="138" s="15" customFormat="1">
      <c r="A138" s="15"/>
      <c r="B138" s="259"/>
      <c r="C138" s="260"/>
      <c r="D138" s="239" t="s">
        <v>268</v>
      </c>
      <c r="E138" s="261" t="s">
        <v>35</v>
      </c>
      <c r="F138" s="262" t="s">
        <v>272</v>
      </c>
      <c r="G138" s="260"/>
      <c r="H138" s="263">
        <v>128.118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268</v>
      </c>
      <c r="AU138" s="269" t="s">
        <v>89</v>
      </c>
      <c r="AV138" s="15" t="s">
        <v>264</v>
      </c>
      <c r="AW138" s="15" t="s">
        <v>41</v>
      </c>
      <c r="AX138" s="15" t="s">
        <v>87</v>
      </c>
      <c r="AY138" s="269" t="s">
        <v>257</v>
      </c>
    </row>
    <row r="139" s="2" customFormat="1" ht="24.15" customHeight="1">
      <c r="A139" s="41"/>
      <c r="B139" s="42"/>
      <c r="C139" s="219" t="s">
        <v>302</v>
      </c>
      <c r="D139" s="219" t="s">
        <v>259</v>
      </c>
      <c r="E139" s="220" t="s">
        <v>324</v>
      </c>
      <c r="F139" s="221" t="s">
        <v>325</v>
      </c>
      <c r="G139" s="222" t="s">
        <v>318</v>
      </c>
      <c r="H139" s="223">
        <v>4.2480000000000002</v>
      </c>
      <c r="I139" s="224"/>
      <c r="J139" s="225">
        <f>ROUND(I139*H139,2)</f>
        <v>0</v>
      </c>
      <c r="K139" s="221" t="s">
        <v>263</v>
      </c>
      <c r="L139" s="47"/>
      <c r="M139" s="226" t="s">
        <v>35</v>
      </c>
      <c r="N139" s="227" t="s">
        <v>51</v>
      </c>
      <c r="O139" s="87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0" t="s">
        <v>264</v>
      </c>
      <c r="AT139" s="230" t="s">
        <v>259</v>
      </c>
      <c r="AU139" s="230" t="s">
        <v>89</v>
      </c>
      <c r="AY139" s="19" t="s">
        <v>257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87</v>
      </c>
      <c r="BK139" s="231">
        <f>ROUND(I139*H139,2)</f>
        <v>0</v>
      </c>
      <c r="BL139" s="19" t="s">
        <v>264</v>
      </c>
      <c r="BM139" s="230" t="s">
        <v>993</v>
      </c>
    </row>
    <row r="140" s="2" customFormat="1">
      <c r="A140" s="41"/>
      <c r="B140" s="42"/>
      <c r="C140" s="43"/>
      <c r="D140" s="232" t="s">
        <v>266</v>
      </c>
      <c r="E140" s="43"/>
      <c r="F140" s="233" t="s">
        <v>327</v>
      </c>
      <c r="G140" s="43"/>
      <c r="H140" s="43"/>
      <c r="I140" s="234"/>
      <c r="J140" s="43"/>
      <c r="K140" s="43"/>
      <c r="L140" s="47"/>
      <c r="M140" s="235"/>
      <c r="N140" s="23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266</v>
      </c>
      <c r="AU140" s="19" t="s">
        <v>89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1125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1129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4" customFormat="1">
      <c r="A143" s="14"/>
      <c r="B143" s="248"/>
      <c r="C143" s="249"/>
      <c r="D143" s="239" t="s">
        <v>268</v>
      </c>
      <c r="E143" s="250" t="s">
        <v>35</v>
      </c>
      <c r="F143" s="251" t="s">
        <v>1134</v>
      </c>
      <c r="G143" s="249"/>
      <c r="H143" s="252">
        <v>2.448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268</v>
      </c>
      <c r="AU143" s="258" t="s">
        <v>89</v>
      </c>
      <c r="AV143" s="14" t="s">
        <v>89</v>
      </c>
      <c r="AW143" s="14" t="s">
        <v>41</v>
      </c>
      <c r="AX143" s="14" t="s">
        <v>80</v>
      </c>
      <c r="AY143" s="258" t="s">
        <v>257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1135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4" customFormat="1">
      <c r="A145" s="14"/>
      <c r="B145" s="248"/>
      <c r="C145" s="249"/>
      <c r="D145" s="239" t="s">
        <v>268</v>
      </c>
      <c r="E145" s="250" t="s">
        <v>35</v>
      </c>
      <c r="F145" s="251" t="s">
        <v>1136</v>
      </c>
      <c r="G145" s="249"/>
      <c r="H145" s="252">
        <v>1.8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268</v>
      </c>
      <c r="AU145" s="258" t="s">
        <v>89</v>
      </c>
      <c r="AV145" s="14" t="s">
        <v>89</v>
      </c>
      <c r="AW145" s="14" t="s">
        <v>41</v>
      </c>
      <c r="AX145" s="14" t="s">
        <v>80</v>
      </c>
      <c r="AY145" s="258" t="s">
        <v>257</v>
      </c>
    </row>
    <row r="146" s="15" customFormat="1">
      <c r="A146" s="15"/>
      <c r="B146" s="259"/>
      <c r="C146" s="260"/>
      <c r="D146" s="239" t="s">
        <v>268</v>
      </c>
      <c r="E146" s="261" t="s">
        <v>35</v>
      </c>
      <c r="F146" s="262" t="s">
        <v>272</v>
      </c>
      <c r="G146" s="260"/>
      <c r="H146" s="263">
        <v>4.2480000000000002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9" t="s">
        <v>268</v>
      </c>
      <c r="AU146" s="269" t="s">
        <v>89</v>
      </c>
      <c r="AV146" s="15" t="s">
        <v>264</v>
      </c>
      <c r="AW146" s="15" t="s">
        <v>41</v>
      </c>
      <c r="AX146" s="15" t="s">
        <v>87</v>
      </c>
      <c r="AY146" s="269" t="s">
        <v>257</v>
      </c>
    </row>
    <row r="147" s="2" customFormat="1" ht="21.75" customHeight="1">
      <c r="A147" s="41"/>
      <c r="B147" s="42"/>
      <c r="C147" s="219" t="s">
        <v>308</v>
      </c>
      <c r="D147" s="219" t="s">
        <v>259</v>
      </c>
      <c r="E147" s="220" t="s">
        <v>995</v>
      </c>
      <c r="F147" s="221" t="s">
        <v>996</v>
      </c>
      <c r="G147" s="222" t="s">
        <v>262</v>
      </c>
      <c r="H147" s="223">
        <v>235.39500000000001</v>
      </c>
      <c r="I147" s="224"/>
      <c r="J147" s="225">
        <f>ROUND(I147*H147,2)</f>
        <v>0</v>
      </c>
      <c r="K147" s="221" t="s">
        <v>263</v>
      </c>
      <c r="L147" s="47"/>
      <c r="M147" s="226" t="s">
        <v>35</v>
      </c>
      <c r="N147" s="227" t="s">
        <v>51</v>
      </c>
      <c r="O147" s="87"/>
      <c r="P147" s="228">
        <f>O147*H147</f>
        <v>0</v>
      </c>
      <c r="Q147" s="228">
        <v>0.00084999999999999995</v>
      </c>
      <c r="R147" s="228">
        <f>Q147*H147</f>
        <v>0.20008575000000001</v>
      </c>
      <c r="S147" s="228">
        <v>0</v>
      </c>
      <c r="T147" s="22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0" t="s">
        <v>264</v>
      </c>
      <c r="AT147" s="230" t="s">
        <v>259</v>
      </c>
      <c r="AU147" s="230" t="s">
        <v>89</v>
      </c>
      <c r="AY147" s="19" t="s">
        <v>257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87</v>
      </c>
      <c r="BK147" s="231">
        <f>ROUND(I147*H147,2)</f>
        <v>0</v>
      </c>
      <c r="BL147" s="19" t="s">
        <v>264</v>
      </c>
      <c r="BM147" s="230" t="s">
        <v>997</v>
      </c>
    </row>
    <row r="148" s="2" customFormat="1">
      <c r="A148" s="41"/>
      <c r="B148" s="42"/>
      <c r="C148" s="43"/>
      <c r="D148" s="232" t="s">
        <v>266</v>
      </c>
      <c r="E148" s="43"/>
      <c r="F148" s="233" t="s">
        <v>998</v>
      </c>
      <c r="G148" s="43"/>
      <c r="H148" s="43"/>
      <c r="I148" s="234"/>
      <c r="J148" s="43"/>
      <c r="K148" s="43"/>
      <c r="L148" s="47"/>
      <c r="M148" s="235"/>
      <c r="N148" s="23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266</v>
      </c>
      <c r="AU148" s="19" t="s">
        <v>89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1125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980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1132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1137</v>
      </c>
      <c r="G152" s="249"/>
      <c r="H152" s="252">
        <v>235.39500000000001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235.39500000000001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24.15" customHeight="1">
      <c r="A154" s="41"/>
      <c r="B154" s="42"/>
      <c r="C154" s="219" t="s">
        <v>315</v>
      </c>
      <c r="D154" s="219" t="s">
        <v>259</v>
      </c>
      <c r="E154" s="220" t="s">
        <v>1001</v>
      </c>
      <c r="F154" s="221" t="s">
        <v>1002</v>
      </c>
      <c r="G154" s="222" t="s">
        <v>262</v>
      </c>
      <c r="H154" s="223">
        <v>235.39500000000001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1003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1004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2" customFormat="1" ht="37.8" customHeight="1">
      <c r="A156" s="41"/>
      <c r="B156" s="42"/>
      <c r="C156" s="219" t="s">
        <v>323</v>
      </c>
      <c r="D156" s="219" t="s">
        <v>259</v>
      </c>
      <c r="E156" s="220" t="s">
        <v>342</v>
      </c>
      <c r="F156" s="221" t="s">
        <v>343</v>
      </c>
      <c r="G156" s="222" t="s">
        <v>318</v>
      </c>
      <c r="H156" s="223">
        <v>128.118</v>
      </c>
      <c r="I156" s="224"/>
      <c r="J156" s="225">
        <f>ROUND(I156*H156,2)</f>
        <v>0</v>
      </c>
      <c r="K156" s="221" t="s">
        <v>263</v>
      </c>
      <c r="L156" s="47"/>
      <c r="M156" s="226" t="s">
        <v>35</v>
      </c>
      <c r="N156" s="227" t="s">
        <v>51</v>
      </c>
      <c r="O156" s="87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30" t="s">
        <v>264</v>
      </c>
      <c r="AT156" s="230" t="s">
        <v>259</v>
      </c>
      <c r="AU156" s="230" t="s">
        <v>89</v>
      </c>
      <c r="AY156" s="19" t="s">
        <v>257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9" t="s">
        <v>87</v>
      </c>
      <c r="BK156" s="231">
        <f>ROUND(I156*H156,2)</f>
        <v>0</v>
      </c>
      <c r="BL156" s="19" t="s">
        <v>264</v>
      </c>
      <c r="BM156" s="230" t="s">
        <v>1005</v>
      </c>
    </row>
    <row r="157" s="2" customFormat="1">
      <c r="A157" s="41"/>
      <c r="B157" s="42"/>
      <c r="C157" s="43"/>
      <c r="D157" s="232" t="s">
        <v>266</v>
      </c>
      <c r="E157" s="43"/>
      <c r="F157" s="233" t="s">
        <v>345</v>
      </c>
      <c r="G157" s="43"/>
      <c r="H157" s="43"/>
      <c r="I157" s="234"/>
      <c r="J157" s="43"/>
      <c r="K157" s="43"/>
      <c r="L157" s="47"/>
      <c r="M157" s="235"/>
      <c r="N157" s="23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266</v>
      </c>
      <c r="AU157" s="19" t="s">
        <v>89</v>
      </c>
    </row>
    <row r="158" s="13" customFormat="1">
      <c r="A158" s="13"/>
      <c r="B158" s="237"/>
      <c r="C158" s="238"/>
      <c r="D158" s="239" t="s">
        <v>268</v>
      </c>
      <c r="E158" s="240" t="s">
        <v>35</v>
      </c>
      <c r="F158" s="241" t="s">
        <v>1125</v>
      </c>
      <c r="G158" s="238"/>
      <c r="H158" s="240" t="s">
        <v>35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268</v>
      </c>
      <c r="AU158" s="247" t="s">
        <v>89</v>
      </c>
      <c r="AV158" s="13" t="s">
        <v>87</v>
      </c>
      <c r="AW158" s="13" t="s">
        <v>41</v>
      </c>
      <c r="AX158" s="13" t="s">
        <v>80</v>
      </c>
      <c r="AY158" s="247" t="s">
        <v>257</v>
      </c>
    </row>
    <row r="159" s="13" customFormat="1">
      <c r="A159" s="13"/>
      <c r="B159" s="237"/>
      <c r="C159" s="238"/>
      <c r="D159" s="239" t="s">
        <v>268</v>
      </c>
      <c r="E159" s="240" t="s">
        <v>35</v>
      </c>
      <c r="F159" s="241" t="s">
        <v>346</v>
      </c>
      <c r="G159" s="238"/>
      <c r="H159" s="240" t="s">
        <v>35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268</v>
      </c>
      <c r="AU159" s="247" t="s">
        <v>89</v>
      </c>
      <c r="AV159" s="13" t="s">
        <v>87</v>
      </c>
      <c r="AW159" s="13" t="s">
        <v>41</v>
      </c>
      <c r="AX159" s="13" t="s">
        <v>80</v>
      </c>
      <c r="AY159" s="247" t="s">
        <v>257</v>
      </c>
    </row>
    <row r="160" s="14" customFormat="1">
      <c r="A160" s="14"/>
      <c r="B160" s="248"/>
      <c r="C160" s="249"/>
      <c r="D160" s="239" t="s">
        <v>268</v>
      </c>
      <c r="E160" s="250" t="s">
        <v>35</v>
      </c>
      <c r="F160" s="251" t="s">
        <v>1138</v>
      </c>
      <c r="G160" s="249"/>
      <c r="H160" s="252">
        <v>128.118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268</v>
      </c>
      <c r="AU160" s="258" t="s">
        <v>89</v>
      </c>
      <c r="AV160" s="14" t="s">
        <v>89</v>
      </c>
      <c r="AW160" s="14" t="s">
        <v>41</v>
      </c>
      <c r="AX160" s="14" t="s">
        <v>80</v>
      </c>
      <c r="AY160" s="258" t="s">
        <v>257</v>
      </c>
    </row>
    <row r="161" s="15" customFormat="1">
      <c r="A161" s="15"/>
      <c r="B161" s="259"/>
      <c r="C161" s="260"/>
      <c r="D161" s="239" t="s">
        <v>268</v>
      </c>
      <c r="E161" s="261" t="s">
        <v>35</v>
      </c>
      <c r="F161" s="262" t="s">
        <v>272</v>
      </c>
      <c r="G161" s="260"/>
      <c r="H161" s="263">
        <v>128.118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268</v>
      </c>
      <c r="AU161" s="269" t="s">
        <v>89</v>
      </c>
      <c r="AV161" s="15" t="s">
        <v>264</v>
      </c>
      <c r="AW161" s="15" t="s">
        <v>41</v>
      </c>
      <c r="AX161" s="15" t="s">
        <v>87</v>
      </c>
      <c r="AY161" s="269" t="s">
        <v>257</v>
      </c>
    </row>
    <row r="162" s="2" customFormat="1" ht="37.8" customHeight="1">
      <c r="A162" s="41"/>
      <c r="B162" s="42"/>
      <c r="C162" s="219" t="s">
        <v>331</v>
      </c>
      <c r="D162" s="219" t="s">
        <v>259</v>
      </c>
      <c r="E162" s="220" t="s">
        <v>349</v>
      </c>
      <c r="F162" s="221" t="s">
        <v>350</v>
      </c>
      <c r="G162" s="222" t="s">
        <v>318</v>
      </c>
      <c r="H162" s="223">
        <v>256.23599999999999</v>
      </c>
      <c r="I162" s="224"/>
      <c r="J162" s="225">
        <f>ROUND(I162*H162,2)</f>
        <v>0</v>
      </c>
      <c r="K162" s="221" t="s">
        <v>263</v>
      </c>
      <c r="L162" s="47"/>
      <c r="M162" s="226" t="s">
        <v>35</v>
      </c>
      <c r="N162" s="227" t="s">
        <v>51</v>
      </c>
      <c r="O162" s="87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30" t="s">
        <v>264</v>
      </c>
      <c r="AT162" s="230" t="s">
        <v>259</v>
      </c>
      <c r="AU162" s="230" t="s">
        <v>89</v>
      </c>
      <c r="AY162" s="19" t="s">
        <v>257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9" t="s">
        <v>87</v>
      </c>
      <c r="BK162" s="231">
        <f>ROUND(I162*H162,2)</f>
        <v>0</v>
      </c>
      <c r="BL162" s="19" t="s">
        <v>264</v>
      </c>
      <c r="BM162" s="230" t="s">
        <v>1007</v>
      </c>
    </row>
    <row r="163" s="2" customFormat="1">
      <c r="A163" s="41"/>
      <c r="B163" s="42"/>
      <c r="C163" s="43"/>
      <c r="D163" s="232" t="s">
        <v>266</v>
      </c>
      <c r="E163" s="43"/>
      <c r="F163" s="233" t="s">
        <v>352</v>
      </c>
      <c r="G163" s="43"/>
      <c r="H163" s="43"/>
      <c r="I163" s="234"/>
      <c r="J163" s="43"/>
      <c r="K163" s="43"/>
      <c r="L163" s="47"/>
      <c r="M163" s="235"/>
      <c r="N163" s="23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266</v>
      </c>
      <c r="AU163" s="19" t="s">
        <v>89</v>
      </c>
    </row>
    <row r="164" s="13" customFormat="1">
      <c r="A164" s="13"/>
      <c r="B164" s="237"/>
      <c r="C164" s="238"/>
      <c r="D164" s="239" t="s">
        <v>268</v>
      </c>
      <c r="E164" s="240" t="s">
        <v>35</v>
      </c>
      <c r="F164" s="241" t="s">
        <v>1125</v>
      </c>
      <c r="G164" s="238"/>
      <c r="H164" s="240" t="s">
        <v>35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268</v>
      </c>
      <c r="AU164" s="247" t="s">
        <v>89</v>
      </c>
      <c r="AV164" s="13" t="s">
        <v>87</v>
      </c>
      <c r="AW164" s="13" t="s">
        <v>41</v>
      </c>
      <c r="AX164" s="13" t="s">
        <v>80</v>
      </c>
      <c r="AY164" s="247" t="s">
        <v>257</v>
      </c>
    </row>
    <row r="165" s="13" customFormat="1">
      <c r="A165" s="13"/>
      <c r="B165" s="237"/>
      <c r="C165" s="238"/>
      <c r="D165" s="239" t="s">
        <v>268</v>
      </c>
      <c r="E165" s="240" t="s">
        <v>35</v>
      </c>
      <c r="F165" s="241" t="s">
        <v>346</v>
      </c>
      <c r="G165" s="238"/>
      <c r="H165" s="240" t="s">
        <v>35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268</v>
      </c>
      <c r="AU165" s="247" t="s">
        <v>89</v>
      </c>
      <c r="AV165" s="13" t="s">
        <v>87</v>
      </c>
      <c r="AW165" s="13" t="s">
        <v>41</v>
      </c>
      <c r="AX165" s="13" t="s">
        <v>80</v>
      </c>
      <c r="AY165" s="247" t="s">
        <v>257</v>
      </c>
    </row>
    <row r="166" s="14" customFormat="1">
      <c r="A166" s="14"/>
      <c r="B166" s="248"/>
      <c r="C166" s="249"/>
      <c r="D166" s="239" t="s">
        <v>268</v>
      </c>
      <c r="E166" s="250" t="s">
        <v>35</v>
      </c>
      <c r="F166" s="251" t="s">
        <v>1139</v>
      </c>
      <c r="G166" s="249"/>
      <c r="H166" s="252">
        <v>256.23599999999999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268</v>
      </c>
      <c r="AU166" s="258" t="s">
        <v>89</v>
      </c>
      <c r="AV166" s="14" t="s">
        <v>89</v>
      </c>
      <c r="AW166" s="14" t="s">
        <v>41</v>
      </c>
      <c r="AX166" s="14" t="s">
        <v>80</v>
      </c>
      <c r="AY166" s="258" t="s">
        <v>257</v>
      </c>
    </row>
    <row r="167" s="15" customFormat="1">
      <c r="A167" s="15"/>
      <c r="B167" s="259"/>
      <c r="C167" s="260"/>
      <c r="D167" s="239" t="s">
        <v>268</v>
      </c>
      <c r="E167" s="261" t="s">
        <v>35</v>
      </c>
      <c r="F167" s="262" t="s">
        <v>272</v>
      </c>
      <c r="G167" s="260"/>
      <c r="H167" s="263">
        <v>256.23599999999999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9" t="s">
        <v>268</v>
      </c>
      <c r="AU167" s="269" t="s">
        <v>89</v>
      </c>
      <c r="AV167" s="15" t="s">
        <v>264</v>
      </c>
      <c r="AW167" s="15" t="s">
        <v>41</v>
      </c>
      <c r="AX167" s="15" t="s">
        <v>87</v>
      </c>
      <c r="AY167" s="269" t="s">
        <v>257</v>
      </c>
    </row>
    <row r="168" s="2" customFormat="1" ht="24.15" customHeight="1">
      <c r="A168" s="41"/>
      <c r="B168" s="42"/>
      <c r="C168" s="219" t="s">
        <v>337</v>
      </c>
      <c r="D168" s="219" t="s">
        <v>259</v>
      </c>
      <c r="E168" s="220" t="s">
        <v>354</v>
      </c>
      <c r="F168" s="221" t="s">
        <v>355</v>
      </c>
      <c r="G168" s="222" t="s">
        <v>356</v>
      </c>
      <c r="H168" s="223">
        <v>217.80099999999999</v>
      </c>
      <c r="I168" s="224"/>
      <c r="J168" s="225">
        <f>ROUND(I168*H168,2)</f>
        <v>0</v>
      </c>
      <c r="K168" s="221" t="s">
        <v>263</v>
      </c>
      <c r="L168" s="47"/>
      <c r="M168" s="226" t="s">
        <v>35</v>
      </c>
      <c r="N168" s="227" t="s">
        <v>51</v>
      </c>
      <c r="O168" s="87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0" t="s">
        <v>264</v>
      </c>
      <c r="AT168" s="230" t="s">
        <v>259</v>
      </c>
      <c r="AU168" s="230" t="s">
        <v>89</v>
      </c>
      <c r="AY168" s="19" t="s">
        <v>257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9" t="s">
        <v>87</v>
      </c>
      <c r="BK168" s="231">
        <f>ROUND(I168*H168,2)</f>
        <v>0</v>
      </c>
      <c r="BL168" s="19" t="s">
        <v>264</v>
      </c>
      <c r="BM168" s="230" t="s">
        <v>1009</v>
      </c>
    </row>
    <row r="169" s="2" customFormat="1">
      <c r="A169" s="41"/>
      <c r="B169" s="42"/>
      <c r="C169" s="43"/>
      <c r="D169" s="232" t="s">
        <v>266</v>
      </c>
      <c r="E169" s="43"/>
      <c r="F169" s="233" t="s">
        <v>358</v>
      </c>
      <c r="G169" s="43"/>
      <c r="H169" s="43"/>
      <c r="I169" s="234"/>
      <c r="J169" s="43"/>
      <c r="K169" s="43"/>
      <c r="L169" s="47"/>
      <c r="M169" s="235"/>
      <c r="N169" s="23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266</v>
      </c>
      <c r="AU169" s="19" t="s">
        <v>89</v>
      </c>
    </row>
    <row r="170" s="13" customFormat="1">
      <c r="A170" s="13"/>
      <c r="B170" s="237"/>
      <c r="C170" s="238"/>
      <c r="D170" s="239" t="s">
        <v>268</v>
      </c>
      <c r="E170" s="240" t="s">
        <v>35</v>
      </c>
      <c r="F170" s="241" t="s">
        <v>1125</v>
      </c>
      <c r="G170" s="238"/>
      <c r="H170" s="240" t="s">
        <v>35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268</v>
      </c>
      <c r="AU170" s="247" t="s">
        <v>89</v>
      </c>
      <c r="AV170" s="13" t="s">
        <v>87</v>
      </c>
      <c r="AW170" s="13" t="s">
        <v>41</v>
      </c>
      <c r="AX170" s="13" t="s">
        <v>80</v>
      </c>
      <c r="AY170" s="247" t="s">
        <v>257</v>
      </c>
    </row>
    <row r="171" s="13" customFormat="1">
      <c r="A171" s="13"/>
      <c r="B171" s="237"/>
      <c r="C171" s="238"/>
      <c r="D171" s="239" t="s">
        <v>268</v>
      </c>
      <c r="E171" s="240" t="s">
        <v>35</v>
      </c>
      <c r="F171" s="241" t="s">
        <v>359</v>
      </c>
      <c r="G171" s="238"/>
      <c r="H171" s="240" t="s">
        <v>35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268</v>
      </c>
      <c r="AU171" s="247" t="s">
        <v>89</v>
      </c>
      <c r="AV171" s="13" t="s">
        <v>87</v>
      </c>
      <c r="AW171" s="13" t="s">
        <v>41</v>
      </c>
      <c r="AX171" s="13" t="s">
        <v>80</v>
      </c>
      <c r="AY171" s="247" t="s">
        <v>257</v>
      </c>
    </row>
    <row r="172" s="14" customFormat="1">
      <c r="A172" s="14"/>
      <c r="B172" s="248"/>
      <c r="C172" s="249"/>
      <c r="D172" s="239" t="s">
        <v>268</v>
      </c>
      <c r="E172" s="250" t="s">
        <v>35</v>
      </c>
      <c r="F172" s="251" t="s">
        <v>1140</v>
      </c>
      <c r="G172" s="249"/>
      <c r="H172" s="252">
        <v>217.80099999999999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268</v>
      </c>
      <c r="AU172" s="258" t="s">
        <v>89</v>
      </c>
      <c r="AV172" s="14" t="s">
        <v>89</v>
      </c>
      <c r="AW172" s="14" t="s">
        <v>41</v>
      </c>
      <c r="AX172" s="14" t="s">
        <v>80</v>
      </c>
      <c r="AY172" s="258" t="s">
        <v>257</v>
      </c>
    </row>
    <row r="173" s="15" customFormat="1">
      <c r="A173" s="15"/>
      <c r="B173" s="259"/>
      <c r="C173" s="260"/>
      <c r="D173" s="239" t="s">
        <v>268</v>
      </c>
      <c r="E173" s="261" t="s">
        <v>35</v>
      </c>
      <c r="F173" s="262" t="s">
        <v>272</v>
      </c>
      <c r="G173" s="260"/>
      <c r="H173" s="263">
        <v>217.80099999999999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268</v>
      </c>
      <c r="AU173" s="269" t="s">
        <v>89</v>
      </c>
      <c r="AV173" s="15" t="s">
        <v>264</v>
      </c>
      <c r="AW173" s="15" t="s">
        <v>41</v>
      </c>
      <c r="AX173" s="15" t="s">
        <v>87</v>
      </c>
      <c r="AY173" s="269" t="s">
        <v>257</v>
      </c>
    </row>
    <row r="174" s="2" customFormat="1" ht="24.15" customHeight="1">
      <c r="A174" s="41"/>
      <c r="B174" s="42"/>
      <c r="C174" s="219" t="s">
        <v>293</v>
      </c>
      <c r="D174" s="219" t="s">
        <v>259</v>
      </c>
      <c r="E174" s="220" t="s">
        <v>362</v>
      </c>
      <c r="F174" s="221" t="s">
        <v>363</v>
      </c>
      <c r="G174" s="222" t="s">
        <v>318</v>
      </c>
      <c r="H174" s="223">
        <v>84.534999999999997</v>
      </c>
      <c r="I174" s="224"/>
      <c r="J174" s="225">
        <f>ROUND(I174*H174,2)</f>
        <v>0</v>
      </c>
      <c r="K174" s="221" t="s">
        <v>263</v>
      </c>
      <c r="L174" s="47"/>
      <c r="M174" s="226" t="s">
        <v>35</v>
      </c>
      <c r="N174" s="227" t="s">
        <v>51</v>
      </c>
      <c r="O174" s="87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0" t="s">
        <v>264</v>
      </c>
      <c r="AT174" s="230" t="s">
        <v>259</v>
      </c>
      <c r="AU174" s="230" t="s">
        <v>89</v>
      </c>
      <c r="AY174" s="19" t="s">
        <v>257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87</v>
      </c>
      <c r="BK174" s="231">
        <f>ROUND(I174*H174,2)</f>
        <v>0</v>
      </c>
      <c r="BL174" s="19" t="s">
        <v>264</v>
      </c>
      <c r="BM174" s="230" t="s">
        <v>1011</v>
      </c>
    </row>
    <row r="175" s="2" customFormat="1">
      <c r="A175" s="41"/>
      <c r="B175" s="42"/>
      <c r="C175" s="43"/>
      <c r="D175" s="232" t="s">
        <v>266</v>
      </c>
      <c r="E175" s="43"/>
      <c r="F175" s="233" t="s">
        <v>365</v>
      </c>
      <c r="G175" s="43"/>
      <c r="H175" s="43"/>
      <c r="I175" s="234"/>
      <c r="J175" s="43"/>
      <c r="K175" s="43"/>
      <c r="L175" s="47"/>
      <c r="M175" s="235"/>
      <c r="N175" s="23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266</v>
      </c>
      <c r="AU175" s="19" t="s">
        <v>89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1125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366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1141</v>
      </c>
      <c r="G178" s="249"/>
      <c r="H178" s="252">
        <v>84.534999999999997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5" customFormat="1">
      <c r="A179" s="15"/>
      <c r="B179" s="259"/>
      <c r="C179" s="260"/>
      <c r="D179" s="239" t="s">
        <v>268</v>
      </c>
      <c r="E179" s="261" t="s">
        <v>35</v>
      </c>
      <c r="F179" s="262" t="s">
        <v>272</v>
      </c>
      <c r="G179" s="260"/>
      <c r="H179" s="263">
        <v>84.534999999999997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268</v>
      </c>
      <c r="AU179" s="269" t="s">
        <v>89</v>
      </c>
      <c r="AV179" s="15" t="s">
        <v>264</v>
      </c>
      <c r="AW179" s="15" t="s">
        <v>41</v>
      </c>
      <c r="AX179" s="15" t="s">
        <v>87</v>
      </c>
      <c r="AY179" s="269" t="s">
        <v>257</v>
      </c>
    </row>
    <row r="180" s="2" customFormat="1" ht="16.5" customHeight="1">
      <c r="A180" s="41"/>
      <c r="B180" s="42"/>
      <c r="C180" s="270" t="s">
        <v>348</v>
      </c>
      <c r="D180" s="270" t="s">
        <v>369</v>
      </c>
      <c r="E180" s="271" t="s">
        <v>370</v>
      </c>
      <c r="F180" s="272" t="s">
        <v>371</v>
      </c>
      <c r="G180" s="273" t="s">
        <v>356</v>
      </c>
      <c r="H180" s="274">
        <v>169.06999999999999</v>
      </c>
      <c r="I180" s="275"/>
      <c r="J180" s="276">
        <f>ROUND(I180*H180,2)</f>
        <v>0</v>
      </c>
      <c r="K180" s="272" t="s">
        <v>263</v>
      </c>
      <c r="L180" s="277"/>
      <c r="M180" s="278" t="s">
        <v>35</v>
      </c>
      <c r="N180" s="279" t="s">
        <v>51</v>
      </c>
      <c r="O180" s="87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0" t="s">
        <v>308</v>
      </c>
      <c r="AT180" s="230" t="s">
        <v>369</v>
      </c>
      <c r="AU180" s="230" t="s">
        <v>89</v>
      </c>
      <c r="AY180" s="19" t="s">
        <v>257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87</v>
      </c>
      <c r="BK180" s="231">
        <f>ROUND(I180*H180,2)</f>
        <v>0</v>
      </c>
      <c r="BL180" s="19" t="s">
        <v>264</v>
      </c>
      <c r="BM180" s="230" t="s">
        <v>1013</v>
      </c>
    </row>
    <row r="181" s="14" customFormat="1">
      <c r="A181" s="14"/>
      <c r="B181" s="248"/>
      <c r="C181" s="249"/>
      <c r="D181" s="239" t="s">
        <v>268</v>
      </c>
      <c r="E181" s="249"/>
      <c r="F181" s="251" t="s">
        <v>1142</v>
      </c>
      <c r="G181" s="249"/>
      <c r="H181" s="252">
        <v>169.06999999999999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</v>
      </c>
      <c r="AX181" s="14" t="s">
        <v>87</v>
      </c>
      <c r="AY181" s="258" t="s">
        <v>257</v>
      </c>
    </row>
    <row r="182" s="2" customFormat="1" ht="37.8" customHeight="1">
      <c r="A182" s="41"/>
      <c r="B182" s="42"/>
      <c r="C182" s="219" t="s">
        <v>8</v>
      </c>
      <c r="D182" s="219" t="s">
        <v>259</v>
      </c>
      <c r="E182" s="220" t="s">
        <v>375</v>
      </c>
      <c r="F182" s="221" t="s">
        <v>376</v>
      </c>
      <c r="G182" s="222" t="s">
        <v>318</v>
      </c>
      <c r="H182" s="223">
        <v>31.798999999999999</v>
      </c>
      <c r="I182" s="224"/>
      <c r="J182" s="225">
        <f>ROUND(I182*H182,2)</f>
        <v>0</v>
      </c>
      <c r="K182" s="221" t="s">
        <v>263</v>
      </c>
      <c r="L182" s="47"/>
      <c r="M182" s="226" t="s">
        <v>35</v>
      </c>
      <c r="N182" s="227" t="s">
        <v>51</v>
      </c>
      <c r="O182" s="87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0" t="s">
        <v>264</v>
      </c>
      <c r="AT182" s="230" t="s">
        <v>259</v>
      </c>
      <c r="AU182" s="230" t="s">
        <v>89</v>
      </c>
      <c r="AY182" s="19" t="s">
        <v>257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9" t="s">
        <v>87</v>
      </c>
      <c r="BK182" s="231">
        <f>ROUND(I182*H182,2)</f>
        <v>0</v>
      </c>
      <c r="BL182" s="19" t="s">
        <v>264</v>
      </c>
      <c r="BM182" s="230" t="s">
        <v>1015</v>
      </c>
    </row>
    <row r="183" s="2" customFormat="1">
      <c r="A183" s="41"/>
      <c r="B183" s="42"/>
      <c r="C183" s="43"/>
      <c r="D183" s="232" t="s">
        <v>266</v>
      </c>
      <c r="E183" s="43"/>
      <c r="F183" s="233" t="s">
        <v>378</v>
      </c>
      <c r="G183" s="43"/>
      <c r="H183" s="43"/>
      <c r="I183" s="234"/>
      <c r="J183" s="43"/>
      <c r="K183" s="43"/>
      <c r="L183" s="47"/>
      <c r="M183" s="235"/>
      <c r="N183" s="23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266</v>
      </c>
      <c r="AU183" s="19" t="s">
        <v>89</v>
      </c>
    </row>
    <row r="184" s="13" customFormat="1">
      <c r="A184" s="13"/>
      <c r="B184" s="237"/>
      <c r="C184" s="238"/>
      <c r="D184" s="239" t="s">
        <v>268</v>
      </c>
      <c r="E184" s="240" t="s">
        <v>35</v>
      </c>
      <c r="F184" s="241" t="s">
        <v>1125</v>
      </c>
      <c r="G184" s="238"/>
      <c r="H184" s="240" t="s">
        <v>35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268</v>
      </c>
      <c r="AU184" s="247" t="s">
        <v>89</v>
      </c>
      <c r="AV184" s="13" t="s">
        <v>87</v>
      </c>
      <c r="AW184" s="13" t="s">
        <v>41</v>
      </c>
      <c r="AX184" s="13" t="s">
        <v>80</v>
      </c>
      <c r="AY184" s="247" t="s">
        <v>257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379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4" customFormat="1">
      <c r="A186" s="14"/>
      <c r="B186" s="248"/>
      <c r="C186" s="249"/>
      <c r="D186" s="239" t="s">
        <v>268</v>
      </c>
      <c r="E186" s="250" t="s">
        <v>35</v>
      </c>
      <c r="F186" s="251" t="s">
        <v>1143</v>
      </c>
      <c r="G186" s="249"/>
      <c r="H186" s="252">
        <v>34.244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268</v>
      </c>
      <c r="AU186" s="258" t="s">
        <v>89</v>
      </c>
      <c r="AV186" s="14" t="s">
        <v>89</v>
      </c>
      <c r="AW186" s="14" t="s">
        <v>41</v>
      </c>
      <c r="AX186" s="14" t="s">
        <v>80</v>
      </c>
      <c r="AY186" s="258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1144</v>
      </c>
      <c r="G187" s="249"/>
      <c r="H187" s="252">
        <v>-2.4449999999999998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31.798999999999999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2" customFormat="1" ht="16.5" customHeight="1">
      <c r="A189" s="41"/>
      <c r="B189" s="42"/>
      <c r="C189" s="270" t="s">
        <v>361</v>
      </c>
      <c r="D189" s="270" t="s">
        <v>369</v>
      </c>
      <c r="E189" s="271" t="s">
        <v>383</v>
      </c>
      <c r="F189" s="272" t="s">
        <v>384</v>
      </c>
      <c r="G189" s="273" t="s">
        <v>356</v>
      </c>
      <c r="H189" s="274">
        <v>63.597999999999999</v>
      </c>
      <c r="I189" s="275"/>
      <c r="J189" s="276">
        <f>ROUND(I189*H189,2)</f>
        <v>0</v>
      </c>
      <c r="K189" s="272" t="s">
        <v>263</v>
      </c>
      <c r="L189" s="277"/>
      <c r="M189" s="278" t="s">
        <v>35</v>
      </c>
      <c r="N189" s="279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308</v>
      </c>
      <c r="AT189" s="230" t="s">
        <v>369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1018</v>
      </c>
    </row>
    <row r="190" s="14" customFormat="1">
      <c r="A190" s="14"/>
      <c r="B190" s="248"/>
      <c r="C190" s="249"/>
      <c r="D190" s="239" t="s">
        <v>268</v>
      </c>
      <c r="E190" s="249"/>
      <c r="F190" s="251" t="s">
        <v>1145</v>
      </c>
      <c r="G190" s="249"/>
      <c r="H190" s="252">
        <v>63.597999999999999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</v>
      </c>
      <c r="AX190" s="14" t="s">
        <v>87</v>
      </c>
      <c r="AY190" s="258" t="s">
        <v>257</v>
      </c>
    </row>
    <row r="191" s="12" customFormat="1" ht="22.8" customHeight="1">
      <c r="A191" s="12"/>
      <c r="B191" s="203"/>
      <c r="C191" s="204"/>
      <c r="D191" s="205" t="s">
        <v>79</v>
      </c>
      <c r="E191" s="217" t="s">
        <v>89</v>
      </c>
      <c r="F191" s="217" t="s">
        <v>387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SUM(P192:P196)</f>
        <v>0</v>
      </c>
      <c r="Q191" s="211"/>
      <c r="R191" s="212">
        <f>SUM(R192:R196)</f>
        <v>10.195608900000002</v>
      </c>
      <c r="S191" s="211"/>
      <c r="T191" s="213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87</v>
      </c>
      <c r="AT191" s="215" t="s">
        <v>79</v>
      </c>
      <c r="AU191" s="215" t="s">
        <v>87</v>
      </c>
      <c r="AY191" s="214" t="s">
        <v>257</v>
      </c>
      <c r="BK191" s="216">
        <f>SUM(BK192:BK196)</f>
        <v>0</v>
      </c>
    </row>
    <row r="192" s="2" customFormat="1" ht="33" customHeight="1">
      <c r="A192" s="41"/>
      <c r="B192" s="42"/>
      <c r="C192" s="219" t="s">
        <v>368</v>
      </c>
      <c r="D192" s="219" t="s">
        <v>259</v>
      </c>
      <c r="E192" s="220" t="s">
        <v>389</v>
      </c>
      <c r="F192" s="221" t="s">
        <v>390</v>
      </c>
      <c r="G192" s="222" t="s">
        <v>297</v>
      </c>
      <c r="H192" s="223">
        <v>49.810000000000002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0.20469000000000001</v>
      </c>
      <c r="R192" s="228">
        <f>Q192*H192</f>
        <v>10.195608900000002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1020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392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1125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1146</v>
      </c>
      <c r="G195" s="249"/>
      <c r="H195" s="252">
        <v>49.810000000000002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49.810000000000002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12" customFormat="1" ht="22.8" customHeight="1">
      <c r="A197" s="12"/>
      <c r="B197" s="203"/>
      <c r="C197" s="204"/>
      <c r="D197" s="205" t="s">
        <v>79</v>
      </c>
      <c r="E197" s="217" t="s">
        <v>98</v>
      </c>
      <c r="F197" s="217" t="s">
        <v>393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SUM(P198:P202)</f>
        <v>0</v>
      </c>
      <c r="Q197" s="211"/>
      <c r="R197" s="212">
        <f>SUM(R198:R202)</f>
        <v>0</v>
      </c>
      <c r="S197" s="211"/>
      <c r="T197" s="213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87</v>
      </c>
      <c r="AT197" s="215" t="s">
        <v>79</v>
      </c>
      <c r="AU197" s="215" t="s">
        <v>87</v>
      </c>
      <c r="AY197" s="214" t="s">
        <v>257</v>
      </c>
      <c r="BK197" s="216">
        <f>SUM(BK198:BK202)</f>
        <v>0</v>
      </c>
    </row>
    <row r="198" s="2" customFormat="1" ht="16.5" customHeight="1">
      <c r="A198" s="41"/>
      <c r="B198" s="42"/>
      <c r="C198" s="219" t="s">
        <v>374</v>
      </c>
      <c r="D198" s="219" t="s">
        <v>259</v>
      </c>
      <c r="E198" s="220" t="s">
        <v>1022</v>
      </c>
      <c r="F198" s="221" t="s">
        <v>1023</v>
      </c>
      <c r="G198" s="222" t="s">
        <v>297</v>
      </c>
      <c r="H198" s="223">
        <v>49.810000000000002</v>
      </c>
      <c r="I198" s="224"/>
      <c r="J198" s="225">
        <f>ROUND(I198*H198,2)</f>
        <v>0</v>
      </c>
      <c r="K198" s="221" t="s">
        <v>263</v>
      </c>
      <c r="L198" s="47"/>
      <c r="M198" s="226" t="s">
        <v>35</v>
      </c>
      <c r="N198" s="227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264</v>
      </c>
      <c r="AT198" s="230" t="s">
        <v>259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1024</v>
      </c>
    </row>
    <row r="199" s="2" customFormat="1">
      <c r="A199" s="41"/>
      <c r="B199" s="42"/>
      <c r="C199" s="43"/>
      <c r="D199" s="232" t="s">
        <v>266</v>
      </c>
      <c r="E199" s="43"/>
      <c r="F199" s="233" t="s">
        <v>1025</v>
      </c>
      <c r="G199" s="43"/>
      <c r="H199" s="43"/>
      <c r="I199" s="234"/>
      <c r="J199" s="43"/>
      <c r="K199" s="43"/>
      <c r="L199" s="47"/>
      <c r="M199" s="235"/>
      <c r="N199" s="23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266</v>
      </c>
      <c r="AU199" s="19" t="s">
        <v>89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1125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4" customFormat="1">
      <c r="A201" s="14"/>
      <c r="B201" s="248"/>
      <c r="C201" s="249"/>
      <c r="D201" s="239" t="s">
        <v>268</v>
      </c>
      <c r="E201" s="250" t="s">
        <v>35</v>
      </c>
      <c r="F201" s="251" t="s">
        <v>1146</v>
      </c>
      <c r="G201" s="249"/>
      <c r="H201" s="252">
        <v>49.810000000000002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268</v>
      </c>
      <c r="AU201" s="258" t="s">
        <v>89</v>
      </c>
      <c r="AV201" s="14" t="s">
        <v>89</v>
      </c>
      <c r="AW201" s="14" t="s">
        <v>41</v>
      </c>
      <c r="AX201" s="14" t="s">
        <v>80</v>
      </c>
      <c r="AY201" s="258" t="s">
        <v>257</v>
      </c>
    </row>
    <row r="202" s="15" customFormat="1">
      <c r="A202" s="15"/>
      <c r="B202" s="259"/>
      <c r="C202" s="260"/>
      <c r="D202" s="239" t="s">
        <v>268</v>
      </c>
      <c r="E202" s="261" t="s">
        <v>35</v>
      </c>
      <c r="F202" s="262" t="s">
        <v>272</v>
      </c>
      <c r="G202" s="260"/>
      <c r="H202" s="263">
        <v>49.810000000000002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9" t="s">
        <v>268</v>
      </c>
      <c r="AU202" s="269" t="s">
        <v>89</v>
      </c>
      <c r="AV202" s="15" t="s">
        <v>264</v>
      </c>
      <c r="AW202" s="15" t="s">
        <v>41</v>
      </c>
      <c r="AX202" s="15" t="s">
        <v>87</v>
      </c>
      <c r="AY202" s="269" t="s">
        <v>257</v>
      </c>
    </row>
    <row r="203" s="12" customFormat="1" ht="22.8" customHeight="1">
      <c r="A203" s="12"/>
      <c r="B203" s="203"/>
      <c r="C203" s="204"/>
      <c r="D203" s="205" t="s">
        <v>79</v>
      </c>
      <c r="E203" s="217" t="s">
        <v>264</v>
      </c>
      <c r="F203" s="217" t="s">
        <v>404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SUM(P204:P221)</f>
        <v>0</v>
      </c>
      <c r="Q203" s="211"/>
      <c r="R203" s="212">
        <f>SUM(R204:R221)</f>
        <v>0.32440000000000002</v>
      </c>
      <c r="S203" s="211"/>
      <c r="T203" s="213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87</v>
      </c>
      <c r="AT203" s="215" t="s">
        <v>79</v>
      </c>
      <c r="AU203" s="215" t="s">
        <v>87</v>
      </c>
      <c r="AY203" s="214" t="s">
        <v>257</v>
      </c>
      <c r="BK203" s="216">
        <f>SUM(BK204:BK221)</f>
        <v>0</v>
      </c>
    </row>
    <row r="204" s="2" customFormat="1" ht="16.5" customHeight="1">
      <c r="A204" s="41"/>
      <c r="B204" s="42"/>
      <c r="C204" s="219" t="s">
        <v>382</v>
      </c>
      <c r="D204" s="219" t="s">
        <v>259</v>
      </c>
      <c r="E204" s="220" t="s">
        <v>406</v>
      </c>
      <c r="F204" s="221" t="s">
        <v>407</v>
      </c>
      <c r="G204" s="222" t="s">
        <v>318</v>
      </c>
      <c r="H204" s="223">
        <v>9.3390000000000004</v>
      </c>
      <c r="I204" s="224"/>
      <c r="J204" s="225">
        <f>ROUND(I204*H204,2)</f>
        <v>0</v>
      </c>
      <c r="K204" s="221" t="s">
        <v>263</v>
      </c>
      <c r="L204" s="47"/>
      <c r="M204" s="226" t="s">
        <v>35</v>
      </c>
      <c r="N204" s="227" t="s">
        <v>51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264</v>
      </c>
      <c r="AT204" s="230" t="s">
        <v>259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1026</v>
      </c>
    </row>
    <row r="205" s="2" customFormat="1">
      <c r="A205" s="41"/>
      <c r="B205" s="42"/>
      <c r="C205" s="43"/>
      <c r="D205" s="232" t="s">
        <v>266</v>
      </c>
      <c r="E205" s="43"/>
      <c r="F205" s="233" t="s">
        <v>409</v>
      </c>
      <c r="G205" s="43"/>
      <c r="H205" s="43"/>
      <c r="I205" s="234"/>
      <c r="J205" s="43"/>
      <c r="K205" s="43"/>
      <c r="L205" s="47"/>
      <c r="M205" s="235"/>
      <c r="N205" s="23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266</v>
      </c>
      <c r="AU205" s="19" t="s">
        <v>89</v>
      </c>
    </row>
    <row r="206" s="13" customFormat="1">
      <c r="A206" s="13"/>
      <c r="B206" s="237"/>
      <c r="C206" s="238"/>
      <c r="D206" s="239" t="s">
        <v>268</v>
      </c>
      <c r="E206" s="240" t="s">
        <v>35</v>
      </c>
      <c r="F206" s="241" t="s">
        <v>1125</v>
      </c>
      <c r="G206" s="238"/>
      <c r="H206" s="240" t="s">
        <v>35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268</v>
      </c>
      <c r="AU206" s="247" t="s">
        <v>89</v>
      </c>
      <c r="AV206" s="13" t="s">
        <v>87</v>
      </c>
      <c r="AW206" s="13" t="s">
        <v>41</v>
      </c>
      <c r="AX206" s="13" t="s">
        <v>80</v>
      </c>
      <c r="AY206" s="247" t="s">
        <v>257</v>
      </c>
    </row>
    <row r="207" s="13" customFormat="1">
      <c r="A207" s="13"/>
      <c r="B207" s="237"/>
      <c r="C207" s="238"/>
      <c r="D207" s="239" t="s">
        <v>268</v>
      </c>
      <c r="E207" s="240" t="s">
        <v>35</v>
      </c>
      <c r="F207" s="241" t="s">
        <v>1027</v>
      </c>
      <c r="G207" s="238"/>
      <c r="H207" s="240" t="s">
        <v>35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268</v>
      </c>
      <c r="AU207" s="247" t="s">
        <v>89</v>
      </c>
      <c r="AV207" s="13" t="s">
        <v>87</v>
      </c>
      <c r="AW207" s="13" t="s">
        <v>41</v>
      </c>
      <c r="AX207" s="13" t="s">
        <v>80</v>
      </c>
      <c r="AY207" s="247" t="s">
        <v>257</v>
      </c>
    </row>
    <row r="208" s="14" customFormat="1">
      <c r="A208" s="14"/>
      <c r="B208" s="248"/>
      <c r="C208" s="249"/>
      <c r="D208" s="239" t="s">
        <v>268</v>
      </c>
      <c r="E208" s="250" t="s">
        <v>35</v>
      </c>
      <c r="F208" s="251" t="s">
        <v>1147</v>
      </c>
      <c r="G208" s="249"/>
      <c r="H208" s="252">
        <v>9.3390000000000004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268</v>
      </c>
      <c r="AU208" s="258" t="s">
        <v>89</v>
      </c>
      <c r="AV208" s="14" t="s">
        <v>89</v>
      </c>
      <c r="AW208" s="14" t="s">
        <v>41</v>
      </c>
      <c r="AX208" s="14" t="s">
        <v>80</v>
      </c>
      <c r="AY208" s="258" t="s">
        <v>257</v>
      </c>
    </row>
    <row r="209" s="15" customFormat="1">
      <c r="A209" s="15"/>
      <c r="B209" s="259"/>
      <c r="C209" s="260"/>
      <c r="D209" s="239" t="s">
        <v>268</v>
      </c>
      <c r="E209" s="261" t="s">
        <v>35</v>
      </c>
      <c r="F209" s="262" t="s">
        <v>272</v>
      </c>
      <c r="G209" s="260"/>
      <c r="H209" s="263">
        <v>9.3390000000000004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268</v>
      </c>
      <c r="AU209" s="269" t="s">
        <v>89</v>
      </c>
      <c r="AV209" s="15" t="s">
        <v>264</v>
      </c>
      <c r="AW209" s="15" t="s">
        <v>41</v>
      </c>
      <c r="AX209" s="15" t="s">
        <v>87</v>
      </c>
      <c r="AY209" s="269" t="s">
        <v>257</v>
      </c>
    </row>
    <row r="210" s="2" customFormat="1" ht="16.5" customHeight="1">
      <c r="A210" s="41"/>
      <c r="B210" s="42"/>
      <c r="C210" s="219" t="s">
        <v>388</v>
      </c>
      <c r="D210" s="219" t="s">
        <v>259</v>
      </c>
      <c r="E210" s="220" t="s">
        <v>1029</v>
      </c>
      <c r="F210" s="221" t="s">
        <v>1030</v>
      </c>
      <c r="G210" s="222" t="s">
        <v>396</v>
      </c>
      <c r="H210" s="223">
        <v>2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0.0066</v>
      </c>
      <c r="R210" s="228">
        <f>Q210*H210</f>
        <v>0.0132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1031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1032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1125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4" customFormat="1">
      <c r="A213" s="14"/>
      <c r="B213" s="248"/>
      <c r="C213" s="249"/>
      <c r="D213" s="239" t="s">
        <v>268</v>
      </c>
      <c r="E213" s="250" t="s">
        <v>35</v>
      </c>
      <c r="F213" s="251" t="s">
        <v>89</v>
      </c>
      <c r="G213" s="249"/>
      <c r="H213" s="252">
        <v>2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268</v>
      </c>
      <c r="AU213" s="258" t="s">
        <v>89</v>
      </c>
      <c r="AV213" s="14" t="s">
        <v>89</v>
      </c>
      <c r="AW213" s="14" t="s">
        <v>41</v>
      </c>
      <c r="AX213" s="14" t="s">
        <v>80</v>
      </c>
      <c r="AY213" s="258" t="s">
        <v>257</v>
      </c>
    </row>
    <row r="214" s="15" customFormat="1">
      <c r="A214" s="15"/>
      <c r="B214" s="259"/>
      <c r="C214" s="260"/>
      <c r="D214" s="239" t="s">
        <v>268</v>
      </c>
      <c r="E214" s="261" t="s">
        <v>35</v>
      </c>
      <c r="F214" s="262" t="s">
        <v>272</v>
      </c>
      <c r="G214" s="260"/>
      <c r="H214" s="263">
        <v>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268</v>
      </c>
      <c r="AU214" s="269" t="s">
        <v>89</v>
      </c>
      <c r="AV214" s="15" t="s">
        <v>264</v>
      </c>
      <c r="AW214" s="15" t="s">
        <v>41</v>
      </c>
      <c r="AX214" s="15" t="s">
        <v>87</v>
      </c>
      <c r="AY214" s="269" t="s">
        <v>257</v>
      </c>
    </row>
    <row r="215" s="2" customFormat="1" ht="16.5" customHeight="1">
      <c r="A215" s="41"/>
      <c r="B215" s="42"/>
      <c r="C215" s="270" t="s">
        <v>7</v>
      </c>
      <c r="D215" s="270" t="s">
        <v>369</v>
      </c>
      <c r="E215" s="271" t="s">
        <v>1033</v>
      </c>
      <c r="F215" s="272" t="s">
        <v>1034</v>
      </c>
      <c r="G215" s="273" t="s">
        <v>396</v>
      </c>
      <c r="H215" s="274">
        <v>2</v>
      </c>
      <c r="I215" s="275"/>
      <c r="J215" s="276">
        <f>ROUND(I215*H215,2)</f>
        <v>0</v>
      </c>
      <c r="K215" s="272" t="s">
        <v>263</v>
      </c>
      <c r="L215" s="277"/>
      <c r="M215" s="278" t="s">
        <v>35</v>
      </c>
      <c r="N215" s="279" t="s">
        <v>51</v>
      </c>
      <c r="O215" s="87"/>
      <c r="P215" s="228">
        <f>O215*H215</f>
        <v>0</v>
      </c>
      <c r="Q215" s="228">
        <v>0.068000000000000005</v>
      </c>
      <c r="R215" s="228">
        <f>Q215*H215</f>
        <v>0.13600000000000001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308</v>
      </c>
      <c r="AT215" s="230" t="s">
        <v>369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1035</v>
      </c>
    </row>
    <row r="216" s="2" customFormat="1" ht="21.75" customHeight="1">
      <c r="A216" s="41"/>
      <c r="B216" s="42"/>
      <c r="C216" s="219" t="s">
        <v>400</v>
      </c>
      <c r="D216" s="219" t="s">
        <v>259</v>
      </c>
      <c r="E216" s="220" t="s">
        <v>1036</v>
      </c>
      <c r="F216" s="221" t="s">
        <v>1037</v>
      </c>
      <c r="G216" s="222" t="s">
        <v>396</v>
      </c>
      <c r="H216" s="223">
        <v>2</v>
      </c>
      <c r="I216" s="224"/>
      <c r="J216" s="225">
        <f>ROUND(I216*H216,2)</f>
        <v>0</v>
      </c>
      <c r="K216" s="221" t="s">
        <v>263</v>
      </c>
      <c r="L216" s="47"/>
      <c r="M216" s="226" t="s">
        <v>35</v>
      </c>
      <c r="N216" s="227" t="s">
        <v>51</v>
      </c>
      <c r="O216" s="87"/>
      <c r="P216" s="228">
        <f>O216*H216</f>
        <v>0</v>
      </c>
      <c r="Q216" s="228">
        <v>0.0066</v>
      </c>
      <c r="R216" s="228">
        <f>Q216*H216</f>
        <v>0.0132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264</v>
      </c>
      <c r="AT216" s="230" t="s">
        <v>259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1038</v>
      </c>
    </row>
    <row r="217" s="2" customFormat="1">
      <c r="A217" s="41"/>
      <c r="B217" s="42"/>
      <c r="C217" s="43"/>
      <c r="D217" s="232" t="s">
        <v>266</v>
      </c>
      <c r="E217" s="43"/>
      <c r="F217" s="233" t="s">
        <v>1039</v>
      </c>
      <c r="G217" s="43"/>
      <c r="H217" s="43"/>
      <c r="I217" s="234"/>
      <c r="J217" s="43"/>
      <c r="K217" s="43"/>
      <c r="L217" s="47"/>
      <c r="M217" s="235"/>
      <c r="N217" s="23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266</v>
      </c>
      <c r="AU217" s="19" t="s">
        <v>89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1125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89</v>
      </c>
      <c r="G219" s="249"/>
      <c r="H219" s="252">
        <v>2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2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2" customFormat="1" ht="16.5" customHeight="1">
      <c r="A221" s="41"/>
      <c r="B221" s="42"/>
      <c r="C221" s="270" t="s">
        <v>405</v>
      </c>
      <c r="D221" s="270" t="s">
        <v>369</v>
      </c>
      <c r="E221" s="271" t="s">
        <v>1040</v>
      </c>
      <c r="F221" s="272" t="s">
        <v>1041</v>
      </c>
      <c r="G221" s="273" t="s">
        <v>396</v>
      </c>
      <c r="H221" s="274">
        <v>2</v>
      </c>
      <c r="I221" s="275"/>
      <c r="J221" s="276">
        <f>ROUND(I221*H221,2)</f>
        <v>0</v>
      </c>
      <c r="K221" s="272" t="s">
        <v>263</v>
      </c>
      <c r="L221" s="277"/>
      <c r="M221" s="278" t="s">
        <v>35</v>
      </c>
      <c r="N221" s="279" t="s">
        <v>51</v>
      </c>
      <c r="O221" s="87"/>
      <c r="P221" s="228">
        <f>O221*H221</f>
        <v>0</v>
      </c>
      <c r="Q221" s="228">
        <v>0.081000000000000003</v>
      </c>
      <c r="R221" s="228">
        <f>Q221*H221</f>
        <v>0.16200000000000001</v>
      </c>
      <c r="S221" s="228">
        <v>0</v>
      </c>
      <c r="T221" s="22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0" t="s">
        <v>308</v>
      </c>
      <c r="AT221" s="230" t="s">
        <v>369</v>
      </c>
      <c r="AU221" s="230" t="s">
        <v>89</v>
      </c>
      <c r="AY221" s="19" t="s">
        <v>257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87</v>
      </c>
      <c r="BK221" s="231">
        <f>ROUND(I221*H221,2)</f>
        <v>0</v>
      </c>
      <c r="BL221" s="19" t="s">
        <v>264</v>
      </c>
      <c r="BM221" s="230" t="s">
        <v>1042</v>
      </c>
    </row>
    <row r="222" s="12" customFormat="1" ht="22.8" customHeight="1">
      <c r="A222" s="12"/>
      <c r="B222" s="203"/>
      <c r="C222" s="204"/>
      <c r="D222" s="205" t="s">
        <v>79</v>
      </c>
      <c r="E222" s="217" t="s">
        <v>287</v>
      </c>
      <c r="F222" s="217" t="s">
        <v>753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SUM(P223:P236)</f>
        <v>0</v>
      </c>
      <c r="Q222" s="211"/>
      <c r="R222" s="212">
        <f>SUM(R223:R236)</f>
        <v>0</v>
      </c>
      <c r="S222" s="211"/>
      <c r="T222" s="213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87</v>
      </c>
      <c r="AT222" s="215" t="s">
        <v>79</v>
      </c>
      <c r="AU222" s="215" t="s">
        <v>87</v>
      </c>
      <c r="AY222" s="214" t="s">
        <v>257</v>
      </c>
      <c r="BK222" s="216">
        <f>SUM(BK223:BK236)</f>
        <v>0</v>
      </c>
    </row>
    <row r="223" s="2" customFormat="1" ht="21.75" customHeight="1">
      <c r="A223" s="41"/>
      <c r="B223" s="42"/>
      <c r="C223" s="219" t="s">
        <v>413</v>
      </c>
      <c r="D223" s="219" t="s">
        <v>259</v>
      </c>
      <c r="E223" s="220" t="s">
        <v>754</v>
      </c>
      <c r="F223" s="221" t="s">
        <v>755</v>
      </c>
      <c r="G223" s="222" t="s">
        <v>262</v>
      </c>
      <c r="H223" s="223">
        <v>68.513000000000005</v>
      </c>
      <c r="I223" s="224"/>
      <c r="J223" s="225">
        <f>ROUND(I223*H223,2)</f>
        <v>0</v>
      </c>
      <c r="K223" s="221" t="s">
        <v>263</v>
      </c>
      <c r="L223" s="47"/>
      <c r="M223" s="226" t="s">
        <v>35</v>
      </c>
      <c r="N223" s="227" t="s">
        <v>51</v>
      </c>
      <c r="O223" s="87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0" t="s">
        <v>264</v>
      </c>
      <c r="AT223" s="230" t="s">
        <v>259</v>
      </c>
      <c r="AU223" s="230" t="s">
        <v>89</v>
      </c>
      <c r="AY223" s="19" t="s">
        <v>257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87</v>
      </c>
      <c r="BK223" s="231">
        <f>ROUND(I223*H223,2)</f>
        <v>0</v>
      </c>
      <c r="BL223" s="19" t="s">
        <v>264</v>
      </c>
      <c r="BM223" s="230" t="s">
        <v>1043</v>
      </c>
    </row>
    <row r="224" s="2" customFormat="1">
      <c r="A224" s="41"/>
      <c r="B224" s="42"/>
      <c r="C224" s="43"/>
      <c r="D224" s="232" t="s">
        <v>266</v>
      </c>
      <c r="E224" s="43"/>
      <c r="F224" s="233" t="s">
        <v>757</v>
      </c>
      <c r="G224" s="43"/>
      <c r="H224" s="43"/>
      <c r="I224" s="234"/>
      <c r="J224" s="43"/>
      <c r="K224" s="43"/>
      <c r="L224" s="47"/>
      <c r="M224" s="235"/>
      <c r="N224" s="23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266</v>
      </c>
      <c r="AU224" s="19" t="s">
        <v>89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1125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3" customFormat="1">
      <c r="A226" s="13"/>
      <c r="B226" s="237"/>
      <c r="C226" s="238"/>
      <c r="D226" s="239" t="s">
        <v>268</v>
      </c>
      <c r="E226" s="240" t="s">
        <v>35</v>
      </c>
      <c r="F226" s="241" t="s">
        <v>980</v>
      </c>
      <c r="G226" s="238"/>
      <c r="H226" s="240" t="s">
        <v>35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268</v>
      </c>
      <c r="AU226" s="247" t="s">
        <v>89</v>
      </c>
      <c r="AV226" s="13" t="s">
        <v>87</v>
      </c>
      <c r="AW226" s="13" t="s">
        <v>41</v>
      </c>
      <c r="AX226" s="13" t="s">
        <v>80</v>
      </c>
      <c r="AY226" s="247" t="s">
        <v>257</v>
      </c>
    </row>
    <row r="227" s="13" customFormat="1">
      <c r="A227" s="13"/>
      <c r="B227" s="237"/>
      <c r="C227" s="238"/>
      <c r="D227" s="239" t="s">
        <v>268</v>
      </c>
      <c r="E227" s="240" t="s">
        <v>35</v>
      </c>
      <c r="F227" s="241" t="s">
        <v>1126</v>
      </c>
      <c r="G227" s="238"/>
      <c r="H227" s="240" t="s">
        <v>35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268</v>
      </c>
      <c r="AU227" s="247" t="s">
        <v>89</v>
      </c>
      <c r="AV227" s="13" t="s">
        <v>87</v>
      </c>
      <c r="AW227" s="13" t="s">
        <v>41</v>
      </c>
      <c r="AX227" s="13" t="s">
        <v>80</v>
      </c>
      <c r="AY227" s="247" t="s">
        <v>257</v>
      </c>
    </row>
    <row r="228" s="14" customFormat="1">
      <c r="A228" s="14"/>
      <c r="B228" s="248"/>
      <c r="C228" s="249"/>
      <c r="D228" s="239" t="s">
        <v>268</v>
      </c>
      <c r="E228" s="250" t="s">
        <v>35</v>
      </c>
      <c r="F228" s="251" t="s">
        <v>1127</v>
      </c>
      <c r="G228" s="249"/>
      <c r="H228" s="252">
        <v>68.513000000000005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41</v>
      </c>
      <c r="AX228" s="14" t="s">
        <v>80</v>
      </c>
      <c r="AY228" s="258" t="s">
        <v>257</v>
      </c>
    </row>
    <row r="229" s="15" customFormat="1">
      <c r="A229" s="15"/>
      <c r="B229" s="259"/>
      <c r="C229" s="260"/>
      <c r="D229" s="239" t="s">
        <v>268</v>
      </c>
      <c r="E229" s="261" t="s">
        <v>35</v>
      </c>
      <c r="F229" s="262" t="s">
        <v>272</v>
      </c>
      <c r="G229" s="260"/>
      <c r="H229" s="263">
        <v>68.513000000000005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268</v>
      </c>
      <c r="AU229" s="269" t="s">
        <v>89</v>
      </c>
      <c r="AV229" s="15" t="s">
        <v>264</v>
      </c>
      <c r="AW229" s="15" t="s">
        <v>41</v>
      </c>
      <c r="AX229" s="15" t="s">
        <v>87</v>
      </c>
      <c r="AY229" s="269" t="s">
        <v>257</v>
      </c>
    </row>
    <row r="230" s="2" customFormat="1" ht="16.5" customHeight="1">
      <c r="A230" s="41"/>
      <c r="B230" s="42"/>
      <c r="C230" s="219" t="s">
        <v>418</v>
      </c>
      <c r="D230" s="219" t="s">
        <v>259</v>
      </c>
      <c r="E230" s="220" t="s">
        <v>758</v>
      </c>
      <c r="F230" s="221" t="s">
        <v>759</v>
      </c>
      <c r="G230" s="222" t="s">
        <v>262</v>
      </c>
      <c r="H230" s="223">
        <v>68.513000000000005</v>
      </c>
      <c r="I230" s="224"/>
      <c r="J230" s="225">
        <f>ROUND(I230*H230,2)</f>
        <v>0</v>
      </c>
      <c r="K230" s="221" t="s">
        <v>263</v>
      </c>
      <c r="L230" s="47"/>
      <c r="M230" s="226" t="s">
        <v>35</v>
      </c>
      <c r="N230" s="227" t="s">
        <v>51</v>
      </c>
      <c r="O230" s="87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0" t="s">
        <v>264</v>
      </c>
      <c r="AT230" s="230" t="s">
        <v>259</v>
      </c>
      <c r="AU230" s="230" t="s">
        <v>89</v>
      </c>
      <c r="AY230" s="19" t="s">
        <v>257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87</v>
      </c>
      <c r="BK230" s="231">
        <f>ROUND(I230*H230,2)</f>
        <v>0</v>
      </c>
      <c r="BL230" s="19" t="s">
        <v>264</v>
      </c>
      <c r="BM230" s="230" t="s">
        <v>1044</v>
      </c>
    </row>
    <row r="231" s="2" customFormat="1">
      <c r="A231" s="41"/>
      <c r="B231" s="42"/>
      <c r="C231" s="43"/>
      <c r="D231" s="232" t="s">
        <v>266</v>
      </c>
      <c r="E231" s="43"/>
      <c r="F231" s="233" t="s">
        <v>761</v>
      </c>
      <c r="G231" s="43"/>
      <c r="H231" s="43"/>
      <c r="I231" s="234"/>
      <c r="J231" s="43"/>
      <c r="K231" s="43"/>
      <c r="L231" s="47"/>
      <c r="M231" s="235"/>
      <c r="N231" s="23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266</v>
      </c>
      <c r="AU231" s="19" t="s">
        <v>89</v>
      </c>
    </row>
    <row r="232" s="13" customFormat="1">
      <c r="A232" s="13"/>
      <c r="B232" s="237"/>
      <c r="C232" s="238"/>
      <c r="D232" s="239" t="s">
        <v>268</v>
      </c>
      <c r="E232" s="240" t="s">
        <v>35</v>
      </c>
      <c r="F232" s="241" t="s">
        <v>1125</v>
      </c>
      <c r="G232" s="238"/>
      <c r="H232" s="240" t="s">
        <v>35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268</v>
      </c>
      <c r="AU232" s="247" t="s">
        <v>89</v>
      </c>
      <c r="AV232" s="13" t="s">
        <v>87</v>
      </c>
      <c r="AW232" s="13" t="s">
        <v>41</v>
      </c>
      <c r="AX232" s="13" t="s">
        <v>80</v>
      </c>
      <c r="AY232" s="247" t="s">
        <v>257</v>
      </c>
    </row>
    <row r="233" s="13" customFormat="1">
      <c r="A233" s="13"/>
      <c r="B233" s="237"/>
      <c r="C233" s="238"/>
      <c r="D233" s="239" t="s">
        <v>268</v>
      </c>
      <c r="E233" s="240" t="s">
        <v>35</v>
      </c>
      <c r="F233" s="241" t="s">
        <v>980</v>
      </c>
      <c r="G233" s="238"/>
      <c r="H233" s="240" t="s">
        <v>35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268</v>
      </c>
      <c r="AU233" s="247" t="s">
        <v>89</v>
      </c>
      <c r="AV233" s="13" t="s">
        <v>87</v>
      </c>
      <c r="AW233" s="13" t="s">
        <v>41</v>
      </c>
      <c r="AX233" s="13" t="s">
        <v>80</v>
      </c>
      <c r="AY233" s="247" t="s">
        <v>257</v>
      </c>
    </row>
    <row r="234" s="13" customFormat="1">
      <c r="A234" s="13"/>
      <c r="B234" s="237"/>
      <c r="C234" s="238"/>
      <c r="D234" s="239" t="s">
        <v>268</v>
      </c>
      <c r="E234" s="240" t="s">
        <v>35</v>
      </c>
      <c r="F234" s="241" t="s">
        <v>1126</v>
      </c>
      <c r="G234" s="238"/>
      <c r="H234" s="240" t="s">
        <v>35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268</v>
      </c>
      <c r="AU234" s="247" t="s">
        <v>89</v>
      </c>
      <c r="AV234" s="13" t="s">
        <v>87</v>
      </c>
      <c r="AW234" s="13" t="s">
        <v>41</v>
      </c>
      <c r="AX234" s="13" t="s">
        <v>80</v>
      </c>
      <c r="AY234" s="247" t="s">
        <v>257</v>
      </c>
    </row>
    <row r="235" s="14" customFormat="1">
      <c r="A235" s="14"/>
      <c r="B235" s="248"/>
      <c r="C235" s="249"/>
      <c r="D235" s="239" t="s">
        <v>268</v>
      </c>
      <c r="E235" s="250" t="s">
        <v>35</v>
      </c>
      <c r="F235" s="251" t="s">
        <v>1127</v>
      </c>
      <c r="G235" s="249"/>
      <c r="H235" s="252">
        <v>68.513000000000005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268</v>
      </c>
      <c r="AU235" s="258" t="s">
        <v>89</v>
      </c>
      <c r="AV235" s="14" t="s">
        <v>89</v>
      </c>
      <c r="AW235" s="14" t="s">
        <v>41</v>
      </c>
      <c r="AX235" s="14" t="s">
        <v>80</v>
      </c>
      <c r="AY235" s="258" t="s">
        <v>257</v>
      </c>
    </row>
    <row r="236" s="15" customFormat="1">
      <c r="A236" s="15"/>
      <c r="B236" s="259"/>
      <c r="C236" s="260"/>
      <c r="D236" s="239" t="s">
        <v>268</v>
      </c>
      <c r="E236" s="261" t="s">
        <v>35</v>
      </c>
      <c r="F236" s="262" t="s">
        <v>272</v>
      </c>
      <c r="G236" s="260"/>
      <c r="H236" s="263">
        <v>68.513000000000005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9" t="s">
        <v>268</v>
      </c>
      <c r="AU236" s="269" t="s">
        <v>89</v>
      </c>
      <c r="AV236" s="15" t="s">
        <v>264</v>
      </c>
      <c r="AW236" s="15" t="s">
        <v>41</v>
      </c>
      <c r="AX236" s="15" t="s">
        <v>87</v>
      </c>
      <c r="AY236" s="269" t="s">
        <v>257</v>
      </c>
    </row>
    <row r="237" s="12" customFormat="1" ht="22.8" customHeight="1">
      <c r="A237" s="12"/>
      <c r="B237" s="203"/>
      <c r="C237" s="204"/>
      <c r="D237" s="205" t="s">
        <v>79</v>
      </c>
      <c r="E237" s="217" t="s">
        <v>308</v>
      </c>
      <c r="F237" s="217" t="s">
        <v>412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SUM(P238:P297)</f>
        <v>0</v>
      </c>
      <c r="Q237" s="211"/>
      <c r="R237" s="212">
        <f>SUM(R238:R297)</f>
        <v>9.7384768000000026</v>
      </c>
      <c r="S237" s="211"/>
      <c r="T237" s="213">
        <f>SUM(T238:T297)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87</v>
      </c>
      <c r="AT237" s="215" t="s">
        <v>79</v>
      </c>
      <c r="AU237" s="215" t="s">
        <v>87</v>
      </c>
      <c r="AY237" s="214" t="s">
        <v>257</v>
      </c>
      <c r="BK237" s="216">
        <f>SUM(BK238:BK297)</f>
        <v>0</v>
      </c>
    </row>
    <row r="238" s="2" customFormat="1" ht="24.15" customHeight="1">
      <c r="A238" s="41"/>
      <c r="B238" s="42"/>
      <c r="C238" s="219" t="s">
        <v>422</v>
      </c>
      <c r="D238" s="219" t="s">
        <v>259</v>
      </c>
      <c r="E238" s="220" t="s">
        <v>1148</v>
      </c>
      <c r="F238" s="221" t="s">
        <v>1149</v>
      </c>
      <c r="G238" s="222" t="s">
        <v>297</v>
      </c>
      <c r="H238" s="223">
        <v>49.810000000000002</v>
      </c>
      <c r="I238" s="224"/>
      <c r="J238" s="225">
        <f>ROUND(I238*H238,2)</f>
        <v>0</v>
      </c>
      <c r="K238" s="221" t="s">
        <v>263</v>
      </c>
      <c r="L238" s="47"/>
      <c r="M238" s="226" t="s">
        <v>35</v>
      </c>
      <c r="N238" s="227" t="s">
        <v>51</v>
      </c>
      <c r="O238" s="87"/>
      <c r="P238" s="228">
        <f>O238*H238</f>
        <v>0</v>
      </c>
      <c r="Q238" s="228">
        <v>5.0000000000000002E-05</v>
      </c>
      <c r="R238" s="228">
        <f>Q238*H238</f>
        <v>0.0024905000000000001</v>
      </c>
      <c r="S238" s="228">
        <v>0</v>
      </c>
      <c r="T238" s="22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0" t="s">
        <v>264</v>
      </c>
      <c r="AT238" s="230" t="s">
        <v>259</v>
      </c>
      <c r="AU238" s="230" t="s">
        <v>89</v>
      </c>
      <c r="AY238" s="19" t="s">
        <v>257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9" t="s">
        <v>87</v>
      </c>
      <c r="BK238" s="231">
        <f>ROUND(I238*H238,2)</f>
        <v>0</v>
      </c>
      <c r="BL238" s="19" t="s">
        <v>264</v>
      </c>
      <c r="BM238" s="230" t="s">
        <v>1150</v>
      </c>
    </row>
    <row r="239" s="2" customFormat="1">
      <c r="A239" s="41"/>
      <c r="B239" s="42"/>
      <c r="C239" s="43"/>
      <c r="D239" s="232" t="s">
        <v>266</v>
      </c>
      <c r="E239" s="43"/>
      <c r="F239" s="233" t="s">
        <v>1151</v>
      </c>
      <c r="G239" s="43"/>
      <c r="H239" s="43"/>
      <c r="I239" s="234"/>
      <c r="J239" s="43"/>
      <c r="K239" s="43"/>
      <c r="L239" s="47"/>
      <c r="M239" s="235"/>
      <c r="N239" s="23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266</v>
      </c>
      <c r="AU239" s="19" t="s">
        <v>89</v>
      </c>
    </row>
    <row r="240" s="13" customFormat="1">
      <c r="A240" s="13"/>
      <c r="B240" s="237"/>
      <c r="C240" s="238"/>
      <c r="D240" s="239" t="s">
        <v>268</v>
      </c>
      <c r="E240" s="240" t="s">
        <v>35</v>
      </c>
      <c r="F240" s="241" t="s">
        <v>1125</v>
      </c>
      <c r="G240" s="238"/>
      <c r="H240" s="240" t="s">
        <v>35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268</v>
      </c>
      <c r="AU240" s="247" t="s">
        <v>89</v>
      </c>
      <c r="AV240" s="13" t="s">
        <v>87</v>
      </c>
      <c r="AW240" s="13" t="s">
        <v>41</v>
      </c>
      <c r="AX240" s="13" t="s">
        <v>80</v>
      </c>
      <c r="AY240" s="247" t="s">
        <v>257</v>
      </c>
    </row>
    <row r="241" s="14" customFormat="1">
      <c r="A241" s="14"/>
      <c r="B241" s="248"/>
      <c r="C241" s="249"/>
      <c r="D241" s="239" t="s">
        <v>268</v>
      </c>
      <c r="E241" s="250" t="s">
        <v>35</v>
      </c>
      <c r="F241" s="251" t="s">
        <v>1146</v>
      </c>
      <c r="G241" s="249"/>
      <c r="H241" s="252">
        <v>49.810000000000002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268</v>
      </c>
      <c r="AU241" s="258" t="s">
        <v>89</v>
      </c>
      <c r="AV241" s="14" t="s">
        <v>89</v>
      </c>
      <c r="AW241" s="14" t="s">
        <v>41</v>
      </c>
      <c r="AX241" s="14" t="s">
        <v>80</v>
      </c>
      <c r="AY241" s="258" t="s">
        <v>257</v>
      </c>
    </row>
    <row r="242" s="15" customFormat="1">
      <c r="A242" s="15"/>
      <c r="B242" s="259"/>
      <c r="C242" s="260"/>
      <c r="D242" s="239" t="s">
        <v>268</v>
      </c>
      <c r="E242" s="261" t="s">
        <v>35</v>
      </c>
      <c r="F242" s="262" t="s">
        <v>272</v>
      </c>
      <c r="G242" s="260"/>
      <c r="H242" s="263">
        <v>49.810000000000002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268</v>
      </c>
      <c r="AU242" s="269" t="s">
        <v>89</v>
      </c>
      <c r="AV242" s="15" t="s">
        <v>264</v>
      </c>
      <c r="AW242" s="15" t="s">
        <v>41</v>
      </c>
      <c r="AX242" s="15" t="s">
        <v>87</v>
      </c>
      <c r="AY242" s="269" t="s">
        <v>257</v>
      </c>
    </row>
    <row r="243" s="2" customFormat="1" ht="16.5" customHeight="1">
      <c r="A243" s="41"/>
      <c r="B243" s="42"/>
      <c r="C243" s="270" t="s">
        <v>427</v>
      </c>
      <c r="D243" s="270" t="s">
        <v>369</v>
      </c>
      <c r="E243" s="271" t="s">
        <v>1152</v>
      </c>
      <c r="F243" s="272" t="s">
        <v>1153</v>
      </c>
      <c r="G243" s="273" t="s">
        <v>297</v>
      </c>
      <c r="H243" s="274">
        <v>50.557000000000002</v>
      </c>
      <c r="I243" s="275"/>
      <c r="J243" s="276">
        <f>ROUND(I243*H243,2)</f>
        <v>0</v>
      </c>
      <c r="K243" s="272" t="s">
        <v>263</v>
      </c>
      <c r="L243" s="277"/>
      <c r="M243" s="278" t="s">
        <v>35</v>
      </c>
      <c r="N243" s="279" t="s">
        <v>51</v>
      </c>
      <c r="O243" s="87"/>
      <c r="P243" s="228">
        <f>O243*H243</f>
        <v>0</v>
      </c>
      <c r="Q243" s="228">
        <v>0.052999999999999998</v>
      </c>
      <c r="R243" s="228">
        <f>Q243*H243</f>
        <v>2.6795209999999998</v>
      </c>
      <c r="S243" s="228">
        <v>0</v>
      </c>
      <c r="T243" s="22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30" t="s">
        <v>308</v>
      </c>
      <c r="AT243" s="230" t="s">
        <v>369</v>
      </c>
      <c r="AU243" s="230" t="s">
        <v>89</v>
      </c>
      <c r="AY243" s="19" t="s">
        <v>257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9" t="s">
        <v>87</v>
      </c>
      <c r="BK243" s="231">
        <f>ROUND(I243*H243,2)</f>
        <v>0</v>
      </c>
      <c r="BL243" s="19" t="s">
        <v>264</v>
      </c>
      <c r="BM243" s="230" t="s">
        <v>1154</v>
      </c>
    </row>
    <row r="244" s="14" customFormat="1">
      <c r="A244" s="14"/>
      <c r="B244" s="248"/>
      <c r="C244" s="249"/>
      <c r="D244" s="239" t="s">
        <v>268</v>
      </c>
      <c r="E244" s="249"/>
      <c r="F244" s="251" t="s">
        <v>1155</v>
      </c>
      <c r="G244" s="249"/>
      <c r="H244" s="252">
        <v>50.557000000000002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</v>
      </c>
      <c r="AX244" s="14" t="s">
        <v>87</v>
      </c>
      <c r="AY244" s="258" t="s">
        <v>257</v>
      </c>
    </row>
    <row r="245" s="2" customFormat="1" ht="24.15" customHeight="1">
      <c r="A245" s="41"/>
      <c r="B245" s="42"/>
      <c r="C245" s="219" t="s">
        <v>431</v>
      </c>
      <c r="D245" s="219" t="s">
        <v>259</v>
      </c>
      <c r="E245" s="220" t="s">
        <v>1156</v>
      </c>
      <c r="F245" s="221" t="s">
        <v>1157</v>
      </c>
      <c r="G245" s="222" t="s">
        <v>396</v>
      </c>
      <c r="H245" s="223">
        <v>1</v>
      </c>
      <c r="I245" s="224"/>
      <c r="J245" s="225">
        <f>ROUND(I245*H245,2)</f>
        <v>0</v>
      </c>
      <c r="K245" s="221" t="s">
        <v>263</v>
      </c>
      <c r="L245" s="47"/>
      <c r="M245" s="226" t="s">
        <v>35</v>
      </c>
      <c r="N245" s="227" t="s">
        <v>51</v>
      </c>
      <c r="O245" s="87"/>
      <c r="P245" s="228">
        <f>O245*H245</f>
        <v>0</v>
      </c>
      <c r="Q245" s="228">
        <v>0.00014999999999999999</v>
      </c>
      <c r="R245" s="228">
        <f>Q245*H245</f>
        <v>0.00014999999999999999</v>
      </c>
      <c r="S245" s="228">
        <v>0</v>
      </c>
      <c r="T245" s="22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0" t="s">
        <v>264</v>
      </c>
      <c r="AT245" s="230" t="s">
        <v>259</v>
      </c>
      <c r="AU245" s="230" t="s">
        <v>89</v>
      </c>
      <c r="AY245" s="19" t="s">
        <v>257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87</v>
      </c>
      <c r="BK245" s="231">
        <f>ROUND(I245*H245,2)</f>
        <v>0</v>
      </c>
      <c r="BL245" s="19" t="s">
        <v>264</v>
      </c>
      <c r="BM245" s="230" t="s">
        <v>1158</v>
      </c>
    </row>
    <row r="246" s="2" customFormat="1">
      <c r="A246" s="41"/>
      <c r="B246" s="42"/>
      <c r="C246" s="43"/>
      <c r="D246" s="232" t="s">
        <v>266</v>
      </c>
      <c r="E246" s="43"/>
      <c r="F246" s="233" t="s">
        <v>1159</v>
      </c>
      <c r="G246" s="43"/>
      <c r="H246" s="43"/>
      <c r="I246" s="234"/>
      <c r="J246" s="43"/>
      <c r="K246" s="43"/>
      <c r="L246" s="47"/>
      <c r="M246" s="235"/>
      <c r="N246" s="23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266</v>
      </c>
      <c r="AU246" s="19" t="s">
        <v>89</v>
      </c>
    </row>
    <row r="247" s="13" customFormat="1">
      <c r="A247" s="13"/>
      <c r="B247" s="237"/>
      <c r="C247" s="238"/>
      <c r="D247" s="239" t="s">
        <v>268</v>
      </c>
      <c r="E247" s="240" t="s">
        <v>35</v>
      </c>
      <c r="F247" s="241" t="s">
        <v>1125</v>
      </c>
      <c r="G247" s="238"/>
      <c r="H247" s="240" t="s">
        <v>35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268</v>
      </c>
      <c r="AU247" s="247" t="s">
        <v>89</v>
      </c>
      <c r="AV247" s="13" t="s">
        <v>87</v>
      </c>
      <c r="AW247" s="13" t="s">
        <v>41</v>
      </c>
      <c r="AX247" s="13" t="s">
        <v>80</v>
      </c>
      <c r="AY247" s="247" t="s">
        <v>257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1057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4" customFormat="1">
      <c r="A249" s="14"/>
      <c r="B249" s="248"/>
      <c r="C249" s="249"/>
      <c r="D249" s="239" t="s">
        <v>268</v>
      </c>
      <c r="E249" s="250" t="s">
        <v>35</v>
      </c>
      <c r="F249" s="251" t="s">
        <v>87</v>
      </c>
      <c r="G249" s="249"/>
      <c r="H249" s="252">
        <v>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268</v>
      </c>
      <c r="AU249" s="258" t="s">
        <v>89</v>
      </c>
      <c r="AV249" s="14" t="s">
        <v>89</v>
      </c>
      <c r="AW249" s="14" t="s">
        <v>41</v>
      </c>
      <c r="AX249" s="14" t="s">
        <v>80</v>
      </c>
      <c r="AY249" s="258" t="s">
        <v>257</v>
      </c>
    </row>
    <row r="250" s="15" customFormat="1">
      <c r="A250" s="15"/>
      <c r="B250" s="259"/>
      <c r="C250" s="260"/>
      <c r="D250" s="239" t="s">
        <v>268</v>
      </c>
      <c r="E250" s="261" t="s">
        <v>35</v>
      </c>
      <c r="F250" s="262" t="s">
        <v>272</v>
      </c>
      <c r="G250" s="260"/>
      <c r="H250" s="263">
        <v>1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268</v>
      </c>
      <c r="AU250" s="269" t="s">
        <v>89</v>
      </c>
      <c r="AV250" s="15" t="s">
        <v>264</v>
      </c>
      <c r="AW250" s="15" t="s">
        <v>41</v>
      </c>
      <c r="AX250" s="15" t="s">
        <v>87</v>
      </c>
      <c r="AY250" s="269" t="s">
        <v>257</v>
      </c>
    </row>
    <row r="251" s="2" customFormat="1" ht="21.75" customHeight="1">
      <c r="A251" s="41"/>
      <c r="B251" s="42"/>
      <c r="C251" s="270" t="s">
        <v>436</v>
      </c>
      <c r="D251" s="270" t="s">
        <v>369</v>
      </c>
      <c r="E251" s="271" t="s">
        <v>1160</v>
      </c>
      <c r="F251" s="272" t="s">
        <v>1161</v>
      </c>
      <c r="G251" s="273" t="s">
        <v>396</v>
      </c>
      <c r="H251" s="274">
        <v>1</v>
      </c>
      <c r="I251" s="275"/>
      <c r="J251" s="276">
        <f>ROUND(I251*H251,2)</f>
        <v>0</v>
      </c>
      <c r="K251" s="272" t="s">
        <v>263</v>
      </c>
      <c r="L251" s="277"/>
      <c r="M251" s="278" t="s">
        <v>35</v>
      </c>
      <c r="N251" s="279" t="s">
        <v>51</v>
      </c>
      <c r="O251" s="87"/>
      <c r="P251" s="228">
        <f>O251*H251</f>
        <v>0</v>
      </c>
      <c r="Q251" s="228">
        <v>0.042000000000000003</v>
      </c>
      <c r="R251" s="228">
        <f>Q251*H251</f>
        <v>0.042000000000000003</v>
      </c>
      <c r="S251" s="228">
        <v>0</v>
      </c>
      <c r="T251" s="22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0" t="s">
        <v>308</v>
      </c>
      <c r="AT251" s="230" t="s">
        <v>369</v>
      </c>
      <c r="AU251" s="230" t="s">
        <v>89</v>
      </c>
      <c r="AY251" s="19" t="s">
        <v>257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9" t="s">
        <v>87</v>
      </c>
      <c r="BK251" s="231">
        <f>ROUND(I251*H251,2)</f>
        <v>0</v>
      </c>
      <c r="BL251" s="19" t="s">
        <v>264</v>
      </c>
      <c r="BM251" s="230" t="s">
        <v>1162</v>
      </c>
    </row>
    <row r="252" s="2" customFormat="1" ht="16.5" customHeight="1">
      <c r="A252" s="41"/>
      <c r="B252" s="42"/>
      <c r="C252" s="219" t="s">
        <v>440</v>
      </c>
      <c r="D252" s="219" t="s">
        <v>259</v>
      </c>
      <c r="E252" s="220" t="s">
        <v>500</v>
      </c>
      <c r="F252" s="221" t="s">
        <v>501</v>
      </c>
      <c r="G252" s="222" t="s">
        <v>396</v>
      </c>
      <c r="H252" s="223">
        <v>2</v>
      </c>
      <c r="I252" s="224"/>
      <c r="J252" s="225">
        <f>ROUND(I252*H252,2)</f>
        <v>0</v>
      </c>
      <c r="K252" s="221" t="s">
        <v>263</v>
      </c>
      <c r="L252" s="47"/>
      <c r="M252" s="226" t="s">
        <v>35</v>
      </c>
      <c r="N252" s="227" t="s">
        <v>51</v>
      </c>
      <c r="O252" s="87"/>
      <c r="P252" s="228">
        <f>O252*H252</f>
        <v>0</v>
      </c>
      <c r="Q252" s="228">
        <v>0.45937</v>
      </c>
      <c r="R252" s="228">
        <f>Q252*H252</f>
        <v>0.91874</v>
      </c>
      <c r="S252" s="228">
        <v>0</v>
      </c>
      <c r="T252" s="22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0" t="s">
        <v>264</v>
      </c>
      <c r="AT252" s="230" t="s">
        <v>259</v>
      </c>
      <c r="AU252" s="230" t="s">
        <v>89</v>
      </c>
      <c r="AY252" s="19" t="s">
        <v>257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9" t="s">
        <v>87</v>
      </c>
      <c r="BK252" s="231">
        <f>ROUND(I252*H252,2)</f>
        <v>0</v>
      </c>
      <c r="BL252" s="19" t="s">
        <v>264</v>
      </c>
      <c r="BM252" s="230" t="s">
        <v>1061</v>
      </c>
    </row>
    <row r="253" s="2" customFormat="1">
      <c r="A253" s="41"/>
      <c r="B253" s="42"/>
      <c r="C253" s="43"/>
      <c r="D253" s="232" t="s">
        <v>266</v>
      </c>
      <c r="E253" s="43"/>
      <c r="F253" s="233" t="s">
        <v>503</v>
      </c>
      <c r="G253" s="43"/>
      <c r="H253" s="43"/>
      <c r="I253" s="234"/>
      <c r="J253" s="43"/>
      <c r="K253" s="43"/>
      <c r="L253" s="47"/>
      <c r="M253" s="235"/>
      <c r="N253" s="23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266</v>
      </c>
      <c r="AU253" s="19" t="s">
        <v>89</v>
      </c>
    </row>
    <row r="254" s="2" customFormat="1" ht="16.5" customHeight="1">
      <c r="A254" s="41"/>
      <c r="B254" s="42"/>
      <c r="C254" s="219" t="s">
        <v>446</v>
      </c>
      <c r="D254" s="219" t="s">
        <v>259</v>
      </c>
      <c r="E254" s="220" t="s">
        <v>1062</v>
      </c>
      <c r="F254" s="221" t="s">
        <v>1063</v>
      </c>
      <c r="G254" s="222" t="s">
        <v>297</v>
      </c>
      <c r="H254" s="223">
        <v>49.810000000000002</v>
      </c>
      <c r="I254" s="224"/>
      <c r="J254" s="225">
        <f>ROUND(I254*H254,2)</f>
        <v>0</v>
      </c>
      <c r="K254" s="221" t="s">
        <v>263</v>
      </c>
      <c r="L254" s="47"/>
      <c r="M254" s="226" t="s">
        <v>35</v>
      </c>
      <c r="N254" s="227" t="s">
        <v>51</v>
      </c>
      <c r="O254" s="87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264</v>
      </c>
      <c r="AT254" s="230" t="s">
        <v>259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1064</v>
      </c>
    </row>
    <row r="255" s="2" customFormat="1">
      <c r="A255" s="41"/>
      <c r="B255" s="42"/>
      <c r="C255" s="43"/>
      <c r="D255" s="232" t="s">
        <v>266</v>
      </c>
      <c r="E255" s="43"/>
      <c r="F255" s="233" t="s">
        <v>1065</v>
      </c>
      <c r="G255" s="43"/>
      <c r="H255" s="43"/>
      <c r="I255" s="234"/>
      <c r="J255" s="43"/>
      <c r="K255" s="43"/>
      <c r="L255" s="47"/>
      <c r="M255" s="235"/>
      <c r="N255" s="23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266</v>
      </c>
      <c r="AU255" s="19" t="s">
        <v>89</v>
      </c>
    </row>
    <row r="256" s="13" customFormat="1">
      <c r="A256" s="13"/>
      <c r="B256" s="237"/>
      <c r="C256" s="238"/>
      <c r="D256" s="239" t="s">
        <v>268</v>
      </c>
      <c r="E256" s="240" t="s">
        <v>35</v>
      </c>
      <c r="F256" s="241" t="s">
        <v>1125</v>
      </c>
      <c r="G256" s="238"/>
      <c r="H256" s="240" t="s">
        <v>35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268</v>
      </c>
      <c r="AU256" s="247" t="s">
        <v>89</v>
      </c>
      <c r="AV256" s="13" t="s">
        <v>87</v>
      </c>
      <c r="AW256" s="13" t="s">
        <v>41</v>
      </c>
      <c r="AX256" s="13" t="s">
        <v>80</v>
      </c>
      <c r="AY256" s="247" t="s">
        <v>257</v>
      </c>
    </row>
    <row r="257" s="14" customFormat="1">
      <c r="A257" s="14"/>
      <c r="B257" s="248"/>
      <c r="C257" s="249"/>
      <c r="D257" s="239" t="s">
        <v>268</v>
      </c>
      <c r="E257" s="250" t="s">
        <v>35</v>
      </c>
      <c r="F257" s="251" t="s">
        <v>1146</v>
      </c>
      <c r="G257" s="249"/>
      <c r="H257" s="252">
        <v>49.810000000000002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268</v>
      </c>
      <c r="AU257" s="258" t="s">
        <v>89</v>
      </c>
      <c r="AV257" s="14" t="s">
        <v>89</v>
      </c>
      <c r="AW257" s="14" t="s">
        <v>41</v>
      </c>
      <c r="AX257" s="14" t="s">
        <v>80</v>
      </c>
      <c r="AY257" s="258" t="s">
        <v>257</v>
      </c>
    </row>
    <row r="258" s="15" customFormat="1">
      <c r="A258" s="15"/>
      <c r="B258" s="259"/>
      <c r="C258" s="260"/>
      <c r="D258" s="239" t="s">
        <v>268</v>
      </c>
      <c r="E258" s="261" t="s">
        <v>35</v>
      </c>
      <c r="F258" s="262" t="s">
        <v>272</v>
      </c>
      <c r="G258" s="260"/>
      <c r="H258" s="263">
        <v>49.810000000000002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268</v>
      </c>
      <c r="AU258" s="269" t="s">
        <v>89</v>
      </c>
      <c r="AV258" s="15" t="s">
        <v>264</v>
      </c>
      <c r="AW258" s="15" t="s">
        <v>41</v>
      </c>
      <c r="AX258" s="15" t="s">
        <v>87</v>
      </c>
      <c r="AY258" s="269" t="s">
        <v>257</v>
      </c>
    </row>
    <row r="259" s="2" customFormat="1" ht="16.5" customHeight="1">
      <c r="A259" s="41"/>
      <c r="B259" s="42"/>
      <c r="C259" s="219" t="s">
        <v>451</v>
      </c>
      <c r="D259" s="219" t="s">
        <v>259</v>
      </c>
      <c r="E259" s="220" t="s">
        <v>1066</v>
      </c>
      <c r="F259" s="221" t="s">
        <v>1067</v>
      </c>
      <c r="G259" s="222" t="s">
        <v>396</v>
      </c>
      <c r="H259" s="223">
        <v>2</v>
      </c>
      <c r="I259" s="224"/>
      <c r="J259" s="225">
        <f>ROUND(I259*H259,2)</f>
        <v>0</v>
      </c>
      <c r="K259" s="221" t="s">
        <v>263</v>
      </c>
      <c r="L259" s="47"/>
      <c r="M259" s="226" t="s">
        <v>35</v>
      </c>
      <c r="N259" s="227" t="s">
        <v>51</v>
      </c>
      <c r="O259" s="87"/>
      <c r="P259" s="228">
        <f>O259*H259</f>
        <v>0</v>
      </c>
      <c r="Q259" s="228">
        <v>0.010189999999999999</v>
      </c>
      <c r="R259" s="228">
        <f>Q259*H259</f>
        <v>0.020379999999999999</v>
      </c>
      <c r="S259" s="228">
        <v>0</v>
      </c>
      <c r="T259" s="22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30" t="s">
        <v>264</v>
      </c>
      <c r="AT259" s="230" t="s">
        <v>259</v>
      </c>
      <c r="AU259" s="230" t="s">
        <v>89</v>
      </c>
      <c r="AY259" s="19" t="s">
        <v>257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9" t="s">
        <v>87</v>
      </c>
      <c r="BK259" s="231">
        <f>ROUND(I259*H259,2)</f>
        <v>0</v>
      </c>
      <c r="BL259" s="19" t="s">
        <v>264</v>
      </c>
      <c r="BM259" s="230" t="s">
        <v>1068</v>
      </c>
    </row>
    <row r="260" s="2" customFormat="1">
      <c r="A260" s="41"/>
      <c r="B260" s="42"/>
      <c r="C260" s="43"/>
      <c r="D260" s="232" t="s">
        <v>266</v>
      </c>
      <c r="E260" s="43"/>
      <c r="F260" s="233" t="s">
        <v>1069</v>
      </c>
      <c r="G260" s="43"/>
      <c r="H260" s="43"/>
      <c r="I260" s="234"/>
      <c r="J260" s="43"/>
      <c r="K260" s="43"/>
      <c r="L260" s="47"/>
      <c r="M260" s="235"/>
      <c r="N260" s="23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266</v>
      </c>
      <c r="AU260" s="19" t="s">
        <v>89</v>
      </c>
    </row>
    <row r="261" s="13" customFormat="1">
      <c r="A261" s="13"/>
      <c r="B261" s="237"/>
      <c r="C261" s="238"/>
      <c r="D261" s="239" t="s">
        <v>268</v>
      </c>
      <c r="E261" s="240" t="s">
        <v>35</v>
      </c>
      <c r="F261" s="241" t="s">
        <v>1125</v>
      </c>
      <c r="G261" s="238"/>
      <c r="H261" s="240" t="s">
        <v>35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268</v>
      </c>
      <c r="AU261" s="247" t="s">
        <v>89</v>
      </c>
      <c r="AV261" s="13" t="s">
        <v>87</v>
      </c>
      <c r="AW261" s="13" t="s">
        <v>41</v>
      </c>
      <c r="AX261" s="13" t="s">
        <v>80</v>
      </c>
      <c r="AY261" s="247" t="s">
        <v>257</v>
      </c>
    </row>
    <row r="262" s="14" customFormat="1">
      <c r="A262" s="14"/>
      <c r="B262" s="248"/>
      <c r="C262" s="249"/>
      <c r="D262" s="239" t="s">
        <v>268</v>
      </c>
      <c r="E262" s="250" t="s">
        <v>35</v>
      </c>
      <c r="F262" s="251" t="s">
        <v>1163</v>
      </c>
      <c r="G262" s="249"/>
      <c r="H262" s="252">
        <v>2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268</v>
      </c>
      <c r="AU262" s="258" t="s">
        <v>89</v>
      </c>
      <c r="AV262" s="14" t="s">
        <v>89</v>
      </c>
      <c r="AW262" s="14" t="s">
        <v>41</v>
      </c>
      <c r="AX262" s="14" t="s">
        <v>80</v>
      </c>
      <c r="AY262" s="258" t="s">
        <v>257</v>
      </c>
    </row>
    <row r="263" s="15" customFormat="1">
      <c r="A263" s="15"/>
      <c r="B263" s="259"/>
      <c r="C263" s="260"/>
      <c r="D263" s="239" t="s">
        <v>268</v>
      </c>
      <c r="E263" s="261" t="s">
        <v>35</v>
      </c>
      <c r="F263" s="262" t="s">
        <v>272</v>
      </c>
      <c r="G263" s="260"/>
      <c r="H263" s="263">
        <v>2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9" t="s">
        <v>268</v>
      </c>
      <c r="AU263" s="269" t="s">
        <v>89</v>
      </c>
      <c r="AV263" s="15" t="s">
        <v>264</v>
      </c>
      <c r="AW263" s="15" t="s">
        <v>41</v>
      </c>
      <c r="AX263" s="15" t="s">
        <v>87</v>
      </c>
      <c r="AY263" s="269" t="s">
        <v>257</v>
      </c>
    </row>
    <row r="264" s="2" customFormat="1" ht="16.5" customHeight="1">
      <c r="A264" s="41"/>
      <c r="B264" s="42"/>
      <c r="C264" s="270" t="s">
        <v>458</v>
      </c>
      <c r="D264" s="270" t="s">
        <v>369</v>
      </c>
      <c r="E264" s="271" t="s">
        <v>1075</v>
      </c>
      <c r="F264" s="272" t="s">
        <v>1076</v>
      </c>
      <c r="G264" s="273" t="s">
        <v>396</v>
      </c>
      <c r="H264" s="274">
        <v>2</v>
      </c>
      <c r="I264" s="275"/>
      <c r="J264" s="276">
        <f>ROUND(I264*H264,2)</f>
        <v>0</v>
      </c>
      <c r="K264" s="272" t="s">
        <v>263</v>
      </c>
      <c r="L264" s="277"/>
      <c r="M264" s="278" t="s">
        <v>35</v>
      </c>
      <c r="N264" s="279" t="s">
        <v>51</v>
      </c>
      <c r="O264" s="87"/>
      <c r="P264" s="228">
        <f>O264*H264</f>
        <v>0</v>
      </c>
      <c r="Q264" s="228">
        <v>0.50600000000000001</v>
      </c>
      <c r="R264" s="228">
        <f>Q264*H264</f>
        <v>1.012</v>
      </c>
      <c r="S264" s="228">
        <v>0</v>
      </c>
      <c r="T264" s="22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30" t="s">
        <v>308</v>
      </c>
      <c r="AT264" s="230" t="s">
        <v>369</v>
      </c>
      <c r="AU264" s="230" t="s">
        <v>89</v>
      </c>
      <c r="AY264" s="19" t="s">
        <v>257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9" t="s">
        <v>87</v>
      </c>
      <c r="BK264" s="231">
        <f>ROUND(I264*H264,2)</f>
        <v>0</v>
      </c>
      <c r="BL264" s="19" t="s">
        <v>264</v>
      </c>
      <c r="BM264" s="230" t="s">
        <v>1077</v>
      </c>
    </row>
    <row r="265" s="13" customFormat="1">
      <c r="A265" s="13"/>
      <c r="B265" s="237"/>
      <c r="C265" s="238"/>
      <c r="D265" s="239" t="s">
        <v>268</v>
      </c>
      <c r="E265" s="240" t="s">
        <v>35</v>
      </c>
      <c r="F265" s="241" t="s">
        <v>1125</v>
      </c>
      <c r="G265" s="238"/>
      <c r="H265" s="240" t="s">
        <v>35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268</v>
      </c>
      <c r="AU265" s="247" t="s">
        <v>89</v>
      </c>
      <c r="AV265" s="13" t="s">
        <v>87</v>
      </c>
      <c r="AW265" s="13" t="s">
        <v>41</v>
      </c>
      <c r="AX265" s="13" t="s">
        <v>80</v>
      </c>
      <c r="AY265" s="247" t="s">
        <v>257</v>
      </c>
    </row>
    <row r="266" s="14" customFormat="1">
      <c r="A266" s="14"/>
      <c r="B266" s="248"/>
      <c r="C266" s="249"/>
      <c r="D266" s="239" t="s">
        <v>268</v>
      </c>
      <c r="E266" s="250" t="s">
        <v>35</v>
      </c>
      <c r="F266" s="251" t="s">
        <v>1163</v>
      </c>
      <c r="G266" s="249"/>
      <c r="H266" s="252">
        <v>2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268</v>
      </c>
      <c r="AU266" s="258" t="s">
        <v>89</v>
      </c>
      <c r="AV266" s="14" t="s">
        <v>89</v>
      </c>
      <c r="AW266" s="14" t="s">
        <v>41</v>
      </c>
      <c r="AX266" s="14" t="s">
        <v>80</v>
      </c>
      <c r="AY266" s="258" t="s">
        <v>257</v>
      </c>
    </row>
    <row r="267" s="15" customFormat="1">
      <c r="A267" s="15"/>
      <c r="B267" s="259"/>
      <c r="C267" s="260"/>
      <c r="D267" s="239" t="s">
        <v>268</v>
      </c>
      <c r="E267" s="261" t="s">
        <v>35</v>
      </c>
      <c r="F267" s="262" t="s">
        <v>272</v>
      </c>
      <c r="G267" s="260"/>
      <c r="H267" s="263">
        <v>2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9" t="s">
        <v>268</v>
      </c>
      <c r="AU267" s="269" t="s">
        <v>89</v>
      </c>
      <c r="AV267" s="15" t="s">
        <v>264</v>
      </c>
      <c r="AW267" s="15" t="s">
        <v>41</v>
      </c>
      <c r="AX267" s="15" t="s">
        <v>87</v>
      </c>
      <c r="AY267" s="269" t="s">
        <v>257</v>
      </c>
    </row>
    <row r="268" s="2" customFormat="1" ht="16.5" customHeight="1">
      <c r="A268" s="41"/>
      <c r="B268" s="42"/>
      <c r="C268" s="270" t="s">
        <v>462</v>
      </c>
      <c r="D268" s="270" t="s">
        <v>369</v>
      </c>
      <c r="E268" s="271" t="s">
        <v>1078</v>
      </c>
      <c r="F268" s="272" t="s">
        <v>1079</v>
      </c>
      <c r="G268" s="273" t="s">
        <v>396</v>
      </c>
      <c r="H268" s="274">
        <v>4</v>
      </c>
      <c r="I268" s="275"/>
      <c r="J268" s="276">
        <f>ROUND(I268*H268,2)</f>
        <v>0</v>
      </c>
      <c r="K268" s="272" t="s">
        <v>263</v>
      </c>
      <c r="L268" s="277"/>
      <c r="M268" s="278" t="s">
        <v>35</v>
      </c>
      <c r="N268" s="279" t="s">
        <v>51</v>
      </c>
      <c r="O268" s="87"/>
      <c r="P268" s="228">
        <f>O268*H268</f>
        <v>0</v>
      </c>
      <c r="Q268" s="228">
        <v>0.002</v>
      </c>
      <c r="R268" s="228">
        <f>Q268*H268</f>
        <v>0.0080000000000000002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308</v>
      </c>
      <c r="AT268" s="230" t="s">
        <v>369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1080</v>
      </c>
    </row>
    <row r="269" s="13" customFormat="1">
      <c r="A269" s="13"/>
      <c r="B269" s="237"/>
      <c r="C269" s="238"/>
      <c r="D269" s="239" t="s">
        <v>268</v>
      </c>
      <c r="E269" s="240" t="s">
        <v>35</v>
      </c>
      <c r="F269" s="241" t="s">
        <v>1125</v>
      </c>
      <c r="G269" s="238"/>
      <c r="H269" s="240" t="s">
        <v>35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268</v>
      </c>
      <c r="AU269" s="247" t="s">
        <v>89</v>
      </c>
      <c r="AV269" s="13" t="s">
        <v>87</v>
      </c>
      <c r="AW269" s="13" t="s">
        <v>41</v>
      </c>
      <c r="AX269" s="13" t="s">
        <v>80</v>
      </c>
      <c r="AY269" s="247" t="s">
        <v>257</v>
      </c>
    </row>
    <row r="270" s="14" customFormat="1">
      <c r="A270" s="14"/>
      <c r="B270" s="248"/>
      <c r="C270" s="249"/>
      <c r="D270" s="239" t="s">
        <v>268</v>
      </c>
      <c r="E270" s="250" t="s">
        <v>35</v>
      </c>
      <c r="F270" s="251" t="s">
        <v>264</v>
      </c>
      <c r="G270" s="249"/>
      <c r="H270" s="252">
        <v>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268</v>
      </c>
      <c r="AU270" s="258" t="s">
        <v>89</v>
      </c>
      <c r="AV270" s="14" t="s">
        <v>89</v>
      </c>
      <c r="AW270" s="14" t="s">
        <v>41</v>
      </c>
      <c r="AX270" s="14" t="s">
        <v>80</v>
      </c>
      <c r="AY270" s="258" t="s">
        <v>257</v>
      </c>
    </row>
    <row r="271" s="15" customFormat="1">
      <c r="A271" s="15"/>
      <c r="B271" s="259"/>
      <c r="C271" s="260"/>
      <c r="D271" s="239" t="s">
        <v>268</v>
      </c>
      <c r="E271" s="261" t="s">
        <v>35</v>
      </c>
      <c r="F271" s="262" t="s">
        <v>272</v>
      </c>
      <c r="G271" s="260"/>
      <c r="H271" s="263">
        <v>4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9" t="s">
        <v>268</v>
      </c>
      <c r="AU271" s="269" t="s">
        <v>89</v>
      </c>
      <c r="AV271" s="15" t="s">
        <v>264</v>
      </c>
      <c r="AW271" s="15" t="s">
        <v>41</v>
      </c>
      <c r="AX271" s="15" t="s">
        <v>87</v>
      </c>
      <c r="AY271" s="269" t="s">
        <v>257</v>
      </c>
    </row>
    <row r="272" s="2" customFormat="1" ht="16.5" customHeight="1">
      <c r="A272" s="41"/>
      <c r="B272" s="42"/>
      <c r="C272" s="219" t="s">
        <v>466</v>
      </c>
      <c r="D272" s="219" t="s">
        <v>259</v>
      </c>
      <c r="E272" s="220" t="s">
        <v>1081</v>
      </c>
      <c r="F272" s="221" t="s">
        <v>1082</v>
      </c>
      <c r="G272" s="222" t="s">
        <v>396</v>
      </c>
      <c r="H272" s="223">
        <v>2</v>
      </c>
      <c r="I272" s="224"/>
      <c r="J272" s="225">
        <f>ROUND(I272*H272,2)</f>
        <v>0</v>
      </c>
      <c r="K272" s="221" t="s">
        <v>263</v>
      </c>
      <c r="L272" s="47"/>
      <c r="M272" s="226" t="s">
        <v>35</v>
      </c>
      <c r="N272" s="227" t="s">
        <v>51</v>
      </c>
      <c r="O272" s="87"/>
      <c r="P272" s="228">
        <f>O272*H272</f>
        <v>0</v>
      </c>
      <c r="Q272" s="228">
        <v>0.01248</v>
      </c>
      <c r="R272" s="228">
        <f>Q272*H272</f>
        <v>0.02496</v>
      </c>
      <c r="S272" s="228">
        <v>0</v>
      </c>
      <c r="T272" s="22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0" t="s">
        <v>264</v>
      </c>
      <c r="AT272" s="230" t="s">
        <v>259</v>
      </c>
      <c r="AU272" s="230" t="s">
        <v>89</v>
      </c>
      <c r="AY272" s="19" t="s">
        <v>257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9" t="s">
        <v>87</v>
      </c>
      <c r="BK272" s="231">
        <f>ROUND(I272*H272,2)</f>
        <v>0</v>
      </c>
      <c r="BL272" s="19" t="s">
        <v>264</v>
      </c>
      <c r="BM272" s="230" t="s">
        <v>1083</v>
      </c>
    </row>
    <row r="273" s="2" customFormat="1">
      <c r="A273" s="41"/>
      <c r="B273" s="42"/>
      <c r="C273" s="43"/>
      <c r="D273" s="232" t="s">
        <v>266</v>
      </c>
      <c r="E273" s="43"/>
      <c r="F273" s="233" t="s">
        <v>1084</v>
      </c>
      <c r="G273" s="43"/>
      <c r="H273" s="43"/>
      <c r="I273" s="234"/>
      <c r="J273" s="43"/>
      <c r="K273" s="43"/>
      <c r="L273" s="47"/>
      <c r="M273" s="235"/>
      <c r="N273" s="23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266</v>
      </c>
      <c r="AU273" s="19" t="s">
        <v>89</v>
      </c>
    </row>
    <row r="274" s="13" customFormat="1">
      <c r="A274" s="13"/>
      <c r="B274" s="237"/>
      <c r="C274" s="238"/>
      <c r="D274" s="239" t="s">
        <v>268</v>
      </c>
      <c r="E274" s="240" t="s">
        <v>35</v>
      </c>
      <c r="F274" s="241" t="s">
        <v>1125</v>
      </c>
      <c r="G274" s="238"/>
      <c r="H274" s="240" t="s">
        <v>35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268</v>
      </c>
      <c r="AU274" s="247" t="s">
        <v>89</v>
      </c>
      <c r="AV274" s="13" t="s">
        <v>87</v>
      </c>
      <c r="AW274" s="13" t="s">
        <v>41</v>
      </c>
      <c r="AX274" s="13" t="s">
        <v>80</v>
      </c>
      <c r="AY274" s="247" t="s">
        <v>257</v>
      </c>
    </row>
    <row r="275" s="14" customFormat="1">
      <c r="A275" s="14"/>
      <c r="B275" s="248"/>
      <c r="C275" s="249"/>
      <c r="D275" s="239" t="s">
        <v>268</v>
      </c>
      <c r="E275" s="250" t="s">
        <v>35</v>
      </c>
      <c r="F275" s="251" t="s">
        <v>89</v>
      </c>
      <c r="G275" s="249"/>
      <c r="H275" s="252">
        <v>2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268</v>
      </c>
      <c r="AU275" s="258" t="s">
        <v>89</v>
      </c>
      <c r="AV275" s="14" t="s">
        <v>89</v>
      </c>
      <c r="AW275" s="14" t="s">
        <v>41</v>
      </c>
      <c r="AX275" s="14" t="s">
        <v>80</v>
      </c>
      <c r="AY275" s="258" t="s">
        <v>257</v>
      </c>
    </row>
    <row r="276" s="15" customFormat="1">
      <c r="A276" s="15"/>
      <c r="B276" s="259"/>
      <c r="C276" s="260"/>
      <c r="D276" s="239" t="s">
        <v>268</v>
      </c>
      <c r="E276" s="261" t="s">
        <v>35</v>
      </c>
      <c r="F276" s="262" t="s">
        <v>272</v>
      </c>
      <c r="G276" s="260"/>
      <c r="H276" s="263">
        <v>2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9" t="s">
        <v>268</v>
      </c>
      <c r="AU276" s="269" t="s">
        <v>89</v>
      </c>
      <c r="AV276" s="15" t="s">
        <v>264</v>
      </c>
      <c r="AW276" s="15" t="s">
        <v>41</v>
      </c>
      <c r="AX276" s="15" t="s">
        <v>87</v>
      </c>
      <c r="AY276" s="269" t="s">
        <v>257</v>
      </c>
    </row>
    <row r="277" s="2" customFormat="1" ht="16.5" customHeight="1">
      <c r="A277" s="41"/>
      <c r="B277" s="42"/>
      <c r="C277" s="270" t="s">
        <v>471</v>
      </c>
      <c r="D277" s="270" t="s">
        <v>369</v>
      </c>
      <c r="E277" s="271" t="s">
        <v>1085</v>
      </c>
      <c r="F277" s="272" t="s">
        <v>1086</v>
      </c>
      <c r="G277" s="273" t="s">
        <v>396</v>
      </c>
      <c r="H277" s="274">
        <v>2</v>
      </c>
      <c r="I277" s="275"/>
      <c r="J277" s="276">
        <f>ROUND(I277*H277,2)</f>
        <v>0</v>
      </c>
      <c r="K277" s="272" t="s">
        <v>263</v>
      </c>
      <c r="L277" s="277"/>
      <c r="M277" s="278" t="s">
        <v>35</v>
      </c>
      <c r="N277" s="279" t="s">
        <v>51</v>
      </c>
      <c r="O277" s="87"/>
      <c r="P277" s="228">
        <f>O277*H277</f>
        <v>0</v>
      </c>
      <c r="Q277" s="228">
        <v>0.54800000000000004</v>
      </c>
      <c r="R277" s="228">
        <f>Q277*H277</f>
        <v>1.0960000000000001</v>
      </c>
      <c r="S277" s="228">
        <v>0</v>
      </c>
      <c r="T277" s="22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0" t="s">
        <v>308</v>
      </c>
      <c r="AT277" s="230" t="s">
        <v>369</v>
      </c>
      <c r="AU277" s="230" t="s">
        <v>89</v>
      </c>
      <c r="AY277" s="19" t="s">
        <v>257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9" t="s">
        <v>87</v>
      </c>
      <c r="BK277" s="231">
        <f>ROUND(I277*H277,2)</f>
        <v>0</v>
      </c>
      <c r="BL277" s="19" t="s">
        <v>264</v>
      </c>
      <c r="BM277" s="230" t="s">
        <v>1087</v>
      </c>
    </row>
    <row r="278" s="2" customFormat="1" ht="16.5" customHeight="1">
      <c r="A278" s="41"/>
      <c r="B278" s="42"/>
      <c r="C278" s="219" t="s">
        <v>475</v>
      </c>
      <c r="D278" s="219" t="s">
        <v>259</v>
      </c>
      <c r="E278" s="220" t="s">
        <v>1088</v>
      </c>
      <c r="F278" s="221" t="s">
        <v>1089</v>
      </c>
      <c r="G278" s="222" t="s">
        <v>396</v>
      </c>
      <c r="H278" s="223">
        <v>2</v>
      </c>
      <c r="I278" s="224"/>
      <c r="J278" s="225">
        <f>ROUND(I278*H278,2)</f>
        <v>0</v>
      </c>
      <c r="K278" s="221" t="s">
        <v>263</v>
      </c>
      <c r="L278" s="47"/>
      <c r="M278" s="226" t="s">
        <v>35</v>
      </c>
      <c r="N278" s="227" t="s">
        <v>51</v>
      </c>
      <c r="O278" s="87"/>
      <c r="P278" s="228">
        <f>O278*H278</f>
        <v>0</v>
      </c>
      <c r="Q278" s="228">
        <v>0.028539999999999999</v>
      </c>
      <c r="R278" s="228">
        <f>Q278*H278</f>
        <v>0.057079999999999999</v>
      </c>
      <c r="S278" s="228">
        <v>0</v>
      </c>
      <c r="T278" s="22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0" t="s">
        <v>264</v>
      </c>
      <c r="AT278" s="230" t="s">
        <v>259</v>
      </c>
      <c r="AU278" s="230" t="s">
        <v>89</v>
      </c>
      <c r="AY278" s="19" t="s">
        <v>257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9" t="s">
        <v>87</v>
      </c>
      <c r="BK278" s="231">
        <f>ROUND(I278*H278,2)</f>
        <v>0</v>
      </c>
      <c r="BL278" s="19" t="s">
        <v>264</v>
      </c>
      <c r="BM278" s="230" t="s">
        <v>1090</v>
      </c>
    </row>
    <row r="279" s="2" customFormat="1">
      <c r="A279" s="41"/>
      <c r="B279" s="42"/>
      <c r="C279" s="43"/>
      <c r="D279" s="232" t="s">
        <v>266</v>
      </c>
      <c r="E279" s="43"/>
      <c r="F279" s="233" t="s">
        <v>1091</v>
      </c>
      <c r="G279" s="43"/>
      <c r="H279" s="43"/>
      <c r="I279" s="234"/>
      <c r="J279" s="43"/>
      <c r="K279" s="43"/>
      <c r="L279" s="47"/>
      <c r="M279" s="235"/>
      <c r="N279" s="23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266</v>
      </c>
      <c r="AU279" s="19" t="s">
        <v>89</v>
      </c>
    </row>
    <row r="280" s="13" customFormat="1">
      <c r="A280" s="13"/>
      <c r="B280" s="237"/>
      <c r="C280" s="238"/>
      <c r="D280" s="239" t="s">
        <v>268</v>
      </c>
      <c r="E280" s="240" t="s">
        <v>35</v>
      </c>
      <c r="F280" s="241" t="s">
        <v>1125</v>
      </c>
      <c r="G280" s="238"/>
      <c r="H280" s="240" t="s">
        <v>35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268</v>
      </c>
      <c r="AU280" s="247" t="s">
        <v>89</v>
      </c>
      <c r="AV280" s="13" t="s">
        <v>87</v>
      </c>
      <c r="AW280" s="13" t="s">
        <v>41</v>
      </c>
      <c r="AX280" s="13" t="s">
        <v>80</v>
      </c>
      <c r="AY280" s="247" t="s">
        <v>257</v>
      </c>
    </row>
    <row r="281" s="14" customFormat="1">
      <c r="A281" s="14"/>
      <c r="B281" s="248"/>
      <c r="C281" s="249"/>
      <c r="D281" s="239" t="s">
        <v>268</v>
      </c>
      <c r="E281" s="250" t="s">
        <v>35</v>
      </c>
      <c r="F281" s="251" t="s">
        <v>89</v>
      </c>
      <c r="G281" s="249"/>
      <c r="H281" s="252">
        <v>2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268</v>
      </c>
      <c r="AU281" s="258" t="s">
        <v>89</v>
      </c>
      <c r="AV281" s="14" t="s">
        <v>89</v>
      </c>
      <c r="AW281" s="14" t="s">
        <v>41</v>
      </c>
      <c r="AX281" s="14" t="s">
        <v>80</v>
      </c>
      <c r="AY281" s="258" t="s">
        <v>257</v>
      </c>
    </row>
    <row r="282" s="15" customFormat="1">
      <c r="A282" s="15"/>
      <c r="B282" s="259"/>
      <c r="C282" s="260"/>
      <c r="D282" s="239" t="s">
        <v>268</v>
      </c>
      <c r="E282" s="261" t="s">
        <v>35</v>
      </c>
      <c r="F282" s="262" t="s">
        <v>272</v>
      </c>
      <c r="G282" s="260"/>
      <c r="H282" s="263">
        <v>2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9" t="s">
        <v>268</v>
      </c>
      <c r="AU282" s="269" t="s">
        <v>89</v>
      </c>
      <c r="AV282" s="15" t="s">
        <v>264</v>
      </c>
      <c r="AW282" s="15" t="s">
        <v>41</v>
      </c>
      <c r="AX282" s="15" t="s">
        <v>87</v>
      </c>
      <c r="AY282" s="269" t="s">
        <v>257</v>
      </c>
    </row>
    <row r="283" s="2" customFormat="1" ht="16.5" customHeight="1">
      <c r="A283" s="41"/>
      <c r="B283" s="42"/>
      <c r="C283" s="270" t="s">
        <v>481</v>
      </c>
      <c r="D283" s="270" t="s">
        <v>369</v>
      </c>
      <c r="E283" s="271" t="s">
        <v>1092</v>
      </c>
      <c r="F283" s="272" t="s">
        <v>1093</v>
      </c>
      <c r="G283" s="273" t="s">
        <v>396</v>
      </c>
      <c r="H283" s="274">
        <v>2</v>
      </c>
      <c r="I283" s="275"/>
      <c r="J283" s="276">
        <f>ROUND(I283*H283,2)</f>
        <v>0</v>
      </c>
      <c r="K283" s="272" t="s">
        <v>263</v>
      </c>
      <c r="L283" s="277"/>
      <c r="M283" s="278" t="s">
        <v>35</v>
      </c>
      <c r="N283" s="279" t="s">
        <v>51</v>
      </c>
      <c r="O283" s="87"/>
      <c r="P283" s="228">
        <f>O283*H283</f>
        <v>0</v>
      </c>
      <c r="Q283" s="228">
        <v>1.6000000000000001</v>
      </c>
      <c r="R283" s="228">
        <f>Q283*H283</f>
        <v>3.2000000000000002</v>
      </c>
      <c r="S283" s="228">
        <v>0</v>
      </c>
      <c r="T283" s="22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0" t="s">
        <v>308</v>
      </c>
      <c r="AT283" s="230" t="s">
        <v>369</v>
      </c>
      <c r="AU283" s="230" t="s">
        <v>89</v>
      </c>
      <c r="AY283" s="19" t="s">
        <v>257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87</v>
      </c>
      <c r="BK283" s="231">
        <f>ROUND(I283*H283,2)</f>
        <v>0</v>
      </c>
      <c r="BL283" s="19" t="s">
        <v>264</v>
      </c>
      <c r="BM283" s="230" t="s">
        <v>1094</v>
      </c>
    </row>
    <row r="284" s="2" customFormat="1" ht="16.5" customHeight="1">
      <c r="A284" s="41"/>
      <c r="B284" s="42"/>
      <c r="C284" s="219" t="s">
        <v>485</v>
      </c>
      <c r="D284" s="219" t="s">
        <v>259</v>
      </c>
      <c r="E284" s="220" t="s">
        <v>1095</v>
      </c>
      <c r="F284" s="221" t="s">
        <v>1096</v>
      </c>
      <c r="G284" s="222" t="s">
        <v>396</v>
      </c>
      <c r="H284" s="223">
        <v>2</v>
      </c>
      <c r="I284" s="224"/>
      <c r="J284" s="225">
        <f>ROUND(I284*H284,2)</f>
        <v>0</v>
      </c>
      <c r="K284" s="221" t="s">
        <v>263</v>
      </c>
      <c r="L284" s="47"/>
      <c r="M284" s="226" t="s">
        <v>35</v>
      </c>
      <c r="N284" s="227" t="s">
        <v>51</v>
      </c>
      <c r="O284" s="87"/>
      <c r="P284" s="228">
        <f>O284*H284</f>
        <v>0</v>
      </c>
      <c r="Q284" s="228">
        <v>0.21734000000000001</v>
      </c>
      <c r="R284" s="228">
        <f>Q284*H284</f>
        <v>0.43468000000000001</v>
      </c>
      <c r="S284" s="228">
        <v>0</v>
      </c>
      <c r="T284" s="22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30" t="s">
        <v>264</v>
      </c>
      <c r="AT284" s="230" t="s">
        <v>259</v>
      </c>
      <c r="AU284" s="230" t="s">
        <v>89</v>
      </c>
      <c r="AY284" s="19" t="s">
        <v>257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9" t="s">
        <v>87</v>
      </c>
      <c r="BK284" s="231">
        <f>ROUND(I284*H284,2)</f>
        <v>0</v>
      </c>
      <c r="BL284" s="19" t="s">
        <v>264</v>
      </c>
      <c r="BM284" s="230" t="s">
        <v>1097</v>
      </c>
    </row>
    <row r="285" s="2" customFormat="1">
      <c r="A285" s="41"/>
      <c r="B285" s="42"/>
      <c r="C285" s="43"/>
      <c r="D285" s="232" t="s">
        <v>266</v>
      </c>
      <c r="E285" s="43"/>
      <c r="F285" s="233" t="s">
        <v>1098</v>
      </c>
      <c r="G285" s="43"/>
      <c r="H285" s="43"/>
      <c r="I285" s="234"/>
      <c r="J285" s="43"/>
      <c r="K285" s="43"/>
      <c r="L285" s="47"/>
      <c r="M285" s="235"/>
      <c r="N285" s="23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266</v>
      </c>
      <c r="AU285" s="19" t="s">
        <v>89</v>
      </c>
    </row>
    <row r="286" s="13" customFormat="1">
      <c r="A286" s="13"/>
      <c r="B286" s="237"/>
      <c r="C286" s="238"/>
      <c r="D286" s="239" t="s">
        <v>268</v>
      </c>
      <c r="E286" s="240" t="s">
        <v>35</v>
      </c>
      <c r="F286" s="241" t="s">
        <v>1125</v>
      </c>
      <c r="G286" s="238"/>
      <c r="H286" s="240" t="s">
        <v>35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268</v>
      </c>
      <c r="AU286" s="247" t="s">
        <v>89</v>
      </c>
      <c r="AV286" s="13" t="s">
        <v>87</v>
      </c>
      <c r="AW286" s="13" t="s">
        <v>41</v>
      </c>
      <c r="AX286" s="13" t="s">
        <v>80</v>
      </c>
      <c r="AY286" s="247" t="s">
        <v>257</v>
      </c>
    </row>
    <row r="287" s="14" customFormat="1">
      <c r="A287" s="14"/>
      <c r="B287" s="248"/>
      <c r="C287" s="249"/>
      <c r="D287" s="239" t="s">
        <v>268</v>
      </c>
      <c r="E287" s="250" t="s">
        <v>35</v>
      </c>
      <c r="F287" s="251" t="s">
        <v>1100</v>
      </c>
      <c r="G287" s="249"/>
      <c r="H287" s="252">
        <v>2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8" t="s">
        <v>268</v>
      </c>
      <c r="AU287" s="258" t="s">
        <v>89</v>
      </c>
      <c r="AV287" s="14" t="s">
        <v>89</v>
      </c>
      <c r="AW287" s="14" t="s">
        <v>41</v>
      </c>
      <c r="AX287" s="14" t="s">
        <v>80</v>
      </c>
      <c r="AY287" s="258" t="s">
        <v>257</v>
      </c>
    </row>
    <row r="288" s="15" customFormat="1">
      <c r="A288" s="15"/>
      <c r="B288" s="259"/>
      <c r="C288" s="260"/>
      <c r="D288" s="239" t="s">
        <v>268</v>
      </c>
      <c r="E288" s="261" t="s">
        <v>35</v>
      </c>
      <c r="F288" s="262" t="s">
        <v>272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9" t="s">
        <v>268</v>
      </c>
      <c r="AU288" s="269" t="s">
        <v>89</v>
      </c>
      <c r="AV288" s="15" t="s">
        <v>264</v>
      </c>
      <c r="AW288" s="15" t="s">
        <v>41</v>
      </c>
      <c r="AX288" s="15" t="s">
        <v>87</v>
      </c>
      <c r="AY288" s="269" t="s">
        <v>257</v>
      </c>
    </row>
    <row r="289" s="2" customFormat="1" ht="16.5" customHeight="1">
      <c r="A289" s="41"/>
      <c r="B289" s="42"/>
      <c r="C289" s="270" t="s">
        <v>489</v>
      </c>
      <c r="D289" s="270" t="s">
        <v>369</v>
      </c>
      <c r="E289" s="271" t="s">
        <v>1104</v>
      </c>
      <c r="F289" s="272" t="s">
        <v>1105</v>
      </c>
      <c r="G289" s="273" t="s">
        <v>396</v>
      </c>
      <c r="H289" s="274">
        <v>2</v>
      </c>
      <c r="I289" s="275"/>
      <c r="J289" s="276">
        <f>ROUND(I289*H289,2)</f>
        <v>0</v>
      </c>
      <c r="K289" s="272" t="s">
        <v>35</v>
      </c>
      <c r="L289" s="277"/>
      <c r="M289" s="278" t="s">
        <v>35</v>
      </c>
      <c r="N289" s="279" t="s">
        <v>51</v>
      </c>
      <c r="O289" s="87"/>
      <c r="P289" s="228">
        <f>O289*H289</f>
        <v>0</v>
      </c>
      <c r="Q289" s="228">
        <v>0.11799999999999999</v>
      </c>
      <c r="R289" s="228">
        <f>Q289*H289</f>
        <v>0.23599999999999999</v>
      </c>
      <c r="S289" s="228">
        <v>0</v>
      </c>
      <c r="T289" s="22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0" t="s">
        <v>308</v>
      </c>
      <c r="AT289" s="230" t="s">
        <v>369</v>
      </c>
      <c r="AU289" s="230" t="s">
        <v>89</v>
      </c>
      <c r="AY289" s="19" t="s">
        <v>257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9" t="s">
        <v>87</v>
      </c>
      <c r="BK289" s="231">
        <f>ROUND(I289*H289,2)</f>
        <v>0</v>
      </c>
      <c r="BL289" s="19" t="s">
        <v>264</v>
      </c>
      <c r="BM289" s="230" t="s">
        <v>1106</v>
      </c>
    </row>
    <row r="290" s="13" customFormat="1">
      <c r="A290" s="13"/>
      <c r="B290" s="237"/>
      <c r="C290" s="238"/>
      <c r="D290" s="239" t="s">
        <v>268</v>
      </c>
      <c r="E290" s="240" t="s">
        <v>35</v>
      </c>
      <c r="F290" s="241" t="s">
        <v>1125</v>
      </c>
      <c r="G290" s="238"/>
      <c r="H290" s="240" t="s">
        <v>35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268</v>
      </c>
      <c r="AU290" s="247" t="s">
        <v>89</v>
      </c>
      <c r="AV290" s="13" t="s">
        <v>87</v>
      </c>
      <c r="AW290" s="13" t="s">
        <v>41</v>
      </c>
      <c r="AX290" s="13" t="s">
        <v>80</v>
      </c>
      <c r="AY290" s="247" t="s">
        <v>257</v>
      </c>
    </row>
    <row r="291" s="14" customFormat="1">
      <c r="A291" s="14"/>
      <c r="B291" s="248"/>
      <c r="C291" s="249"/>
      <c r="D291" s="239" t="s">
        <v>268</v>
      </c>
      <c r="E291" s="250" t="s">
        <v>35</v>
      </c>
      <c r="F291" s="251" t="s">
        <v>1100</v>
      </c>
      <c r="G291" s="249"/>
      <c r="H291" s="252">
        <v>2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268</v>
      </c>
      <c r="AU291" s="258" t="s">
        <v>89</v>
      </c>
      <c r="AV291" s="14" t="s">
        <v>89</v>
      </c>
      <c r="AW291" s="14" t="s">
        <v>41</v>
      </c>
      <c r="AX291" s="14" t="s">
        <v>80</v>
      </c>
      <c r="AY291" s="258" t="s">
        <v>257</v>
      </c>
    </row>
    <row r="292" s="15" customFormat="1">
      <c r="A292" s="15"/>
      <c r="B292" s="259"/>
      <c r="C292" s="260"/>
      <c r="D292" s="239" t="s">
        <v>268</v>
      </c>
      <c r="E292" s="261" t="s">
        <v>35</v>
      </c>
      <c r="F292" s="262" t="s">
        <v>272</v>
      </c>
      <c r="G292" s="260"/>
      <c r="H292" s="263">
        <v>2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268</v>
      </c>
      <c r="AU292" s="269" t="s">
        <v>89</v>
      </c>
      <c r="AV292" s="15" t="s">
        <v>264</v>
      </c>
      <c r="AW292" s="15" t="s">
        <v>41</v>
      </c>
      <c r="AX292" s="15" t="s">
        <v>87</v>
      </c>
      <c r="AY292" s="269" t="s">
        <v>257</v>
      </c>
    </row>
    <row r="293" s="2" customFormat="1" ht="16.5" customHeight="1">
      <c r="A293" s="41"/>
      <c r="B293" s="42"/>
      <c r="C293" s="219" t="s">
        <v>494</v>
      </c>
      <c r="D293" s="219" t="s">
        <v>259</v>
      </c>
      <c r="E293" s="220" t="s">
        <v>1107</v>
      </c>
      <c r="F293" s="221" t="s">
        <v>1108</v>
      </c>
      <c r="G293" s="222" t="s">
        <v>297</v>
      </c>
      <c r="H293" s="223">
        <v>49.810000000000002</v>
      </c>
      <c r="I293" s="224"/>
      <c r="J293" s="225">
        <f>ROUND(I293*H293,2)</f>
        <v>0</v>
      </c>
      <c r="K293" s="221" t="s">
        <v>263</v>
      </c>
      <c r="L293" s="47"/>
      <c r="M293" s="226" t="s">
        <v>35</v>
      </c>
      <c r="N293" s="227" t="s">
        <v>51</v>
      </c>
      <c r="O293" s="87"/>
      <c r="P293" s="228">
        <f>O293*H293</f>
        <v>0</v>
      </c>
      <c r="Q293" s="228">
        <v>0.00012999999999999999</v>
      </c>
      <c r="R293" s="228">
        <f>Q293*H293</f>
        <v>0.0064752999999999998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264</v>
      </c>
      <c r="AT293" s="230" t="s">
        <v>259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1109</v>
      </c>
    </row>
    <row r="294" s="2" customFormat="1">
      <c r="A294" s="41"/>
      <c r="B294" s="42"/>
      <c r="C294" s="43"/>
      <c r="D294" s="232" t="s">
        <v>266</v>
      </c>
      <c r="E294" s="43"/>
      <c r="F294" s="233" t="s">
        <v>1110</v>
      </c>
      <c r="G294" s="43"/>
      <c r="H294" s="43"/>
      <c r="I294" s="234"/>
      <c r="J294" s="43"/>
      <c r="K294" s="43"/>
      <c r="L294" s="47"/>
      <c r="M294" s="235"/>
      <c r="N294" s="23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266</v>
      </c>
      <c r="AU294" s="19" t="s">
        <v>89</v>
      </c>
    </row>
    <row r="295" s="13" customFormat="1">
      <c r="A295" s="13"/>
      <c r="B295" s="237"/>
      <c r="C295" s="238"/>
      <c r="D295" s="239" t="s">
        <v>268</v>
      </c>
      <c r="E295" s="240" t="s">
        <v>35</v>
      </c>
      <c r="F295" s="241" t="s">
        <v>1125</v>
      </c>
      <c r="G295" s="238"/>
      <c r="H295" s="240" t="s">
        <v>35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268</v>
      </c>
      <c r="AU295" s="247" t="s">
        <v>89</v>
      </c>
      <c r="AV295" s="13" t="s">
        <v>87</v>
      </c>
      <c r="AW295" s="13" t="s">
        <v>41</v>
      </c>
      <c r="AX295" s="13" t="s">
        <v>80</v>
      </c>
      <c r="AY295" s="247" t="s">
        <v>257</v>
      </c>
    </row>
    <row r="296" s="14" customFormat="1">
      <c r="A296" s="14"/>
      <c r="B296" s="248"/>
      <c r="C296" s="249"/>
      <c r="D296" s="239" t="s">
        <v>268</v>
      </c>
      <c r="E296" s="250" t="s">
        <v>35</v>
      </c>
      <c r="F296" s="251" t="s">
        <v>1146</v>
      </c>
      <c r="G296" s="249"/>
      <c r="H296" s="252">
        <v>49.810000000000002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268</v>
      </c>
      <c r="AU296" s="258" t="s">
        <v>89</v>
      </c>
      <c r="AV296" s="14" t="s">
        <v>89</v>
      </c>
      <c r="AW296" s="14" t="s">
        <v>41</v>
      </c>
      <c r="AX296" s="14" t="s">
        <v>80</v>
      </c>
      <c r="AY296" s="258" t="s">
        <v>257</v>
      </c>
    </row>
    <row r="297" s="15" customFormat="1">
      <c r="A297" s="15"/>
      <c r="B297" s="259"/>
      <c r="C297" s="260"/>
      <c r="D297" s="239" t="s">
        <v>268</v>
      </c>
      <c r="E297" s="261" t="s">
        <v>35</v>
      </c>
      <c r="F297" s="262" t="s">
        <v>272</v>
      </c>
      <c r="G297" s="260"/>
      <c r="H297" s="263">
        <v>49.810000000000002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9" t="s">
        <v>268</v>
      </c>
      <c r="AU297" s="269" t="s">
        <v>89</v>
      </c>
      <c r="AV297" s="15" t="s">
        <v>264</v>
      </c>
      <c r="AW297" s="15" t="s">
        <v>41</v>
      </c>
      <c r="AX297" s="15" t="s">
        <v>87</v>
      </c>
      <c r="AY297" s="269" t="s">
        <v>257</v>
      </c>
    </row>
    <row r="298" s="12" customFormat="1" ht="22.8" customHeight="1">
      <c r="A298" s="12"/>
      <c r="B298" s="203"/>
      <c r="C298" s="204"/>
      <c r="D298" s="205" t="s">
        <v>79</v>
      </c>
      <c r="E298" s="217" t="s">
        <v>539</v>
      </c>
      <c r="F298" s="217" t="s">
        <v>540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SUM(P299:P309)</f>
        <v>0</v>
      </c>
      <c r="Q298" s="211"/>
      <c r="R298" s="212">
        <f>SUM(R299:R309)</f>
        <v>0</v>
      </c>
      <c r="S298" s="211"/>
      <c r="T298" s="213">
        <f>SUM(T299:T309)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87</v>
      </c>
      <c r="AT298" s="215" t="s">
        <v>79</v>
      </c>
      <c r="AU298" s="215" t="s">
        <v>87</v>
      </c>
      <c r="AY298" s="214" t="s">
        <v>257</v>
      </c>
      <c r="BK298" s="216">
        <f>SUM(BK299:BK309)</f>
        <v>0</v>
      </c>
    </row>
    <row r="299" s="2" customFormat="1" ht="24.15" customHeight="1">
      <c r="A299" s="41"/>
      <c r="B299" s="42"/>
      <c r="C299" s="219" t="s">
        <v>499</v>
      </c>
      <c r="D299" s="219" t="s">
        <v>259</v>
      </c>
      <c r="E299" s="220" t="s">
        <v>542</v>
      </c>
      <c r="F299" s="221" t="s">
        <v>543</v>
      </c>
      <c r="G299" s="222" t="s">
        <v>356</v>
      </c>
      <c r="H299" s="223">
        <v>39.738</v>
      </c>
      <c r="I299" s="224"/>
      <c r="J299" s="225">
        <f>ROUND(I299*H299,2)</f>
        <v>0</v>
      </c>
      <c r="K299" s="221" t="s">
        <v>263</v>
      </c>
      <c r="L299" s="47"/>
      <c r="M299" s="226" t="s">
        <v>35</v>
      </c>
      <c r="N299" s="227" t="s">
        <v>51</v>
      </c>
      <c r="O299" s="87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0" t="s">
        <v>264</v>
      </c>
      <c r="AT299" s="230" t="s">
        <v>259</v>
      </c>
      <c r="AU299" s="230" t="s">
        <v>89</v>
      </c>
      <c r="AY299" s="19" t="s">
        <v>257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9" t="s">
        <v>87</v>
      </c>
      <c r="BK299" s="231">
        <f>ROUND(I299*H299,2)</f>
        <v>0</v>
      </c>
      <c r="BL299" s="19" t="s">
        <v>264</v>
      </c>
      <c r="BM299" s="230" t="s">
        <v>1113</v>
      </c>
    </row>
    <row r="300" s="2" customFormat="1">
      <c r="A300" s="41"/>
      <c r="B300" s="42"/>
      <c r="C300" s="43"/>
      <c r="D300" s="232" t="s">
        <v>266</v>
      </c>
      <c r="E300" s="43"/>
      <c r="F300" s="233" t="s">
        <v>545</v>
      </c>
      <c r="G300" s="43"/>
      <c r="H300" s="43"/>
      <c r="I300" s="234"/>
      <c r="J300" s="43"/>
      <c r="K300" s="43"/>
      <c r="L300" s="47"/>
      <c r="M300" s="235"/>
      <c r="N300" s="23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266</v>
      </c>
      <c r="AU300" s="19" t="s">
        <v>89</v>
      </c>
    </row>
    <row r="301" s="2" customFormat="1" ht="24.15" customHeight="1">
      <c r="A301" s="41"/>
      <c r="B301" s="42"/>
      <c r="C301" s="219" t="s">
        <v>504</v>
      </c>
      <c r="D301" s="219" t="s">
        <v>259</v>
      </c>
      <c r="E301" s="220" t="s">
        <v>547</v>
      </c>
      <c r="F301" s="221" t="s">
        <v>548</v>
      </c>
      <c r="G301" s="222" t="s">
        <v>356</v>
      </c>
      <c r="H301" s="223">
        <v>437.118</v>
      </c>
      <c r="I301" s="224"/>
      <c r="J301" s="225">
        <f>ROUND(I301*H301,2)</f>
        <v>0</v>
      </c>
      <c r="K301" s="221" t="s">
        <v>263</v>
      </c>
      <c r="L301" s="47"/>
      <c r="M301" s="226" t="s">
        <v>35</v>
      </c>
      <c r="N301" s="227" t="s">
        <v>51</v>
      </c>
      <c r="O301" s="87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0" t="s">
        <v>264</v>
      </c>
      <c r="AT301" s="230" t="s">
        <v>259</v>
      </c>
      <c r="AU301" s="230" t="s">
        <v>89</v>
      </c>
      <c r="AY301" s="19" t="s">
        <v>257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9" t="s">
        <v>87</v>
      </c>
      <c r="BK301" s="231">
        <f>ROUND(I301*H301,2)</f>
        <v>0</v>
      </c>
      <c r="BL301" s="19" t="s">
        <v>264</v>
      </c>
      <c r="BM301" s="230" t="s">
        <v>1114</v>
      </c>
    </row>
    <row r="302" s="2" customFormat="1">
      <c r="A302" s="41"/>
      <c r="B302" s="42"/>
      <c r="C302" s="43"/>
      <c r="D302" s="232" t="s">
        <v>266</v>
      </c>
      <c r="E302" s="43"/>
      <c r="F302" s="233" t="s">
        <v>550</v>
      </c>
      <c r="G302" s="43"/>
      <c r="H302" s="43"/>
      <c r="I302" s="234"/>
      <c r="J302" s="43"/>
      <c r="K302" s="43"/>
      <c r="L302" s="47"/>
      <c r="M302" s="235"/>
      <c r="N302" s="23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266</v>
      </c>
      <c r="AU302" s="19" t="s">
        <v>89</v>
      </c>
    </row>
    <row r="303" s="2" customFormat="1">
      <c r="A303" s="41"/>
      <c r="B303" s="42"/>
      <c r="C303" s="43"/>
      <c r="D303" s="239" t="s">
        <v>551</v>
      </c>
      <c r="E303" s="43"/>
      <c r="F303" s="280" t="s">
        <v>552</v>
      </c>
      <c r="G303" s="43"/>
      <c r="H303" s="43"/>
      <c r="I303" s="234"/>
      <c r="J303" s="43"/>
      <c r="K303" s="43"/>
      <c r="L303" s="47"/>
      <c r="M303" s="235"/>
      <c r="N303" s="23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551</v>
      </c>
      <c r="AU303" s="19" t="s">
        <v>89</v>
      </c>
    </row>
    <row r="304" s="14" customFormat="1">
      <c r="A304" s="14"/>
      <c r="B304" s="248"/>
      <c r="C304" s="249"/>
      <c r="D304" s="239" t="s">
        <v>268</v>
      </c>
      <c r="E304" s="249"/>
      <c r="F304" s="251" t="s">
        <v>1164</v>
      </c>
      <c r="G304" s="249"/>
      <c r="H304" s="252">
        <v>437.118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8" t="s">
        <v>268</v>
      </c>
      <c r="AU304" s="258" t="s">
        <v>89</v>
      </c>
      <c r="AV304" s="14" t="s">
        <v>89</v>
      </c>
      <c r="AW304" s="14" t="s">
        <v>4</v>
      </c>
      <c r="AX304" s="14" t="s">
        <v>87</v>
      </c>
      <c r="AY304" s="258" t="s">
        <v>257</v>
      </c>
    </row>
    <row r="305" s="2" customFormat="1" ht="24.15" customHeight="1">
      <c r="A305" s="41"/>
      <c r="B305" s="42"/>
      <c r="C305" s="219" t="s">
        <v>509</v>
      </c>
      <c r="D305" s="219" t="s">
        <v>259</v>
      </c>
      <c r="E305" s="220" t="s">
        <v>561</v>
      </c>
      <c r="F305" s="221" t="s">
        <v>355</v>
      </c>
      <c r="G305" s="222" t="s">
        <v>356</v>
      </c>
      <c r="H305" s="223">
        <v>39.738</v>
      </c>
      <c r="I305" s="224"/>
      <c r="J305" s="225">
        <f>ROUND(I305*H305,2)</f>
        <v>0</v>
      </c>
      <c r="K305" s="221" t="s">
        <v>263</v>
      </c>
      <c r="L305" s="47"/>
      <c r="M305" s="226" t="s">
        <v>35</v>
      </c>
      <c r="N305" s="227" t="s">
        <v>51</v>
      </c>
      <c r="O305" s="87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0" t="s">
        <v>264</v>
      </c>
      <c r="AT305" s="230" t="s">
        <v>259</v>
      </c>
      <c r="AU305" s="230" t="s">
        <v>89</v>
      </c>
      <c r="AY305" s="19" t="s">
        <v>257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9" t="s">
        <v>87</v>
      </c>
      <c r="BK305" s="231">
        <f>ROUND(I305*H305,2)</f>
        <v>0</v>
      </c>
      <c r="BL305" s="19" t="s">
        <v>264</v>
      </c>
      <c r="BM305" s="230" t="s">
        <v>1118</v>
      </c>
    </row>
    <row r="306" s="2" customFormat="1">
      <c r="A306" s="41"/>
      <c r="B306" s="42"/>
      <c r="C306" s="43"/>
      <c r="D306" s="232" t="s">
        <v>266</v>
      </c>
      <c r="E306" s="43"/>
      <c r="F306" s="233" t="s">
        <v>563</v>
      </c>
      <c r="G306" s="43"/>
      <c r="H306" s="43"/>
      <c r="I306" s="234"/>
      <c r="J306" s="43"/>
      <c r="K306" s="43"/>
      <c r="L306" s="47"/>
      <c r="M306" s="235"/>
      <c r="N306" s="23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266</v>
      </c>
      <c r="AU306" s="19" t="s">
        <v>89</v>
      </c>
    </row>
    <row r="307" s="13" customFormat="1">
      <c r="A307" s="13"/>
      <c r="B307" s="237"/>
      <c r="C307" s="238"/>
      <c r="D307" s="239" t="s">
        <v>268</v>
      </c>
      <c r="E307" s="240" t="s">
        <v>35</v>
      </c>
      <c r="F307" s="241" t="s">
        <v>1125</v>
      </c>
      <c r="G307" s="238"/>
      <c r="H307" s="240" t="s">
        <v>35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268</v>
      </c>
      <c r="AU307" s="247" t="s">
        <v>89</v>
      </c>
      <c r="AV307" s="13" t="s">
        <v>87</v>
      </c>
      <c r="AW307" s="13" t="s">
        <v>41</v>
      </c>
      <c r="AX307" s="13" t="s">
        <v>80</v>
      </c>
      <c r="AY307" s="247" t="s">
        <v>257</v>
      </c>
    </row>
    <row r="308" s="14" customFormat="1">
      <c r="A308" s="14"/>
      <c r="B308" s="248"/>
      <c r="C308" s="249"/>
      <c r="D308" s="239" t="s">
        <v>268</v>
      </c>
      <c r="E308" s="250" t="s">
        <v>35</v>
      </c>
      <c r="F308" s="251" t="s">
        <v>1165</v>
      </c>
      <c r="G308" s="249"/>
      <c r="H308" s="252">
        <v>39.738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268</v>
      </c>
      <c r="AU308" s="258" t="s">
        <v>89</v>
      </c>
      <c r="AV308" s="14" t="s">
        <v>89</v>
      </c>
      <c r="AW308" s="14" t="s">
        <v>41</v>
      </c>
      <c r="AX308" s="14" t="s">
        <v>80</v>
      </c>
      <c r="AY308" s="258" t="s">
        <v>257</v>
      </c>
    </row>
    <row r="309" s="15" customFormat="1">
      <c r="A309" s="15"/>
      <c r="B309" s="259"/>
      <c r="C309" s="260"/>
      <c r="D309" s="239" t="s">
        <v>268</v>
      </c>
      <c r="E309" s="261" t="s">
        <v>35</v>
      </c>
      <c r="F309" s="262" t="s">
        <v>272</v>
      </c>
      <c r="G309" s="260"/>
      <c r="H309" s="263">
        <v>39.738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9" t="s">
        <v>268</v>
      </c>
      <c r="AU309" s="269" t="s">
        <v>89</v>
      </c>
      <c r="AV309" s="15" t="s">
        <v>264</v>
      </c>
      <c r="AW309" s="15" t="s">
        <v>41</v>
      </c>
      <c r="AX309" s="15" t="s">
        <v>87</v>
      </c>
      <c r="AY309" s="269" t="s">
        <v>257</v>
      </c>
    </row>
    <row r="310" s="12" customFormat="1" ht="22.8" customHeight="1">
      <c r="A310" s="12"/>
      <c r="B310" s="203"/>
      <c r="C310" s="204"/>
      <c r="D310" s="205" t="s">
        <v>79</v>
      </c>
      <c r="E310" s="217" t="s">
        <v>565</v>
      </c>
      <c r="F310" s="217" t="s">
        <v>566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SUM(P311:P312)</f>
        <v>0</v>
      </c>
      <c r="Q310" s="211"/>
      <c r="R310" s="212">
        <f>SUM(R311:R312)</f>
        <v>0</v>
      </c>
      <c r="S310" s="211"/>
      <c r="T310" s="213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87</v>
      </c>
      <c r="AT310" s="215" t="s">
        <v>79</v>
      </c>
      <c r="AU310" s="215" t="s">
        <v>87</v>
      </c>
      <c r="AY310" s="214" t="s">
        <v>257</v>
      </c>
      <c r="BK310" s="216">
        <f>SUM(BK311:BK312)</f>
        <v>0</v>
      </c>
    </row>
    <row r="311" s="2" customFormat="1" ht="24.15" customHeight="1">
      <c r="A311" s="41"/>
      <c r="B311" s="42"/>
      <c r="C311" s="219" t="s">
        <v>513</v>
      </c>
      <c r="D311" s="219" t="s">
        <v>259</v>
      </c>
      <c r="E311" s="220" t="s">
        <v>1120</v>
      </c>
      <c r="F311" s="221" t="s">
        <v>1121</v>
      </c>
      <c r="G311" s="222" t="s">
        <v>356</v>
      </c>
      <c r="H311" s="223">
        <v>20.548999999999999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1122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1123</v>
      </c>
      <c r="G312" s="43"/>
      <c r="H312" s="43"/>
      <c r="I312" s="234"/>
      <c r="J312" s="43"/>
      <c r="K312" s="43"/>
      <c r="L312" s="47"/>
      <c r="M312" s="281"/>
      <c r="N312" s="282"/>
      <c r="O312" s="283"/>
      <c r="P312" s="283"/>
      <c r="Q312" s="283"/>
      <c r="R312" s="283"/>
      <c r="S312" s="283"/>
      <c r="T312" s="284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2" customFormat="1" ht="6.96" customHeight="1">
      <c r="A313" s="41"/>
      <c r="B313" s="62"/>
      <c r="C313" s="63"/>
      <c r="D313" s="63"/>
      <c r="E313" s="63"/>
      <c r="F313" s="63"/>
      <c r="G313" s="63"/>
      <c r="H313" s="63"/>
      <c r="I313" s="63"/>
      <c r="J313" s="63"/>
      <c r="K313" s="63"/>
      <c r="L313" s="47"/>
      <c r="M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</sheetData>
  <sheetProtection sheet="1" autoFilter="0" formatColumns="0" formatRows="0" objects="1" scenarios="1" spinCount="100000" saltValue="DSE74B3+vhqggaBvNBM4QB2oqvsVtYRKWi+zKX1oA9Yudk+7tf7JJEeWzjDDKdt1sM7EEo67p1RMo5hjBVJpJg==" hashValue="LINdHNNpmXqoaZR9scr4YC3tSKloW4O1BCwcFRZX4xroh72/Tfgw8Bi9i+IkEhLEROcThujZyPE/i+XGChkwkw==" algorithmName="SHA-512" password="CC35"/>
  <autoFilter ref="C99:K3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64"/>
    <hyperlink ref="F111" r:id="rId2" display="https://podminky.urs.cz/item/CS_URS_2021_01/115101201"/>
    <hyperlink ref="F116" r:id="rId3" display="https://podminky.urs.cz/item/CS_URS_2021_01/115101301"/>
    <hyperlink ref="F121" r:id="rId4" display="https://podminky.urs.cz/item/CS_URS_2021_01/119001405"/>
    <hyperlink ref="F127" r:id="rId5" display="https://podminky.urs.cz/item/CS_URS_2021_01/119001421"/>
    <hyperlink ref="F133" r:id="rId6" display="https://podminky.urs.cz/item/CS_URS_2021_01/132354204"/>
    <hyperlink ref="F140" r:id="rId7" display="https://podminky.urs.cz/item/CS_URS_2021_01/139001101"/>
    <hyperlink ref="F148" r:id="rId8" display="https://podminky.urs.cz/item/CS_URS_2021_01/151101102"/>
    <hyperlink ref="F155" r:id="rId9" display="https://podminky.urs.cz/item/CS_URS_2021_01/151101112"/>
    <hyperlink ref="F157" r:id="rId10" display="https://podminky.urs.cz/item/CS_URS_2021_01/162751137"/>
    <hyperlink ref="F163" r:id="rId11" display="https://podminky.urs.cz/item/CS_URS_2021_01/162751139"/>
    <hyperlink ref="F169" r:id="rId12" display="https://podminky.urs.cz/item/CS_URS_2021_01/171201221"/>
    <hyperlink ref="F175" r:id="rId13" display="https://podminky.urs.cz/item/CS_URS_2021_01/174151101"/>
    <hyperlink ref="F183" r:id="rId14" display="https://podminky.urs.cz/item/CS_URS_2021_01/175151101"/>
    <hyperlink ref="F193" r:id="rId15" display="https://podminky.urs.cz/item/CS_URS_2021_01/212752111"/>
    <hyperlink ref="F199" r:id="rId16" display="https://podminky.urs.cz/item/CS_URS_2021_01/359901211"/>
    <hyperlink ref="F205" r:id="rId17" display="https://podminky.urs.cz/item/CS_URS_2021_01/451573111"/>
    <hyperlink ref="F211" r:id="rId18" display="https://podminky.urs.cz/item/CS_URS_2021_01/452112111"/>
    <hyperlink ref="F217" r:id="rId19" display="https://podminky.urs.cz/item/CS_URS_2021_01/452112121"/>
    <hyperlink ref="F224" r:id="rId20" display="https://podminky.urs.cz/item/CS_URS_2021_01/564722111"/>
    <hyperlink ref="F231" r:id="rId21" display="https://podminky.urs.cz/item/CS_URS_2021_01/564871116"/>
    <hyperlink ref="F239" r:id="rId22" display="https://podminky.urs.cz/item/CS_URS_2021_01/831362121"/>
    <hyperlink ref="F246" r:id="rId23" display="https://podminky.urs.cz/item/CS_URS_2021_01/837361221"/>
    <hyperlink ref="F253" r:id="rId24" display="https://podminky.urs.cz/item/CS_URS_2021_01/892372111"/>
    <hyperlink ref="F255" r:id="rId25" display="https://podminky.urs.cz/item/CS_URS_2021_01/892381111"/>
    <hyperlink ref="F260" r:id="rId26" display="https://podminky.urs.cz/item/CS_URS_2021_01/894411311"/>
    <hyperlink ref="F273" r:id="rId27" display="https://podminky.urs.cz/item/CS_URS_2021_01/894412411"/>
    <hyperlink ref="F279" r:id="rId28" display="https://podminky.urs.cz/item/CS_URS_2021_01/894414111"/>
    <hyperlink ref="F285" r:id="rId29" display="https://podminky.urs.cz/item/CS_URS_2021_01/899104112"/>
    <hyperlink ref="F294" r:id="rId30" display="https://podminky.urs.cz/item/CS_URS_2021_01/899722114"/>
    <hyperlink ref="F300" r:id="rId31" display="https://podminky.urs.cz/item/CS_URS_2021_01/997221551"/>
    <hyperlink ref="F302" r:id="rId32" display="https://podminky.urs.cz/item/CS_URS_2021_01/997221559"/>
    <hyperlink ref="F306" r:id="rId33" display="https://podminky.urs.cz/item/CS_URS_2021_01/997221655"/>
    <hyperlink ref="F312" r:id="rId34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971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1166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ROUND((SUM(BE100:BE314)),  2)</f>
        <v>0</v>
      </c>
      <c r="G37" s="41"/>
      <c r="H37" s="41"/>
      <c r="I37" s="163">
        <v>0.20999999999999999</v>
      </c>
      <c r="J37" s="162">
        <f>ROUND(((SUM(BE100:BE314))*I37),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ROUND((SUM(BF100:BF314)),  2)</f>
        <v>0</v>
      </c>
      <c r="G38" s="41"/>
      <c r="H38" s="41"/>
      <c r="I38" s="163">
        <v>0.14999999999999999</v>
      </c>
      <c r="J38" s="162">
        <f>ROUND(((SUM(BF100:BF314))*I38),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ROUND((SUM(BG100:BG314)),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ROUND((SUM(BH100:BH314)),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ROUND((SUM(BI100:BI314)),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971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03.6 - Stoka 6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J183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J189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J195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713</v>
      </c>
      <c r="E73" s="189"/>
      <c r="F73" s="189"/>
      <c r="G73" s="189"/>
      <c r="H73" s="189"/>
      <c r="I73" s="189"/>
      <c r="J73" s="190">
        <f>J214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238</v>
      </c>
      <c r="E74" s="189"/>
      <c r="F74" s="189"/>
      <c r="G74" s="189"/>
      <c r="H74" s="189"/>
      <c r="I74" s="189"/>
      <c r="J74" s="190">
        <f>J229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J300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J312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222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971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03.6 - Stoka 6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17.029780350000003</v>
      </c>
      <c r="S100" s="99"/>
      <c r="T100" s="201">
        <f>T101</f>
        <v>28.326039999999999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P102+P183+P189+P195+P214+P229+P300+P312</f>
        <v>0</v>
      </c>
      <c r="Q101" s="211"/>
      <c r="R101" s="212">
        <f>R102+R183+R189+R195+R214+R229+R300+R312</f>
        <v>17.029780350000003</v>
      </c>
      <c r="S101" s="211"/>
      <c r="T101" s="213">
        <f>T102+T183+T189+T195+T214+T229+T300+T312</f>
        <v>28.326039999999999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BK102+BK183+BK189+BK195+BK214+BK229+BK300+BK312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SUM(P103:P182)</f>
        <v>0</v>
      </c>
      <c r="Q102" s="211"/>
      <c r="R102" s="212">
        <f>SUM(R103:R182)</f>
        <v>0.22964024999999999</v>
      </c>
      <c r="S102" s="211"/>
      <c r="T102" s="213">
        <f>SUM(T103:T182)</f>
        <v>28.326039999999999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SUM(BK103:BK182)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714</v>
      </c>
      <c r="F103" s="221" t="s">
        <v>715</v>
      </c>
      <c r="G103" s="222" t="s">
        <v>262</v>
      </c>
      <c r="H103" s="223">
        <v>48.838000000000001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0.57999999999999996</v>
      </c>
      <c r="T103" s="229">
        <f>S103*H103</f>
        <v>28.326039999999999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979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717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1167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980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1126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4" customFormat="1">
      <c r="A108" s="14"/>
      <c r="B108" s="248"/>
      <c r="C108" s="249"/>
      <c r="D108" s="239" t="s">
        <v>268</v>
      </c>
      <c r="E108" s="250" t="s">
        <v>35</v>
      </c>
      <c r="F108" s="251" t="s">
        <v>1168</v>
      </c>
      <c r="G108" s="249"/>
      <c r="H108" s="252">
        <v>48.838000000000001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268</v>
      </c>
      <c r="AU108" s="258" t="s">
        <v>89</v>
      </c>
      <c r="AV108" s="14" t="s">
        <v>89</v>
      </c>
      <c r="AW108" s="14" t="s">
        <v>41</v>
      </c>
      <c r="AX108" s="14" t="s">
        <v>80</v>
      </c>
      <c r="AY108" s="258" t="s">
        <v>257</v>
      </c>
    </row>
    <row r="109" s="15" customFormat="1">
      <c r="A109" s="15"/>
      <c r="B109" s="259"/>
      <c r="C109" s="260"/>
      <c r="D109" s="239" t="s">
        <v>268</v>
      </c>
      <c r="E109" s="261" t="s">
        <v>35</v>
      </c>
      <c r="F109" s="262" t="s">
        <v>272</v>
      </c>
      <c r="G109" s="260"/>
      <c r="H109" s="263">
        <v>48.838000000000001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9" t="s">
        <v>268</v>
      </c>
      <c r="AU109" s="269" t="s">
        <v>89</v>
      </c>
      <c r="AV109" s="15" t="s">
        <v>264</v>
      </c>
      <c r="AW109" s="15" t="s">
        <v>41</v>
      </c>
      <c r="AX109" s="15" t="s">
        <v>87</v>
      </c>
      <c r="AY109" s="269" t="s">
        <v>257</v>
      </c>
    </row>
    <row r="110" s="2" customFormat="1" ht="16.5" customHeight="1">
      <c r="A110" s="41"/>
      <c r="B110" s="42"/>
      <c r="C110" s="219" t="s">
        <v>89</v>
      </c>
      <c r="D110" s="219" t="s">
        <v>259</v>
      </c>
      <c r="E110" s="220" t="s">
        <v>281</v>
      </c>
      <c r="F110" s="221" t="s">
        <v>282</v>
      </c>
      <c r="G110" s="222" t="s">
        <v>283</v>
      </c>
      <c r="H110" s="223">
        <v>40</v>
      </c>
      <c r="I110" s="224"/>
      <c r="J110" s="225">
        <f>ROUND(I110*H110,2)</f>
        <v>0</v>
      </c>
      <c r="K110" s="221" t="s">
        <v>263</v>
      </c>
      <c r="L110" s="47"/>
      <c r="M110" s="226" t="s">
        <v>35</v>
      </c>
      <c r="N110" s="227" t="s">
        <v>51</v>
      </c>
      <c r="O110" s="87"/>
      <c r="P110" s="228">
        <f>O110*H110</f>
        <v>0</v>
      </c>
      <c r="Q110" s="228">
        <v>3.0000000000000001E-05</v>
      </c>
      <c r="R110" s="228">
        <f>Q110*H110</f>
        <v>0.0012000000000000001</v>
      </c>
      <c r="S110" s="228">
        <v>0</v>
      </c>
      <c r="T110" s="22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0" t="s">
        <v>264</v>
      </c>
      <c r="AT110" s="230" t="s">
        <v>259</v>
      </c>
      <c r="AU110" s="230" t="s">
        <v>89</v>
      </c>
      <c r="AY110" s="19" t="s">
        <v>257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87</v>
      </c>
      <c r="BK110" s="231">
        <f>ROUND(I110*H110,2)</f>
        <v>0</v>
      </c>
      <c r="BL110" s="19" t="s">
        <v>264</v>
      </c>
      <c r="BM110" s="230" t="s">
        <v>983</v>
      </c>
    </row>
    <row r="111" s="2" customFormat="1">
      <c r="A111" s="41"/>
      <c r="B111" s="42"/>
      <c r="C111" s="43"/>
      <c r="D111" s="232" t="s">
        <v>266</v>
      </c>
      <c r="E111" s="43"/>
      <c r="F111" s="233" t="s">
        <v>285</v>
      </c>
      <c r="G111" s="43"/>
      <c r="H111" s="43"/>
      <c r="I111" s="234"/>
      <c r="J111" s="43"/>
      <c r="K111" s="43"/>
      <c r="L111" s="47"/>
      <c r="M111" s="235"/>
      <c r="N111" s="23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266</v>
      </c>
      <c r="AU111" s="19" t="s">
        <v>89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1167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1169</v>
      </c>
      <c r="G113" s="249"/>
      <c r="H113" s="252">
        <v>40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40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24.15" customHeight="1">
      <c r="A115" s="41"/>
      <c r="B115" s="42"/>
      <c r="C115" s="219" t="s">
        <v>98</v>
      </c>
      <c r="D115" s="219" t="s">
        <v>259</v>
      </c>
      <c r="E115" s="220" t="s">
        <v>288</v>
      </c>
      <c r="F115" s="221" t="s">
        <v>289</v>
      </c>
      <c r="G115" s="222" t="s">
        <v>290</v>
      </c>
      <c r="H115" s="223">
        <v>5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985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292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1167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287</v>
      </c>
      <c r="G118" s="249"/>
      <c r="H118" s="252">
        <v>5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5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49.05" customHeight="1">
      <c r="A120" s="41"/>
      <c r="B120" s="42"/>
      <c r="C120" s="219" t="s">
        <v>264</v>
      </c>
      <c r="D120" s="219" t="s">
        <v>259</v>
      </c>
      <c r="E120" s="220" t="s">
        <v>295</v>
      </c>
      <c r="F120" s="221" t="s">
        <v>296</v>
      </c>
      <c r="G120" s="222" t="s">
        <v>297</v>
      </c>
      <c r="H120" s="223">
        <v>2.3999999999999999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0.036900000000000002</v>
      </c>
      <c r="R120" s="228">
        <f>Q120*H120</f>
        <v>0.08856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986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299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1167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1170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301</v>
      </c>
      <c r="G124" s="249"/>
      <c r="H124" s="252">
        <v>2.3999999999999999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2.3999999999999999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4.15" customHeight="1">
      <c r="A126" s="41"/>
      <c r="B126" s="42"/>
      <c r="C126" s="219" t="s">
        <v>287</v>
      </c>
      <c r="D126" s="219" t="s">
        <v>259</v>
      </c>
      <c r="E126" s="220" t="s">
        <v>316</v>
      </c>
      <c r="F126" s="221" t="s">
        <v>317</v>
      </c>
      <c r="G126" s="222" t="s">
        <v>318</v>
      </c>
      <c r="H126" s="223">
        <v>91.325999999999993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989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320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1167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980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3" customFormat="1">
      <c r="A130" s="13"/>
      <c r="B130" s="237"/>
      <c r="C130" s="238"/>
      <c r="D130" s="239" t="s">
        <v>268</v>
      </c>
      <c r="E130" s="240" t="s">
        <v>35</v>
      </c>
      <c r="F130" s="241" t="s">
        <v>1132</v>
      </c>
      <c r="G130" s="238"/>
      <c r="H130" s="240" t="s">
        <v>35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268</v>
      </c>
      <c r="AU130" s="247" t="s">
        <v>89</v>
      </c>
      <c r="AV130" s="13" t="s">
        <v>87</v>
      </c>
      <c r="AW130" s="13" t="s">
        <v>41</v>
      </c>
      <c r="AX130" s="13" t="s">
        <v>80</v>
      </c>
      <c r="AY130" s="247" t="s">
        <v>257</v>
      </c>
    </row>
    <row r="131" s="14" customFormat="1">
      <c r="A131" s="14"/>
      <c r="B131" s="248"/>
      <c r="C131" s="249"/>
      <c r="D131" s="239" t="s">
        <v>268</v>
      </c>
      <c r="E131" s="250" t="s">
        <v>35</v>
      </c>
      <c r="F131" s="251" t="s">
        <v>1171</v>
      </c>
      <c r="G131" s="249"/>
      <c r="H131" s="252">
        <v>91.325999999999993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268</v>
      </c>
      <c r="AU131" s="258" t="s">
        <v>89</v>
      </c>
      <c r="AV131" s="14" t="s">
        <v>89</v>
      </c>
      <c r="AW131" s="14" t="s">
        <v>41</v>
      </c>
      <c r="AX131" s="14" t="s">
        <v>80</v>
      </c>
      <c r="AY131" s="258" t="s">
        <v>257</v>
      </c>
    </row>
    <row r="132" s="15" customFormat="1">
      <c r="A132" s="15"/>
      <c r="B132" s="259"/>
      <c r="C132" s="260"/>
      <c r="D132" s="239" t="s">
        <v>268</v>
      </c>
      <c r="E132" s="261" t="s">
        <v>35</v>
      </c>
      <c r="F132" s="262" t="s">
        <v>272</v>
      </c>
      <c r="G132" s="260"/>
      <c r="H132" s="263">
        <v>91.325999999999993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9" t="s">
        <v>268</v>
      </c>
      <c r="AU132" s="269" t="s">
        <v>89</v>
      </c>
      <c r="AV132" s="15" t="s">
        <v>264</v>
      </c>
      <c r="AW132" s="15" t="s">
        <v>41</v>
      </c>
      <c r="AX132" s="15" t="s">
        <v>87</v>
      </c>
      <c r="AY132" s="269" t="s">
        <v>257</v>
      </c>
    </row>
    <row r="133" s="2" customFormat="1" ht="24.15" customHeight="1">
      <c r="A133" s="41"/>
      <c r="B133" s="42"/>
      <c r="C133" s="219" t="s">
        <v>294</v>
      </c>
      <c r="D133" s="219" t="s">
        <v>259</v>
      </c>
      <c r="E133" s="220" t="s">
        <v>324</v>
      </c>
      <c r="F133" s="221" t="s">
        <v>325</v>
      </c>
      <c r="G133" s="222" t="s">
        <v>318</v>
      </c>
      <c r="H133" s="223">
        <v>4.8959999999999999</v>
      </c>
      <c r="I133" s="224"/>
      <c r="J133" s="225">
        <f>ROUND(I133*H133,2)</f>
        <v>0</v>
      </c>
      <c r="K133" s="221" t="s">
        <v>263</v>
      </c>
      <c r="L133" s="47"/>
      <c r="M133" s="226" t="s">
        <v>35</v>
      </c>
      <c r="N133" s="227" t="s">
        <v>51</v>
      </c>
      <c r="O133" s="87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0" t="s">
        <v>264</v>
      </c>
      <c r="AT133" s="230" t="s">
        <v>259</v>
      </c>
      <c r="AU133" s="230" t="s">
        <v>89</v>
      </c>
      <c r="AY133" s="19" t="s">
        <v>257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87</v>
      </c>
      <c r="BK133" s="231">
        <f>ROUND(I133*H133,2)</f>
        <v>0</v>
      </c>
      <c r="BL133" s="19" t="s">
        <v>264</v>
      </c>
      <c r="BM133" s="230" t="s">
        <v>993</v>
      </c>
    </row>
    <row r="134" s="2" customFormat="1">
      <c r="A134" s="41"/>
      <c r="B134" s="42"/>
      <c r="C134" s="43"/>
      <c r="D134" s="232" t="s">
        <v>266</v>
      </c>
      <c r="E134" s="43"/>
      <c r="F134" s="233" t="s">
        <v>327</v>
      </c>
      <c r="G134" s="43"/>
      <c r="H134" s="43"/>
      <c r="I134" s="234"/>
      <c r="J134" s="43"/>
      <c r="K134" s="43"/>
      <c r="L134" s="47"/>
      <c r="M134" s="235"/>
      <c r="N134" s="23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266</v>
      </c>
      <c r="AU134" s="19" t="s">
        <v>89</v>
      </c>
    </row>
    <row r="135" s="13" customFormat="1">
      <c r="A135" s="13"/>
      <c r="B135" s="237"/>
      <c r="C135" s="238"/>
      <c r="D135" s="239" t="s">
        <v>268</v>
      </c>
      <c r="E135" s="240" t="s">
        <v>35</v>
      </c>
      <c r="F135" s="241" t="s">
        <v>1167</v>
      </c>
      <c r="G135" s="238"/>
      <c r="H135" s="240" t="s">
        <v>35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268</v>
      </c>
      <c r="AU135" s="247" t="s">
        <v>89</v>
      </c>
      <c r="AV135" s="13" t="s">
        <v>87</v>
      </c>
      <c r="AW135" s="13" t="s">
        <v>41</v>
      </c>
      <c r="AX135" s="13" t="s">
        <v>80</v>
      </c>
      <c r="AY135" s="247" t="s">
        <v>257</v>
      </c>
    </row>
    <row r="136" s="13" customFormat="1">
      <c r="A136" s="13"/>
      <c r="B136" s="237"/>
      <c r="C136" s="238"/>
      <c r="D136" s="239" t="s">
        <v>268</v>
      </c>
      <c r="E136" s="240" t="s">
        <v>35</v>
      </c>
      <c r="F136" s="241" t="s">
        <v>1170</v>
      </c>
      <c r="G136" s="238"/>
      <c r="H136" s="240" t="s">
        <v>35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268</v>
      </c>
      <c r="AU136" s="247" t="s">
        <v>89</v>
      </c>
      <c r="AV136" s="13" t="s">
        <v>87</v>
      </c>
      <c r="AW136" s="13" t="s">
        <v>41</v>
      </c>
      <c r="AX136" s="13" t="s">
        <v>80</v>
      </c>
      <c r="AY136" s="247" t="s">
        <v>257</v>
      </c>
    </row>
    <row r="137" s="14" customFormat="1">
      <c r="A137" s="14"/>
      <c r="B137" s="248"/>
      <c r="C137" s="249"/>
      <c r="D137" s="239" t="s">
        <v>268</v>
      </c>
      <c r="E137" s="250" t="s">
        <v>35</v>
      </c>
      <c r="F137" s="251" t="s">
        <v>328</v>
      </c>
      <c r="G137" s="249"/>
      <c r="H137" s="252">
        <v>4.8959999999999999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268</v>
      </c>
      <c r="AU137" s="258" t="s">
        <v>89</v>
      </c>
      <c r="AV137" s="14" t="s">
        <v>89</v>
      </c>
      <c r="AW137" s="14" t="s">
        <v>41</v>
      </c>
      <c r="AX137" s="14" t="s">
        <v>80</v>
      </c>
      <c r="AY137" s="258" t="s">
        <v>257</v>
      </c>
    </row>
    <row r="138" s="15" customFormat="1">
      <c r="A138" s="15"/>
      <c r="B138" s="259"/>
      <c r="C138" s="260"/>
      <c r="D138" s="239" t="s">
        <v>268</v>
      </c>
      <c r="E138" s="261" t="s">
        <v>35</v>
      </c>
      <c r="F138" s="262" t="s">
        <v>272</v>
      </c>
      <c r="G138" s="260"/>
      <c r="H138" s="263">
        <v>4.8959999999999999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268</v>
      </c>
      <c r="AU138" s="269" t="s">
        <v>89</v>
      </c>
      <c r="AV138" s="15" t="s">
        <v>264</v>
      </c>
      <c r="AW138" s="15" t="s">
        <v>41</v>
      </c>
      <c r="AX138" s="15" t="s">
        <v>87</v>
      </c>
      <c r="AY138" s="269" t="s">
        <v>257</v>
      </c>
    </row>
    <row r="139" s="2" customFormat="1" ht="21.75" customHeight="1">
      <c r="A139" s="41"/>
      <c r="B139" s="42"/>
      <c r="C139" s="219" t="s">
        <v>302</v>
      </c>
      <c r="D139" s="219" t="s">
        <v>259</v>
      </c>
      <c r="E139" s="220" t="s">
        <v>995</v>
      </c>
      <c r="F139" s="221" t="s">
        <v>996</v>
      </c>
      <c r="G139" s="222" t="s">
        <v>262</v>
      </c>
      <c r="H139" s="223">
        <v>164.565</v>
      </c>
      <c r="I139" s="224"/>
      <c r="J139" s="225">
        <f>ROUND(I139*H139,2)</f>
        <v>0</v>
      </c>
      <c r="K139" s="221" t="s">
        <v>263</v>
      </c>
      <c r="L139" s="47"/>
      <c r="M139" s="226" t="s">
        <v>35</v>
      </c>
      <c r="N139" s="227" t="s">
        <v>51</v>
      </c>
      <c r="O139" s="87"/>
      <c r="P139" s="228">
        <f>O139*H139</f>
        <v>0</v>
      </c>
      <c r="Q139" s="228">
        <v>0.00084999999999999995</v>
      </c>
      <c r="R139" s="228">
        <f>Q139*H139</f>
        <v>0.13988024999999998</v>
      </c>
      <c r="S139" s="228">
        <v>0</v>
      </c>
      <c r="T139" s="22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0" t="s">
        <v>264</v>
      </c>
      <c r="AT139" s="230" t="s">
        <v>259</v>
      </c>
      <c r="AU139" s="230" t="s">
        <v>89</v>
      </c>
      <c r="AY139" s="19" t="s">
        <v>257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87</v>
      </c>
      <c r="BK139" s="231">
        <f>ROUND(I139*H139,2)</f>
        <v>0</v>
      </c>
      <c r="BL139" s="19" t="s">
        <v>264</v>
      </c>
      <c r="BM139" s="230" t="s">
        <v>997</v>
      </c>
    </row>
    <row r="140" s="2" customFormat="1">
      <c r="A140" s="41"/>
      <c r="B140" s="42"/>
      <c r="C140" s="43"/>
      <c r="D140" s="232" t="s">
        <v>266</v>
      </c>
      <c r="E140" s="43"/>
      <c r="F140" s="233" t="s">
        <v>998</v>
      </c>
      <c r="G140" s="43"/>
      <c r="H140" s="43"/>
      <c r="I140" s="234"/>
      <c r="J140" s="43"/>
      <c r="K140" s="43"/>
      <c r="L140" s="47"/>
      <c r="M140" s="235"/>
      <c r="N140" s="23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266</v>
      </c>
      <c r="AU140" s="19" t="s">
        <v>89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1167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980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3" customFormat="1">
      <c r="A143" s="13"/>
      <c r="B143" s="237"/>
      <c r="C143" s="238"/>
      <c r="D143" s="239" t="s">
        <v>268</v>
      </c>
      <c r="E143" s="240" t="s">
        <v>35</v>
      </c>
      <c r="F143" s="241" t="s">
        <v>1132</v>
      </c>
      <c r="G143" s="238"/>
      <c r="H143" s="240" t="s">
        <v>35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268</v>
      </c>
      <c r="AU143" s="247" t="s">
        <v>89</v>
      </c>
      <c r="AV143" s="13" t="s">
        <v>87</v>
      </c>
      <c r="AW143" s="13" t="s">
        <v>41</v>
      </c>
      <c r="AX143" s="13" t="s">
        <v>80</v>
      </c>
      <c r="AY143" s="247" t="s">
        <v>257</v>
      </c>
    </row>
    <row r="144" s="14" customFormat="1">
      <c r="A144" s="14"/>
      <c r="B144" s="248"/>
      <c r="C144" s="249"/>
      <c r="D144" s="239" t="s">
        <v>268</v>
      </c>
      <c r="E144" s="250" t="s">
        <v>35</v>
      </c>
      <c r="F144" s="251" t="s">
        <v>1172</v>
      </c>
      <c r="G144" s="249"/>
      <c r="H144" s="252">
        <v>164.565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268</v>
      </c>
      <c r="AU144" s="258" t="s">
        <v>89</v>
      </c>
      <c r="AV144" s="14" t="s">
        <v>89</v>
      </c>
      <c r="AW144" s="14" t="s">
        <v>41</v>
      </c>
      <c r="AX144" s="14" t="s">
        <v>80</v>
      </c>
      <c r="AY144" s="258" t="s">
        <v>257</v>
      </c>
    </row>
    <row r="145" s="15" customFormat="1">
      <c r="A145" s="15"/>
      <c r="B145" s="259"/>
      <c r="C145" s="260"/>
      <c r="D145" s="239" t="s">
        <v>268</v>
      </c>
      <c r="E145" s="261" t="s">
        <v>35</v>
      </c>
      <c r="F145" s="262" t="s">
        <v>272</v>
      </c>
      <c r="G145" s="260"/>
      <c r="H145" s="263">
        <v>164.565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268</v>
      </c>
      <c r="AU145" s="269" t="s">
        <v>89</v>
      </c>
      <c r="AV145" s="15" t="s">
        <v>264</v>
      </c>
      <c r="AW145" s="15" t="s">
        <v>41</v>
      </c>
      <c r="AX145" s="15" t="s">
        <v>87</v>
      </c>
      <c r="AY145" s="269" t="s">
        <v>257</v>
      </c>
    </row>
    <row r="146" s="2" customFormat="1" ht="24.15" customHeight="1">
      <c r="A146" s="41"/>
      <c r="B146" s="42"/>
      <c r="C146" s="219" t="s">
        <v>308</v>
      </c>
      <c r="D146" s="219" t="s">
        <v>259</v>
      </c>
      <c r="E146" s="220" t="s">
        <v>1001</v>
      </c>
      <c r="F146" s="221" t="s">
        <v>1002</v>
      </c>
      <c r="G146" s="222" t="s">
        <v>262</v>
      </c>
      <c r="H146" s="223">
        <v>164.565</v>
      </c>
      <c r="I146" s="224"/>
      <c r="J146" s="225">
        <f>ROUND(I146*H146,2)</f>
        <v>0</v>
      </c>
      <c r="K146" s="221" t="s">
        <v>263</v>
      </c>
      <c r="L146" s="47"/>
      <c r="M146" s="226" t="s">
        <v>35</v>
      </c>
      <c r="N146" s="227" t="s">
        <v>51</v>
      </c>
      <c r="O146" s="87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0" t="s">
        <v>264</v>
      </c>
      <c r="AT146" s="230" t="s">
        <v>259</v>
      </c>
      <c r="AU146" s="230" t="s">
        <v>89</v>
      </c>
      <c r="AY146" s="19" t="s">
        <v>257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87</v>
      </c>
      <c r="BK146" s="231">
        <f>ROUND(I146*H146,2)</f>
        <v>0</v>
      </c>
      <c r="BL146" s="19" t="s">
        <v>264</v>
      </c>
      <c r="BM146" s="230" t="s">
        <v>1003</v>
      </c>
    </row>
    <row r="147" s="2" customFormat="1">
      <c r="A147" s="41"/>
      <c r="B147" s="42"/>
      <c r="C147" s="43"/>
      <c r="D147" s="232" t="s">
        <v>266</v>
      </c>
      <c r="E147" s="43"/>
      <c r="F147" s="233" t="s">
        <v>1004</v>
      </c>
      <c r="G147" s="43"/>
      <c r="H147" s="43"/>
      <c r="I147" s="234"/>
      <c r="J147" s="43"/>
      <c r="K147" s="43"/>
      <c r="L147" s="47"/>
      <c r="M147" s="235"/>
      <c r="N147" s="23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266</v>
      </c>
      <c r="AU147" s="19" t="s">
        <v>89</v>
      </c>
    </row>
    <row r="148" s="2" customFormat="1" ht="37.8" customHeight="1">
      <c r="A148" s="41"/>
      <c r="B148" s="42"/>
      <c r="C148" s="219" t="s">
        <v>315</v>
      </c>
      <c r="D148" s="219" t="s">
        <v>259</v>
      </c>
      <c r="E148" s="220" t="s">
        <v>342</v>
      </c>
      <c r="F148" s="221" t="s">
        <v>343</v>
      </c>
      <c r="G148" s="222" t="s">
        <v>318</v>
      </c>
      <c r="H148" s="223">
        <v>91.325999999999993</v>
      </c>
      <c r="I148" s="224"/>
      <c r="J148" s="225">
        <f>ROUND(I148*H148,2)</f>
        <v>0</v>
      </c>
      <c r="K148" s="221" t="s">
        <v>263</v>
      </c>
      <c r="L148" s="47"/>
      <c r="M148" s="226" t="s">
        <v>35</v>
      </c>
      <c r="N148" s="227" t="s">
        <v>51</v>
      </c>
      <c r="O148" s="87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0" t="s">
        <v>264</v>
      </c>
      <c r="AT148" s="230" t="s">
        <v>259</v>
      </c>
      <c r="AU148" s="230" t="s">
        <v>89</v>
      </c>
      <c r="AY148" s="19" t="s">
        <v>257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87</v>
      </c>
      <c r="BK148" s="231">
        <f>ROUND(I148*H148,2)</f>
        <v>0</v>
      </c>
      <c r="BL148" s="19" t="s">
        <v>264</v>
      </c>
      <c r="BM148" s="230" t="s">
        <v>1005</v>
      </c>
    </row>
    <row r="149" s="2" customFormat="1">
      <c r="A149" s="41"/>
      <c r="B149" s="42"/>
      <c r="C149" s="43"/>
      <c r="D149" s="232" t="s">
        <v>266</v>
      </c>
      <c r="E149" s="43"/>
      <c r="F149" s="233" t="s">
        <v>345</v>
      </c>
      <c r="G149" s="43"/>
      <c r="H149" s="43"/>
      <c r="I149" s="234"/>
      <c r="J149" s="43"/>
      <c r="K149" s="43"/>
      <c r="L149" s="47"/>
      <c r="M149" s="235"/>
      <c r="N149" s="23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266</v>
      </c>
      <c r="AU149" s="19" t="s">
        <v>89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1167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346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1173</v>
      </c>
      <c r="G152" s="249"/>
      <c r="H152" s="252">
        <v>91.325999999999993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91.325999999999993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37.8" customHeight="1">
      <c r="A154" s="41"/>
      <c r="B154" s="42"/>
      <c r="C154" s="219" t="s">
        <v>323</v>
      </c>
      <c r="D154" s="219" t="s">
        <v>259</v>
      </c>
      <c r="E154" s="220" t="s">
        <v>349</v>
      </c>
      <c r="F154" s="221" t="s">
        <v>350</v>
      </c>
      <c r="G154" s="222" t="s">
        <v>318</v>
      </c>
      <c r="H154" s="223">
        <v>182.65199999999999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1007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352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1167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346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4" customFormat="1">
      <c r="A158" s="14"/>
      <c r="B158" s="248"/>
      <c r="C158" s="249"/>
      <c r="D158" s="239" t="s">
        <v>268</v>
      </c>
      <c r="E158" s="250" t="s">
        <v>35</v>
      </c>
      <c r="F158" s="251" t="s">
        <v>1174</v>
      </c>
      <c r="G158" s="249"/>
      <c r="H158" s="252">
        <v>182.65199999999999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268</v>
      </c>
      <c r="AU158" s="258" t="s">
        <v>89</v>
      </c>
      <c r="AV158" s="14" t="s">
        <v>89</v>
      </c>
      <c r="AW158" s="14" t="s">
        <v>41</v>
      </c>
      <c r="AX158" s="14" t="s">
        <v>80</v>
      </c>
      <c r="AY158" s="258" t="s">
        <v>257</v>
      </c>
    </row>
    <row r="159" s="15" customFormat="1">
      <c r="A159" s="15"/>
      <c r="B159" s="259"/>
      <c r="C159" s="260"/>
      <c r="D159" s="239" t="s">
        <v>268</v>
      </c>
      <c r="E159" s="261" t="s">
        <v>35</v>
      </c>
      <c r="F159" s="262" t="s">
        <v>272</v>
      </c>
      <c r="G159" s="260"/>
      <c r="H159" s="263">
        <v>182.65199999999999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268</v>
      </c>
      <c r="AU159" s="269" t="s">
        <v>89</v>
      </c>
      <c r="AV159" s="15" t="s">
        <v>264</v>
      </c>
      <c r="AW159" s="15" t="s">
        <v>41</v>
      </c>
      <c r="AX159" s="15" t="s">
        <v>87</v>
      </c>
      <c r="AY159" s="269" t="s">
        <v>257</v>
      </c>
    </row>
    <row r="160" s="2" customFormat="1" ht="24.15" customHeight="1">
      <c r="A160" s="41"/>
      <c r="B160" s="42"/>
      <c r="C160" s="219" t="s">
        <v>331</v>
      </c>
      <c r="D160" s="219" t="s">
        <v>259</v>
      </c>
      <c r="E160" s="220" t="s">
        <v>354</v>
      </c>
      <c r="F160" s="221" t="s">
        <v>355</v>
      </c>
      <c r="G160" s="222" t="s">
        <v>356</v>
      </c>
      <c r="H160" s="223">
        <v>155.25399999999999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1009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358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1167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359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1175</v>
      </c>
      <c r="G164" s="249"/>
      <c r="H164" s="252">
        <v>155.25399999999999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5" customFormat="1">
      <c r="A165" s="15"/>
      <c r="B165" s="259"/>
      <c r="C165" s="260"/>
      <c r="D165" s="239" t="s">
        <v>268</v>
      </c>
      <c r="E165" s="261" t="s">
        <v>35</v>
      </c>
      <c r="F165" s="262" t="s">
        <v>272</v>
      </c>
      <c r="G165" s="260"/>
      <c r="H165" s="263">
        <v>155.25399999999999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268</v>
      </c>
      <c r="AU165" s="269" t="s">
        <v>89</v>
      </c>
      <c r="AV165" s="15" t="s">
        <v>264</v>
      </c>
      <c r="AW165" s="15" t="s">
        <v>41</v>
      </c>
      <c r="AX165" s="15" t="s">
        <v>87</v>
      </c>
      <c r="AY165" s="269" t="s">
        <v>257</v>
      </c>
    </row>
    <row r="166" s="2" customFormat="1" ht="24.15" customHeight="1">
      <c r="A166" s="41"/>
      <c r="B166" s="42"/>
      <c r="C166" s="219" t="s">
        <v>337</v>
      </c>
      <c r="D166" s="219" t="s">
        <v>259</v>
      </c>
      <c r="E166" s="220" t="s">
        <v>362</v>
      </c>
      <c r="F166" s="221" t="s">
        <v>363</v>
      </c>
      <c r="G166" s="222" t="s">
        <v>318</v>
      </c>
      <c r="H166" s="223">
        <v>61.515000000000001</v>
      </c>
      <c r="I166" s="224"/>
      <c r="J166" s="225">
        <f>ROUND(I166*H166,2)</f>
        <v>0</v>
      </c>
      <c r="K166" s="221" t="s">
        <v>263</v>
      </c>
      <c r="L166" s="47"/>
      <c r="M166" s="226" t="s">
        <v>35</v>
      </c>
      <c r="N166" s="227" t="s">
        <v>51</v>
      </c>
      <c r="O166" s="87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0" t="s">
        <v>264</v>
      </c>
      <c r="AT166" s="230" t="s">
        <v>259</v>
      </c>
      <c r="AU166" s="230" t="s">
        <v>89</v>
      </c>
      <c r="AY166" s="19" t="s">
        <v>257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9" t="s">
        <v>87</v>
      </c>
      <c r="BK166" s="231">
        <f>ROUND(I166*H166,2)</f>
        <v>0</v>
      </c>
      <c r="BL166" s="19" t="s">
        <v>264</v>
      </c>
      <c r="BM166" s="230" t="s">
        <v>1011</v>
      </c>
    </row>
    <row r="167" s="2" customFormat="1">
      <c r="A167" s="41"/>
      <c r="B167" s="42"/>
      <c r="C167" s="43"/>
      <c r="D167" s="232" t="s">
        <v>266</v>
      </c>
      <c r="E167" s="43"/>
      <c r="F167" s="233" t="s">
        <v>365</v>
      </c>
      <c r="G167" s="43"/>
      <c r="H167" s="43"/>
      <c r="I167" s="234"/>
      <c r="J167" s="43"/>
      <c r="K167" s="43"/>
      <c r="L167" s="47"/>
      <c r="M167" s="235"/>
      <c r="N167" s="23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266</v>
      </c>
      <c r="AU167" s="19" t="s">
        <v>89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1167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3" customFormat="1">
      <c r="A169" s="13"/>
      <c r="B169" s="237"/>
      <c r="C169" s="238"/>
      <c r="D169" s="239" t="s">
        <v>268</v>
      </c>
      <c r="E169" s="240" t="s">
        <v>35</v>
      </c>
      <c r="F169" s="241" t="s">
        <v>366</v>
      </c>
      <c r="G169" s="238"/>
      <c r="H169" s="240" t="s">
        <v>35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268</v>
      </c>
      <c r="AU169" s="247" t="s">
        <v>89</v>
      </c>
      <c r="AV169" s="13" t="s">
        <v>87</v>
      </c>
      <c r="AW169" s="13" t="s">
        <v>41</v>
      </c>
      <c r="AX169" s="13" t="s">
        <v>80</v>
      </c>
      <c r="AY169" s="247" t="s">
        <v>257</v>
      </c>
    </row>
    <row r="170" s="14" customFormat="1">
      <c r="A170" s="14"/>
      <c r="B170" s="248"/>
      <c r="C170" s="249"/>
      <c r="D170" s="239" t="s">
        <v>268</v>
      </c>
      <c r="E170" s="250" t="s">
        <v>35</v>
      </c>
      <c r="F170" s="251" t="s">
        <v>1176</v>
      </c>
      <c r="G170" s="249"/>
      <c r="H170" s="252">
        <v>61.515000000000001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268</v>
      </c>
      <c r="AU170" s="258" t="s">
        <v>89</v>
      </c>
      <c r="AV170" s="14" t="s">
        <v>89</v>
      </c>
      <c r="AW170" s="14" t="s">
        <v>41</v>
      </c>
      <c r="AX170" s="14" t="s">
        <v>80</v>
      </c>
      <c r="AY170" s="258" t="s">
        <v>257</v>
      </c>
    </row>
    <row r="171" s="15" customFormat="1">
      <c r="A171" s="15"/>
      <c r="B171" s="259"/>
      <c r="C171" s="260"/>
      <c r="D171" s="239" t="s">
        <v>268</v>
      </c>
      <c r="E171" s="261" t="s">
        <v>35</v>
      </c>
      <c r="F171" s="262" t="s">
        <v>272</v>
      </c>
      <c r="G171" s="260"/>
      <c r="H171" s="263">
        <v>61.515000000000001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268</v>
      </c>
      <c r="AU171" s="269" t="s">
        <v>89</v>
      </c>
      <c r="AV171" s="15" t="s">
        <v>264</v>
      </c>
      <c r="AW171" s="15" t="s">
        <v>41</v>
      </c>
      <c r="AX171" s="15" t="s">
        <v>87</v>
      </c>
      <c r="AY171" s="269" t="s">
        <v>257</v>
      </c>
    </row>
    <row r="172" s="2" customFormat="1" ht="16.5" customHeight="1">
      <c r="A172" s="41"/>
      <c r="B172" s="42"/>
      <c r="C172" s="270" t="s">
        <v>293</v>
      </c>
      <c r="D172" s="270" t="s">
        <v>369</v>
      </c>
      <c r="E172" s="271" t="s">
        <v>370</v>
      </c>
      <c r="F172" s="272" t="s">
        <v>371</v>
      </c>
      <c r="G172" s="273" t="s">
        <v>356</v>
      </c>
      <c r="H172" s="274">
        <v>123.03</v>
      </c>
      <c r="I172" s="275"/>
      <c r="J172" s="276">
        <f>ROUND(I172*H172,2)</f>
        <v>0</v>
      </c>
      <c r="K172" s="272" t="s">
        <v>263</v>
      </c>
      <c r="L172" s="277"/>
      <c r="M172" s="278" t="s">
        <v>35</v>
      </c>
      <c r="N172" s="279" t="s">
        <v>51</v>
      </c>
      <c r="O172" s="87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0" t="s">
        <v>308</v>
      </c>
      <c r="AT172" s="230" t="s">
        <v>369</v>
      </c>
      <c r="AU172" s="230" t="s">
        <v>89</v>
      </c>
      <c r="AY172" s="19" t="s">
        <v>257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87</v>
      </c>
      <c r="BK172" s="231">
        <f>ROUND(I172*H172,2)</f>
        <v>0</v>
      </c>
      <c r="BL172" s="19" t="s">
        <v>264</v>
      </c>
      <c r="BM172" s="230" t="s">
        <v>1013</v>
      </c>
    </row>
    <row r="173" s="14" customFormat="1">
      <c r="A173" s="14"/>
      <c r="B173" s="248"/>
      <c r="C173" s="249"/>
      <c r="D173" s="239" t="s">
        <v>268</v>
      </c>
      <c r="E173" s="249"/>
      <c r="F173" s="251" t="s">
        <v>1177</v>
      </c>
      <c r="G173" s="249"/>
      <c r="H173" s="252">
        <v>123.03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268</v>
      </c>
      <c r="AU173" s="258" t="s">
        <v>89</v>
      </c>
      <c r="AV173" s="14" t="s">
        <v>89</v>
      </c>
      <c r="AW173" s="14" t="s">
        <v>4</v>
      </c>
      <c r="AX173" s="14" t="s">
        <v>87</v>
      </c>
      <c r="AY173" s="258" t="s">
        <v>257</v>
      </c>
    </row>
    <row r="174" s="2" customFormat="1" ht="37.8" customHeight="1">
      <c r="A174" s="41"/>
      <c r="B174" s="42"/>
      <c r="C174" s="219" t="s">
        <v>348</v>
      </c>
      <c r="D174" s="219" t="s">
        <v>259</v>
      </c>
      <c r="E174" s="220" t="s">
        <v>375</v>
      </c>
      <c r="F174" s="221" t="s">
        <v>376</v>
      </c>
      <c r="G174" s="222" t="s">
        <v>318</v>
      </c>
      <c r="H174" s="223">
        <v>21.751000000000001</v>
      </c>
      <c r="I174" s="224"/>
      <c r="J174" s="225">
        <f>ROUND(I174*H174,2)</f>
        <v>0</v>
      </c>
      <c r="K174" s="221" t="s">
        <v>263</v>
      </c>
      <c r="L174" s="47"/>
      <c r="M174" s="226" t="s">
        <v>35</v>
      </c>
      <c r="N174" s="227" t="s">
        <v>51</v>
      </c>
      <c r="O174" s="87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0" t="s">
        <v>264</v>
      </c>
      <c r="AT174" s="230" t="s">
        <v>259</v>
      </c>
      <c r="AU174" s="230" t="s">
        <v>89</v>
      </c>
      <c r="AY174" s="19" t="s">
        <v>257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87</v>
      </c>
      <c r="BK174" s="231">
        <f>ROUND(I174*H174,2)</f>
        <v>0</v>
      </c>
      <c r="BL174" s="19" t="s">
        <v>264</v>
      </c>
      <c r="BM174" s="230" t="s">
        <v>1015</v>
      </c>
    </row>
    <row r="175" s="2" customFormat="1">
      <c r="A175" s="41"/>
      <c r="B175" s="42"/>
      <c r="C175" s="43"/>
      <c r="D175" s="232" t="s">
        <v>266</v>
      </c>
      <c r="E175" s="43"/>
      <c r="F175" s="233" t="s">
        <v>378</v>
      </c>
      <c r="G175" s="43"/>
      <c r="H175" s="43"/>
      <c r="I175" s="234"/>
      <c r="J175" s="43"/>
      <c r="K175" s="43"/>
      <c r="L175" s="47"/>
      <c r="M175" s="235"/>
      <c r="N175" s="23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266</v>
      </c>
      <c r="AU175" s="19" t="s">
        <v>89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1167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379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1178</v>
      </c>
      <c r="G178" s="249"/>
      <c r="H178" s="252">
        <v>23.422999999999998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4" customFormat="1">
      <c r="A179" s="14"/>
      <c r="B179" s="248"/>
      <c r="C179" s="249"/>
      <c r="D179" s="239" t="s">
        <v>268</v>
      </c>
      <c r="E179" s="250" t="s">
        <v>35</v>
      </c>
      <c r="F179" s="251" t="s">
        <v>1179</v>
      </c>
      <c r="G179" s="249"/>
      <c r="H179" s="252">
        <v>-1.6719999999999999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268</v>
      </c>
      <c r="AU179" s="258" t="s">
        <v>89</v>
      </c>
      <c r="AV179" s="14" t="s">
        <v>89</v>
      </c>
      <c r="AW179" s="14" t="s">
        <v>41</v>
      </c>
      <c r="AX179" s="14" t="s">
        <v>80</v>
      </c>
      <c r="AY179" s="258" t="s">
        <v>257</v>
      </c>
    </row>
    <row r="180" s="15" customFormat="1">
      <c r="A180" s="15"/>
      <c r="B180" s="259"/>
      <c r="C180" s="260"/>
      <c r="D180" s="239" t="s">
        <v>268</v>
      </c>
      <c r="E180" s="261" t="s">
        <v>35</v>
      </c>
      <c r="F180" s="262" t="s">
        <v>272</v>
      </c>
      <c r="G180" s="260"/>
      <c r="H180" s="263">
        <v>21.751000000000001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9" t="s">
        <v>268</v>
      </c>
      <c r="AU180" s="269" t="s">
        <v>89</v>
      </c>
      <c r="AV180" s="15" t="s">
        <v>264</v>
      </c>
      <c r="AW180" s="15" t="s">
        <v>41</v>
      </c>
      <c r="AX180" s="15" t="s">
        <v>87</v>
      </c>
      <c r="AY180" s="269" t="s">
        <v>257</v>
      </c>
    </row>
    <row r="181" s="2" customFormat="1" ht="16.5" customHeight="1">
      <c r="A181" s="41"/>
      <c r="B181" s="42"/>
      <c r="C181" s="270" t="s">
        <v>8</v>
      </c>
      <c r="D181" s="270" t="s">
        <v>369</v>
      </c>
      <c r="E181" s="271" t="s">
        <v>383</v>
      </c>
      <c r="F181" s="272" t="s">
        <v>384</v>
      </c>
      <c r="G181" s="273" t="s">
        <v>356</v>
      </c>
      <c r="H181" s="274">
        <v>43.502000000000002</v>
      </c>
      <c r="I181" s="275"/>
      <c r="J181" s="276">
        <f>ROUND(I181*H181,2)</f>
        <v>0</v>
      </c>
      <c r="K181" s="272" t="s">
        <v>263</v>
      </c>
      <c r="L181" s="277"/>
      <c r="M181" s="278" t="s">
        <v>35</v>
      </c>
      <c r="N181" s="279" t="s">
        <v>51</v>
      </c>
      <c r="O181" s="87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0" t="s">
        <v>308</v>
      </c>
      <c r="AT181" s="230" t="s">
        <v>369</v>
      </c>
      <c r="AU181" s="230" t="s">
        <v>89</v>
      </c>
      <c r="AY181" s="19" t="s">
        <v>257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9" t="s">
        <v>87</v>
      </c>
      <c r="BK181" s="231">
        <f>ROUND(I181*H181,2)</f>
        <v>0</v>
      </c>
      <c r="BL181" s="19" t="s">
        <v>264</v>
      </c>
      <c r="BM181" s="230" t="s">
        <v>1018</v>
      </c>
    </row>
    <row r="182" s="14" customFormat="1">
      <c r="A182" s="14"/>
      <c r="B182" s="248"/>
      <c r="C182" s="249"/>
      <c r="D182" s="239" t="s">
        <v>268</v>
      </c>
      <c r="E182" s="249"/>
      <c r="F182" s="251" t="s">
        <v>1180</v>
      </c>
      <c r="G182" s="249"/>
      <c r="H182" s="252">
        <v>43.502000000000002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</v>
      </c>
      <c r="AX182" s="14" t="s">
        <v>87</v>
      </c>
      <c r="AY182" s="258" t="s">
        <v>257</v>
      </c>
    </row>
    <row r="183" s="12" customFormat="1" ht="22.8" customHeight="1">
      <c r="A183" s="12"/>
      <c r="B183" s="203"/>
      <c r="C183" s="204"/>
      <c r="D183" s="205" t="s">
        <v>79</v>
      </c>
      <c r="E183" s="217" t="s">
        <v>89</v>
      </c>
      <c r="F183" s="217" t="s">
        <v>387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SUM(P184:P188)</f>
        <v>0</v>
      </c>
      <c r="Q183" s="211"/>
      <c r="R183" s="212">
        <f>SUM(R184:R188)</f>
        <v>6.9737883000000007</v>
      </c>
      <c r="S183" s="211"/>
      <c r="T183" s="213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87</v>
      </c>
      <c r="AT183" s="215" t="s">
        <v>79</v>
      </c>
      <c r="AU183" s="215" t="s">
        <v>87</v>
      </c>
      <c r="AY183" s="214" t="s">
        <v>257</v>
      </c>
      <c r="BK183" s="216">
        <f>SUM(BK184:BK188)</f>
        <v>0</v>
      </c>
    </row>
    <row r="184" s="2" customFormat="1" ht="33" customHeight="1">
      <c r="A184" s="41"/>
      <c r="B184" s="42"/>
      <c r="C184" s="219" t="s">
        <v>361</v>
      </c>
      <c r="D184" s="219" t="s">
        <v>259</v>
      </c>
      <c r="E184" s="220" t="s">
        <v>389</v>
      </c>
      <c r="F184" s="221" t="s">
        <v>390</v>
      </c>
      <c r="G184" s="222" t="s">
        <v>297</v>
      </c>
      <c r="H184" s="223">
        <v>34.07</v>
      </c>
      <c r="I184" s="224"/>
      <c r="J184" s="225">
        <f>ROUND(I184*H184,2)</f>
        <v>0</v>
      </c>
      <c r="K184" s="221" t="s">
        <v>263</v>
      </c>
      <c r="L184" s="47"/>
      <c r="M184" s="226" t="s">
        <v>35</v>
      </c>
      <c r="N184" s="227" t="s">
        <v>51</v>
      </c>
      <c r="O184" s="87"/>
      <c r="P184" s="228">
        <f>O184*H184</f>
        <v>0</v>
      </c>
      <c r="Q184" s="228">
        <v>0.20469000000000001</v>
      </c>
      <c r="R184" s="228">
        <f>Q184*H184</f>
        <v>6.9737883000000007</v>
      </c>
      <c r="S184" s="228">
        <v>0</v>
      </c>
      <c r="T184" s="22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30" t="s">
        <v>264</v>
      </c>
      <c r="AT184" s="230" t="s">
        <v>259</v>
      </c>
      <c r="AU184" s="230" t="s">
        <v>89</v>
      </c>
      <c r="AY184" s="19" t="s">
        <v>257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9" t="s">
        <v>87</v>
      </c>
      <c r="BK184" s="231">
        <f>ROUND(I184*H184,2)</f>
        <v>0</v>
      </c>
      <c r="BL184" s="19" t="s">
        <v>264</v>
      </c>
      <c r="BM184" s="230" t="s">
        <v>1020</v>
      </c>
    </row>
    <row r="185" s="2" customFormat="1">
      <c r="A185" s="41"/>
      <c r="B185" s="42"/>
      <c r="C185" s="43"/>
      <c r="D185" s="232" t="s">
        <v>266</v>
      </c>
      <c r="E185" s="43"/>
      <c r="F185" s="233" t="s">
        <v>392</v>
      </c>
      <c r="G185" s="43"/>
      <c r="H185" s="43"/>
      <c r="I185" s="234"/>
      <c r="J185" s="43"/>
      <c r="K185" s="43"/>
      <c r="L185" s="47"/>
      <c r="M185" s="235"/>
      <c r="N185" s="23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266</v>
      </c>
      <c r="AU185" s="19" t="s">
        <v>89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1167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1181</v>
      </c>
      <c r="G187" s="249"/>
      <c r="H187" s="252">
        <v>34.07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34.07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12" customFormat="1" ht="22.8" customHeight="1">
      <c r="A189" s="12"/>
      <c r="B189" s="203"/>
      <c r="C189" s="204"/>
      <c r="D189" s="205" t="s">
        <v>79</v>
      </c>
      <c r="E189" s="217" t="s">
        <v>98</v>
      </c>
      <c r="F189" s="217" t="s">
        <v>393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SUM(P190:P194)</f>
        <v>0</v>
      </c>
      <c r="Q189" s="211"/>
      <c r="R189" s="212">
        <f>SUM(R190:R194)</f>
        <v>0</v>
      </c>
      <c r="S189" s="211"/>
      <c r="T189" s="213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87</v>
      </c>
      <c r="AT189" s="215" t="s">
        <v>79</v>
      </c>
      <c r="AU189" s="215" t="s">
        <v>87</v>
      </c>
      <c r="AY189" s="214" t="s">
        <v>257</v>
      </c>
      <c r="BK189" s="216">
        <f>SUM(BK190:BK194)</f>
        <v>0</v>
      </c>
    </row>
    <row r="190" s="2" customFormat="1" ht="16.5" customHeight="1">
      <c r="A190" s="41"/>
      <c r="B190" s="42"/>
      <c r="C190" s="219" t="s">
        <v>368</v>
      </c>
      <c r="D190" s="219" t="s">
        <v>259</v>
      </c>
      <c r="E190" s="220" t="s">
        <v>1022</v>
      </c>
      <c r="F190" s="221" t="s">
        <v>1023</v>
      </c>
      <c r="G190" s="222" t="s">
        <v>297</v>
      </c>
      <c r="H190" s="223">
        <v>34.07</v>
      </c>
      <c r="I190" s="224"/>
      <c r="J190" s="225">
        <f>ROUND(I190*H190,2)</f>
        <v>0</v>
      </c>
      <c r="K190" s="221" t="s">
        <v>263</v>
      </c>
      <c r="L190" s="47"/>
      <c r="M190" s="226" t="s">
        <v>35</v>
      </c>
      <c r="N190" s="227" t="s">
        <v>51</v>
      </c>
      <c r="O190" s="8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264</v>
      </c>
      <c r="AT190" s="230" t="s">
        <v>259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1024</v>
      </c>
    </row>
    <row r="191" s="2" customFormat="1">
      <c r="A191" s="41"/>
      <c r="B191" s="42"/>
      <c r="C191" s="43"/>
      <c r="D191" s="232" t="s">
        <v>266</v>
      </c>
      <c r="E191" s="43"/>
      <c r="F191" s="233" t="s">
        <v>1025</v>
      </c>
      <c r="G191" s="43"/>
      <c r="H191" s="43"/>
      <c r="I191" s="234"/>
      <c r="J191" s="43"/>
      <c r="K191" s="43"/>
      <c r="L191" s="47"/>
      <c r="M191" s="235"/>
      <c r="N191" s="23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266</v>
      </c>
      <c r="AU191" s="19" t="s">
        <v>89</v>
      </c>
    </row>
    <row r="192" s="13" customFormat="1">
      <c r="A192" s="13"/>
      <c r="B192" s="237"/>
      <c r="C192" s="238"/>
      <c r="D192" s="239" t="s">
        <v>268</v>
      </c>
      <c r="E192" s="240" t="s">
        <v>35</v>
      </c>
      <c r="F192" s="241" t="s">
        <v>1167</v>
      </c>
      <c r="G192" s="238"/>
      <c r="H192" s="240" t="s">
        <v>35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268</v>
      </c>
      <c r="AU192" s="247" t="s">
        <v>89</v>
      </c>
      <c r="AV192" s="13" t="s">
        <v>87</v>
      </c>
      <c r="AW192" s="13" t="s">
        <v>41</v>
      </c>
      <c r="AX192" s="13" t="s">
        <v>80</v>
      </c>
      <c r="AY192" s="247" t="s">
        <v>257</v>
      </c>
    </row>
    <row r="193" s="14" customFormat="1">
      <c r="A193" s="14"/>
      <c r="B193" s="248"/>
      <c r="C193" s="249"/>
      <c r="D193" s="239" t="s">
        <v>268</v>
      </c>
      <c r="E193" s="250" t="s">
        <v>35</v>
      </c>
      <c r="F193" s="251" t="s">
        <v>1181</v>
      </c>
      <c r="G193" s="249"/>
      <c r="H193" s="252">
        <v>34.07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268</v>
      </c>
      <c r="AU193" s="258" t="s">
        <v>89</v>
      </c>
      <c r="AV193" s="14" t="s">
        <v>89</v>
      </c>
      <c r="AW193" s="14" t="s">
        <v>41</v>
      </c>
      <c r="AX193" s="14" t="s">
        <v>80</v>
      </c>
      <c r="AY193" s="258" t="s">
        <v>257</v>
      </c>
    </row>
    <row r="194" s="15" customFormat="1">
      <c r="A194" s="15"/>
      <c r="B194" s="259"/>
      <c r="C194" s="260"/>
      <c r="D194" s="239" t="s">
        <v>268</v>
      </c>
      <c r="E194" s="261" t="s">
        <v>35</v>
      </c>
      <c r="F194" s="262" t="s">
        <v>272</v>
      </c>
      <c r="G194" s="260"/>
      <c r="H194" s="263">
        <v>34.07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268</v>
      </c>
      <c r="AU194" s="269" t="s">
        <v>89</v>
      </c>
      <c r="AV194" s="15" t="s">
        <v>264</v>
      </c>
      <c r="AW194" s="15" t="s">
        <v>41</v>
      </c>
      <c r="AX194" s="15" t="s">
        <v>87</v>
      </c>
      <c r="AY194" s="269" t="s">
        <v>257</v>
      </c>
    </row>
    <row r="195" s="12" customFormat="1" ht="22.8" customHeight="1">
      <c r="A195" s="12"/>
      <c r="B195" s="203"/>
      <c r="C195" s="204"/>
      <c r="D195" s="205" t="s">
        <v>79</v>
      </c>
      <c r="E195" s="217" t="s">
        <v>264</v>
      </c>
      <c r="F195" s="217" t="s">
        <v>404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SUM(P196:P213)</f>
        <v>0</v>
      </c>
      <c r="Q195" s="211"/>
      <c r="R195" s="212">
        <f>SUM(R196:R213)</f>
        <v>0.16220000000000001</v>
      </c>
      <c r="S195" s="211"/>
      <c r="T195" s="213">
        <f>SUM(T196:T213)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87</v>
      </c>
      <c r="AT195" s="215" t="s">
        <v>79</v>
      </c>
      <c r="AU195" s="215" t="s">
        <v>87</v>
      </c>
      <c r="AY195" s="214" t="s">
        <v>257</v>
      </c>
      <c r="BK195" s="216">
        <f>SUM(BK196:BK213)</f>
        <v>0</v>
      </c>
    </row>
    <row r="196" s="2" customFormat="1" ht="16.5" customHeight="1">
      <c r="A196" s="41"/>
      <c r="B196" s="42"/>
      <c r="C196" s="219" t="s">
        <v>374</v>
      </c>
      <c r="D196" s="219" t="s">
        <v>259</v>
      </c>
      <c r="E196" s="220" t="s">
        <v>406</v>
      </c>
      <c r="F196" s="221" t="s">
        <v>407</v>
      </c>
      <c r="G196" s="222" t="s">
        <v>318</v>
      </c>
      <c r="H196" s="223">
        <v>6.3879999999999999</v>
      </c>
      <c r="I196" s="224"/>
      <c r="J196" s="225">
        <f>ROUND(I196*H196,2)</f>
        <v>0</v>
      </c>
      <c r="K196" s="221" t="s">
        <v>263</v>
      </c>
      <c r="L196" s="47"/>
      <c r="M196" s="226" t="s">
        <v>35</v>
      </c>
      <c r="N196" s="227" t="s">
        <v>51</v>
      </c>
      <c r="O196" s="87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0" t="s">
        <v>264</v>
      </c>
      <c r="AT196" s="230" t="s">
        <v>259</v>
      </c>
      <c r="AU196" s="230" t="s">
        <v>89</v>
      </c>
      <c r="AY196" s="19" t="s">
        <v>257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87</v>
      </c>
      <c r="BK196" s="231">
        <f>ROUND(I196*H196,2)</f>
        <v>0</v>
      </c>
      <c r="BL196" s="19" t="s">
        <v>264</v>
      </c>
      <c r="BM196" s="230" t="s">
        <v>1026</v>
      </c>
    </row>
    <row r="197" s="2" customFormat="1">
      <c r="A197" s="41"/>
      <c r="B197" s="42"/>
      <c r="C197" s="43"/>
      <c r="D197" s="232" t="s">
        <v>266</v>
      </c>
      <c r="E197" s="43"/>
      <c r="F197" s="233" t="s">
        <v>409</v>
      </c>
      <c r="G197" s="43"/>
      <c r="H197" s="43"/>
      <c r="I197" s="234"/>
      <c r="J197" s="43"/>
      <c r="K197" s="43"/>
      <c r="L197" s="47"/>
      <c r="M197" s="235"/>
      <c r="N197" s="23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266</v>
      </c>
      <c r="AU197" s="19" t="s">
        <v>89</v>
      </c>
    </row>
    <row r="198" s="13" customFormat="1">
      <c r="A198" s="13"/>
      <c r="B198" s="237"/>
      <c r="C198" s="238"/>
      <c r="D198" s="239" t="s">
        <v>268</v>
      </c>
      <c r="E198" s="240" t="s">
        <v>35</v>
      </c>
      <c r="F198" s="241" t="s">
        <v>1167</v>
      </c>
      <c r="G198" s="238"/>
      <c r="H198" s="240" t="s">
        <v>35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268</v>
      </c>
      <c r="AU198" s="247" t="s">
        <v>89</v>
      </c>
      <c r="AV198" s="13" t="s">
        <v>87</v>
      </c>
      <c r="AW198" s="13" t="s">
        <v>41</v>
      </c>
      <c r="AX198" s="13" t="s">
        <v>80</v>
      </c>
      <c r="AY198" s="247" t="s">
        <v>257</v>
      </c>
    </row>
    <row r="199" s="13" customFormat="1">
      <c r="A199" s="13"/>
      <c r="B199" s="237"/>
      <c r="C199" s="238"/>
      <c r="D199" s="239" t="s">
        <v>268</v>
      </c>
      <c r="E199" s="240" t="s">
        <v>35</v>
      </c>
      <c r="F199" s="241" t="s">
        <v>1027</v>
      </c>
      <c r="G199" s="238"/>
      <c r="H199" s="240" t="s">
        <v>35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268</v>
      </c>
      <c r="AU199" s="247" t="s">
        <v>89</v>
      </c>
      <c r="AV199" s="13" t="s">
        <v>87</v>
      </c>
      <c r="AW199" s="13" t="s">
        <v>41</v>
      </c>
      <c r="AX199" s="13" t="s">
        <v>80</v>
      </c>
      <c r="AY199" s="247" t="s">
        <v>257</v>
      </c>
    </row>
    <row r="200" s="14" customFormat="1">
      <c r="A200" s="14"/>
      <c r="B200" s="248"/>
      <c r="C200" s="249"/>
      <c r="D200" s="239" t="s">
        <v>268</v>
      </c>
      <c r="E200" s="250" t="s">
        <v>35</v>
      </c>
      <c r="F200" s="251" t="s">
        <v>1182</v>
      </c>
      <c r="G200" s="249"/>
      <c r="H200" s="252">
        <v>6.3879999999999999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268</v>
      </c>
      <c r="AU200" s="258" t="s">
        <v>89</v>
      </c>
      <c r="AV200" s="14" t="s">
        <v>89</v>
      </c>
      <c r="AW200" s="14" t="s">
        <v>41</v>
      </c>
      <c r="AX200" s="14" t="s">
        <v>80</v>
      </c>
      <c r="AY200" s="258" t="s">
        <v>257</v>
      </c>
    </row>
    <row r="201" s="15" customFormat="1">
      <c r="A201" s="15"/>
      <c r="B201" s="259"/>
      <c r="C201" s="260"/>
      <c r="D201" s="239" t="s">
        <v>268</v>
      </c>
      <c r="E201" s="261" t="s">
        <v>35</v>
      </c>
      <c r="F201" s="262" t="s">
        <v>272</v>
      </c>
      <c r="G201" s="260"/>
      <c r="H201" s="263">
        <v>6.3879999999999999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268</v>
      </c>
      <c r="AU201" s="269" t="s">
        <v>89</v>
      </c>
      <c r="AV201" s="15" t="s">
        <v>264</v>
      </c>
      <c r="AW201" s="15" t="s">
        <v>41</v>
      </c>
      <c r="AX201" s="15" t="s">
        <v>87</v>
      </c>
      <c r="AY201" s="269" t="s">
        <v>257</v>
      </c>
    </row>
    <row r="202" s="2" customFormat="1" ht="16.5" customHeight="1">
      <c r="A202" s="41"/>
      <c r="B202" s="42"/>
      <c r="C202" s="219" t="s">
        <v>382</v>
      </c>
      <c r="D202" s="219" t="s">
        <v>259</v>
      </c>
      <c r="E202" s="220" t="s">
        <v>1029</v>
      </c>
      <c r="F202" s="221" t="s">
        <v>1030</v>
      </c>
      <c r="G202" s="222" t="s">
        <v>396</v>
      </c>
      <c r="H202" s="223">
        <v>1</v>
      </c>
      <c r="I202" s="224"/>
      <c r="J202" s="225">
        <f>ROUND(I202*H202,2)</f>
        <v>0</v>
      </c>
      <c r="K202" s="221" t="s">
        <v>263</v>
      </c>
      <c r="L202" s="47"/>
      <c r="M202" s="226" t="s">
        <v>35</v>
      </c>
      <c r="N202" s="227" t="s">
        <v>51</v>
      </c>
      <c r="O202" s="87"/>
      <c r="P202" s="228">
        <f>O202*H202</f>
        <v>0</v>
      </c>
      <c r="Q202" s="228">
        <v>0.0066</v>
      </c>
      <c r="R202" s="228">
        <f>Q202*H202</f>
        <v>0.0066</v>
      </c>
      <c r="S202" s="228">
        <v>0</v>
      </c>
      <c r="T202" s="22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0" t="s">
        <v>264</v>
      </c>
      <c r="AT202" s="230" t="s">
        <v>259</v>
      </c>
      <c r="AU202" s="230" t="s">
        <v>89</v>
      </c>
      <c r="AY202" s="19" t="s">
        <v>257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9" t="s">
        <v>87</v>
      </c>
      <c r="BK202" s="231">
        <f>ROUND(I202*H202,2)</f>
        <v>0</v>
      </c>
      <c r="BL202" s="19" t="s">
        <v>264</v>
      </c>
      <c r="BM202" s="230" t="s">
        <v>1031</v>
      </c>
    </row>
    <row r="203" s="2" customFormat="1">
      <c r="A203" s="41"/>
      <c r="B203" s="42"/>
      <c r="C203" s="43"/>
      <c r="D203" s="232" t="s">
        <v>266</v>
      </c>
      <c r="E203" s="43"/>
      <c r="F203" s="233" t="s">
        <v>1032</v>
      </c>
      <c r="G203" s="43"/>
      <c r="H203" s="43"/>
      <c r="I203" s="234"/>
      <c r="J203" s="43"/>
      <c r="K203" s="43"/>
      <c r="L203" s="47"/>
      <c r="M203" s="235"/>
      <c r="N203" s="23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266</v>
      </c>
      <c r="AU203" s="19" t="s">
        <v>89</v>
      </c>
    </row>
    <row r="204" s="13" customFormat="1">
      <c r="A204" s="13"/>
      <c r="B204" s="237"/>
      <c r="C204" s="238"/>
      <c r="D204" s="239" t="s">
        <v>268</v>
      </c>
      <c r="E204" s="240" t="s">
        <v>35</v>
      </c>
      <c r="F204" s="241" t="s">
        <v>1167</v>
      </c>
      <c r="G204" s="238"/>
      <c r="H204" s="240" t="s">
        <v>35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268</v>
      </c>
      <c r="AU204" s="247" t="s">
        <v>89</v>
      </c>
      <c r="AV204" s="13" t="s">
        <v>87</v>
      </c>
      <c r="AW204" s="13" t="s">
        <v>41</v>
      </c>
      <c r="AX204" s="13" t="s">
        <v>80</v>
      </c>
      <c r="AY204" s="247" t="s">
        <v>257</v>
      </c>
    </row>
    <row r="205" s="14" customFormat="1">
      <c r="A205" s="14"/>
      <c r="B205" s="248"/>
      <c r="C205" s="249"/>
      <c r="D205" s="239" t="s">
        <v>268</v>
      </c>
      <c r="E205" s="250" t="s">
        <v>35</v>
      </c>
      <c r="F205" s="251" t="s">
        <v>87</v>
      </c>
      <c r="G205" s="249"/>
      <c r="H205" s="252">
        <v>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268</v>
      </c>
      <c r="AU205" s="258" t="s">
        <v>89</v>
      </c>
      <c r="AV205" s="14" t="s">
        <v>89</v>
      </c>
      <c r="AW205" s="14" t="s">
        <v>41</v>
      </c>
      <c r="AX205" s="14" t="s">
        <v>80</v>
      </c>
      <c r="AY205" s="258" t="s">
        <v>257</v>
      </c>
    </row>
    <row r="206" s="15" customFormat="1">
      <c r="A206" s="15"/>
      <c r="B206" s="259"/>
      <c r="C206" s="260"/>
      <c r="D206" s="239" t="s">
        <v>268</v>
      </c>
      <c r="E206" s="261" t="s">
        <v>35</v>
      </c>
      <c r="F206" s="262" t="s">
        <v>272</v>
      </c>
      <c r="G206" s="260"/>
      <c r="H206" s="263">
        <v>1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9" t="s">
        <v>268</v>
      </c>
      <c r="AU206" s="269" t="s">
        <v>89</v>
      </c>
      <c r="AV206" s="15" t="s">
        <v>264</v>
      </c>
      <c r="AW206" s="15" t="s">
        <v>41</v>
      </c>
      <c r="AX206" s="15" t="s">
        <v>87</v>
      </c>
      <c r="AY206" s="269" t="s">
        <v>257</v>
      </c>
    </row>
    <row r="207" s="2" customFormat="1" ht="16.5" customHeight="1">
      <c r="A207" s="41"/>
      <c r="B207" s="42"/>
      <c r="C207" s="270" t="s">
        <v>388</v>
      </c>
      <c r="D207" s="270" t="s">
        <v>369</v>
      </c>
      <c r="E207" s="271" t="s">
        <v>1033</v>
      </c>
      <c r="F207" s="272" t="s">
        <v>1034</v>
      </c>
      <c r="G207" s="273" t="s">
        <v>396</v>
      </c>
      <c r="H207" s="274">
        <v>1</v>
      </c>
      <c r="I207" s="275"/>
      <c r="J207" s="276">
        <f>ROUND(I207*H207,2)</f>
        <v>0</v>
      </c>
      <c r="K207" s="272" t="s">
        <v>263</v>
      </c>
      <c r="L207" s="277"/>
      <c r="M207" s="278" t="s">
        <v>35</v>
      </c>
      <c r="N207" s="279" t="s">
        <v>51</v>
      </c>
      <c r="O207" s="87"/>
      <c r="P207" s="228">
        <f>O207*H207</f>
        <v>0</v>
      </c>
      <c r="Q207" s="228">
        <v>0.068000000000000005</v>
      </c>
      <c r="R207" s="228">
        <f>Q207*H207</f>
        <v>0.068000000000000005</v>
      </c>
      <c r="S207" s="228">
        <v>0</v>
      </c>
      <c r="T207" s="22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0" t="s">
        <v>308</v>
      </c>
      <c r="AT207" s="230" t="s">
        <v>369</v>
      </c>
      <c r="AU207" s="230" t="s">
        <v>89</v>
      </c>
      <c r="AY207" s="19" t="s">
        <v>257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9" t="s">
        <v>87</v>
      </c>
      <c r="BK207" s="231">
        <f>ROUND(I207*H207,2)</f>
        <v>0</v>
      </c>
      <c r="BL207" s="19" t="s">
        <v>264</v>
      </c>
      <c r="BM207" s="230" t="s">
        <v>1035</v>
      </c>
    </row>
    <row r="208" s="2" customFormat="1" ht="21.75" customHeight="1">
      <c r="A208" s="41"/>
      <c r="B208" s="42"/>
      <c r="C208" s="219" t="s">
        <v>7</v>
      </c>
      <c r="D208" s="219" t="s">
        <v>259</v>
      </c>
      <c r="E208" s="220" t="s">
        <v>1036</v>
      </c>
      <c r="F208" s="221" t="s">
        <v>1037</v>
      </c>
      <c r="G208" s="222" t="s">
        <v>396</v>
      </c>
      <c r="H208" s="223">
        <v>1</v>
      </c>
      <c r="I208" s="224"/>
      <c r="J208" s="225">
        <f>ROUND(I208*H208,2)</f>
        <v>0</v>
      </c>
      <c r="K208" s="221" t="s">
        <v>263</v>
      </c>
      <c r="L208" s="47"/>
      <c r="M208" s="226" t="s">
        <v>35</v>
      </c>
      <c r="N208" s="227" t="s">
        <v>51</v>
      </c>
      <c r="O208" s="87"/>
      <c r="P208" s="228">
        <f>O208*H208</f>
        <v>0</v>
      </c>
      <c r="Q208" s="228">
        <v>0.0066</v>
      </c>
      <c r="R208" s="228">
        <f>Q208*H208</f>
        <v>0.0066</v>
      </c>
      <c r="S208" s="228">
        <v>0</v>
      </c>
      <c r="T208" s="22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0" t="s">
        <v>264</v>
      </c>
      <c r="AT208" s="230" t="s">
        <v>259</v>
      </c>
      <c r="AU208" s="230" t="s">
        <v>89</v>
      </c>
      <c r="AY208" s="19" t="s">
        <v>257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9" t="s">
        <v>87</v>
      </c>
      <c r="BK208" s="231">
        <f>ROUND(I208*H208,2)</f>
        <v>0</v>
      </c>
      <c r="BL208" s="19" t="s">
        <v>264</v>
      </c>
      <c r="BM208" s="230" t="s">
        <v>1038</v>
      </c>
    </row>
    <row r="209" s="2" customFormat="1">
      <c r="A209" s="41"/>
      <c r="B209" s="42"/>
      <c r="C209" s="43"/>
      <c r="D209" s="232" t="s">
        <v>266</v>
      </c>
      <c r="E209" s="43"/>
      <c r="F209" s="233" t="s">
        <v>1039</v>
      </c>
      <c r="G209" s="43"/>
      <c r="H209" s="43"/>
      <c r="I209" s="234"/>
      <c r="J209" s="43"/>
      <c r="K209" s="43"/>
      <c r="L209" s="47"/>
      <c r="M209" s="235"/>
      <c r="N209" s="23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266</v>
      </c>
      <c r="AU209" s="19" t="s">
        <v>89</v>
      </c>
    </row>
    <row r="210" s="13" customFormat="1">
      <c r="A210" s="13"/>
      <c r="B210" s="237"/>
      <c r="C210" s="238"/>
      <c r="D210" s="239" t="s">
        <v>268</v>
      </c>
      <c r="E210" s="240" t="s">
        <v>35</v>
      </c>
      <c r="F210" s="241" t="s">
        <v>1167</v>
      </c>
      <c r="G210" s="238"/>
      <c r="H210" s="240" t="s">
        <v>35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268</v>
      </c>
      <c r="AU210" s="247" t="s">
        <v>89</v>
      </c>
      <c r="AV210" s="13" t="s">
        <v>87</v>
      </c>
      <c r="AW210" s="13" t="s">
        <v>41</v>
      </c>
      <c r="AX210" s="13" t="s">
        <v>80</v>
      </c>
      <c r="AY210" s="247" t="s">
        <v>257</v>
      </c>
    </row>
    <row r="211" s="14" customFormat="1">
      <c r="A211" s="14"/>
      <c r="B211" s="248"/>
      <c r="C211" s="249"/>
      <c r="D211" s="239" t="s">
        <v>268</v>
      </c>
      <c r="E211" s="250" t="s">
        <v>35</v>
      </c>
      <c r="F211" s="251" t="s">
        <v>87</v>
      </c>
      <c r="G211" s="249"/>
      <c r="H211" s="252">
        <v>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268</v>
      </c>
      <c r="AU211" s="258" t="s">
        <v>89</v>
      </c>
      <c r="AV211" s="14" t="s">
        <v>89</v>
      </c>
      <c r="AW211" s="14" t="s">
        <v>41</v>
      </c>
      <c r="AX211" s="14" t="s">
        <v>80</v>
      </c>
      <c r="AY211" s="258" t="s">
        <v>257</v>
      </c>
    </row>
    <row r="212" s="15" customFormat="1">
      <c r="A212" s="15"/>
      <c r="B212" s="259"/>
      <c r="C212" s="260"/>
      <c r="D212" s="239" t="s">
        <v>268</v>
      </c>
      <c r="E212" s="261" t="s">
        <v>35</v>
      </c>
      <c r="F212" s="262" t="s">
        <v>272</v>
      </c>
      <c r="G212" s="260"/>
      <c r="H212" s="263">
        <v>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268</v>
      </c>
      <c r="AU212" s="269" t="s">
        <v>89</v>
      </c>
      <c r="AV212" s="15" t="s">
        <v>264</v>
      </c>
      <c r="AW212" s="15" t="s">
        <v>41</v>
      </c>
      <c r="AX212" s="15" t="s">
        <v>87</v>
      </c>
      <c r="AY212" s="269" t="s">
        <v>257</v>
      </c>
    </row>
    <row r="213" s="2" customFormat="1" ht="16.5" customHeight="1">
      <c r="A213" s="41"/>
      <c r="B213" s="42"/>
      <c r="C213" s="270" t="s">
        <v>400</v>
      </c>
      <c r="D213" s="270" t="s">
        <v>369</v>
      </c>
      <c r="E213" s="271" t="s">
        <v>1040</v>
      </c>
      <c r="F213" s="272" t="s">
        <v>1041</v>
      </c>
      <c r="G213" s="273" t="s">
        <v>396</v>
      </c>
      <c r="H213" s="274">
        <v>1</v>
      </c>
      <c r="I213" s="275"/>
      <c r="J213" s="276">
        <f>ROUND(I213*H213,2)</f>
        <v>0</v>
      </c>
      <c r="K213" s="272" t="s">
        <v>263</v>
      </c>
      <c r="L213" s="277"/>
      <c r="M213" s="278" t="s">
        <v>35</v>
      </c>
      <c r="N213" s="279" t="s">
        <v>51</v>
      </c>
      <c r="O213" s="87"/>
      <c r="P213" s="228">
        <f>O213*H213</f>
        <v>0</v>
      </c>
      <c r="Q213" s="228">
        <v>0.081000000000000003</v>
      </c>
      <c r="R213" s="228">
        <f>Q213*H213</f>
        <v>0.081000000000000003</v>
      </c>
      <c r="S213" s="228">
        <v>0</v>
      </c>
      <c r="T213" s="22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0" t="s">
        <v>308</v>
      </c>
      <c r="AT213" s="230" t="s">
        <v>369</v>
      </c>
      <c r="AU213" s="230" t="s">
        <v>89</v>
      </c>
      <c r="AY213" s="19" t="s">
        <v>257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9" t="s">
        <v>87</v>
      </c>
      <c r="BK213" s="231">
        <f>ROUND(I213*H213,2)</f>
        <v>0</v>
      </c>
      <c r="BL213" s="19" t="s">
        <v>264</v>
      </c>
      <c r="BM213" s="230" t="s">
        <v>1042</v>
      </c>
    </row>
    <row r="214" s="12" customFormat="1" ht="22.8" customHeight="1">
      <c r="A214" s="12"/>
      <c r="B214" s="203"/>
      <c r="C214" s="204"/>
      <c r="D214" s="205" t="s">
        <v>79</v>
      </c>
      <c r="E214" s="217" t="s">
        <v>287</v>
      </c>
      <c r="F214" s="217" t="s">
        <v>753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SUM(P215:P228)</f>
        <v>0</v>
      </c>
      <c r="Q214" s="211"/>
      <c r="R214" s="212">
        <f>SUM(R215:R228)</f>
        <v>0</v>
      </c>
      <c r="S214" s="211"/>
      <c r="T214" s="213">
        <f>SUM(T215:T228)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87</v>
      </c>
      <c r="AT214" s="215" t="s">
        <v>79</v>
      </c>
      <c r="AU214" s="215" t="s">
        <v>87</v>
      </c>
      <c r="AY214" s="214" t="s">
        <v>257</v>
      </c>
      <c r="BK214" s="216">
        <f>SUM(BK215:BK228)</f>
        <v>0</v>
      </c>
    </row>
    <row r="215" s="2" customFormat="1" ht="21.75" customHeight="1">
      <c r="A215" s="41"/>
      <c r="B215" s="42"/>
      <c r="C215" s="219" t="s">
        <v>405</v>
      </c>
      <c r="D215" s="219" t="s">
        <v>259</v>
      </c>
      <c r="E215" s="220" t="s">
        <v>754</v>
      </c>
      <c r="F215" s="221" t="s">
        <v>755</v>
      </c>
      <c r="G215" s="222" t="s">
        <v>262</v>
      </c>
      <c r="H215" s="223">
        <v>48.838000000000001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1043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757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1167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980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3" customFormat="1">
      <c r="A219" s="13"/>
      <c r="B219" s="237"/>
      <c r="C219" s="238"/>
      <c r="D219" s="239" t="s">
        <v>268</v>
      </c>
      <c r="E219" s="240" t="s">
        <v>35</v>
      </c>
      <c r="F219" s="241" t="s">
        <v>1126</v>
      </c>
      <c r="G219" s="238"/>
      <c r="H219" s="240" t="s">
        <v>35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268</v>
      </c>
      <c r="AU219" s="247" t="s">
        <v>89</v>
      </c>
      <c r="AV219" s="13" t="s">
        <v>87</v>
      </c>
      <c r="AW219" s="13" t="s">
        <v>41</v>
      </c>
      <c r="AX219" s="13" t="s">
        <v>80</v>
      </c>
      <c r="AY219" s="247" t="s">
        <v>257</v>
      </c>
    </row>
    <row r="220" s="14" customFormat="1">
      <c r="A220" s="14"/>
      <c r="B220" s="248"/>
      <c r="C220" s="249"/>
      <c r="D220" s="239" t="s">
        <v>268</v>
      </c>
      <c r="E220" s="250" t="s">
        <v>35</v>
      </c>
      <c r="F220" s="251" t="s">
        <v>1168</v>
      </c>
      <c r="G220" s="249"/>
      <c r="H220" s="252">
        <v>48.838000000000001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268</v>
      </c>
      <c r="AU220" s="258" t="s">
        <v>89</v>
      </c>
      <c r="AV220" s="14" t="s">
        <v>89</v>
      </c>
      <c r="AW220" s="14" t="s">
        <v>41</v>
      </c>
      <c r="AX220" s="14" t="s">
        <v>80</v>
      </c>
      <c r="AY220" s="258" t="s">
        <v>257</v>
      </c>
    </row>
    <row r="221" s="15" customFormat="1">
      <c r="A221" s="15"/>
      <c r="B221" s="259"/>
      <c r="C221" s="260"/>
      <c r="D221" s="239" t="s">
        <v>268</v>
      </c>
      <c r="E221" s="261" t="s">
        <v>35</v>
      </c>
      <c r="F221" s="262" t="s">
        <v>272</v>
      </c>
      <c r="G221" s="260"/>
      <c r="H221" s="263">
        <v>48.838000000000001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268</v>
      </c>
      <c r="AU221" s="269" t="s">
        <v>89</v>
      </c>
      <c r="AV221" s="15" t="s">
        <v>264</v>
      </c>
      <c r="AW221" s="15" t="s">
        <v>41</v>
      </c>
      <c r="AX221" s="15" t="s">
        <v>87</v>
      </c>
      <c r="AY221" s="269" t="s">
        <v>257</v>
      </c>
    </row>
    <row r="222" s="2" customFormat="1" ht="16.5" customHeight="1">
      <c r="A222" s="41"/>
      <c r="B222" s="42"/>
      <c r="C222" s="219" t="s">
        <v>413</v>
      </c>
      <c r="D222" s="219" t="s">
        <v>259</v>
      </c>
      <c r="E222" s="220" t="s">
        <v>758</v>
      </c>
      <c r="F222" s="221" t="s">
        <v>759</v>
      </c>
      <c r="G222" s="222" t="s">
        <v>262</v>
      </c>
      <c r="H222" s="223">
        <v>48.838000000000001</v>
      </c>
      <c r="I222" s="224"/>
      <c r="J222" s="225">
        <f>ROUND(I222*H222,2)</f>
        <v>0</v>
      </c>
      <c r="K222" s="221" t="s">
        <v>263</v>
      </c>
      <c r="L222" s="47"/>
      <c r="M222" s="226" t="s">
        <v>35</v>
      </c>
      <c r="N222" s="227" t="s">
        <v>51</v>
      </c>
      <c r="O222" s="87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0" t="s">
        <v>264</v>
      </c>
      <c r="AT222" s="230" t="s">
        <v>259</v>
      </c>
      <c r="AU222" s="230" t="s">
        <v>89</v>
      </c>
      <c r="AY222" s="19" t="s">
        <v>257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9" t="s">
        <v>87</v>
      </c>
      <c r="BK222" s="231">
        <f>ROUND(I222*H222,2)</f>
        <v>0</v>
      </c>
      <c r="BL222" s="19" t="s">
        <v>264</v>
      </c>
      <c r="BM222" s="230" t="s">
        <v>1044</v>
      </c>
    </row>
    <row r="223" s="2" customFormat="1">
      <c r="A223" s="41"/>
      <c r="B223" s="42"/>
      <c r="C223" s="43"/>
      <c r="D223" s="232" t="s">
        <v>266</v>
      </c>
      <c r="E223" s="43"/>
      <c r="F223" s="233" t="s">
        <v>761</v>
      </c>
      <c r="G223" s="43"/>
      <c r="H223" s="43"/>
      <c r="I223" s="234"/>
      <c r="J223" s="43"/>
      <c r="K223" s="43"/>
      <c r="L223" s="47"/>
      <c r="M223" s="235"/>
      <c r="N223" s="23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266</v>
      </c>
      <c r="AU223" s="19" t="s">
        <v>89</v>
      </c>
    </row>
    <row r="224" s="13" customFormat="1">
      <c r="A224" s="13"/>
      <c r="B224" s="237"/>
      <c r="C224" s="238"/>
      <c r="D224" s="239" t="s">
        <v>268</v>
      </c>
      <c r="E224" s="240" t="s">
        <v>35</v>
      </c>
      <c r="F224" s="241" t="s">
        <v>1167</v>
      </c>
      <c r="G224" s="238"/>
      <c r="H224" s="240" t="s">
        <v>35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268</v>
      </c>
      <c r="AU224" s="247" t="s">
        <v>89</v>
      </c>
      <c r="AV224" s="13" t="s">
        <v>87</v>
      </c>
      <c r="AW224" s="13" t="s">
        <v>41</v>
      </c>
      <c r="AX224" s="13" t="s">
        <v>80</v>
      </c>
      <c r="AY224" s="247" t="s">
        <v>257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980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3" customFormat="1">
      <c r="A226" s="13"/>
      <c r="B226" s="237"/>
      <c r="C226" s="238"/>
      <c r="D226" s="239" t="s">
        <v>268</v>
      </c>
      <c r="E226" s="240" t="s">
        <v>35</v>
      </c>
      <c r="F226" s="241" t="s">
        <v>1126</v>
      </c>
      <c r="G226" s="238"/>
      <c r="H226" s="240" t="s">
        <v>35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268</v>
      </c>
      <c r="AU226" s="247" t="s">
        <v>89</v>
      </c>
      <c r="AV226" s="13" t="s">
        <v>87</v>
      </c>
      <c r="AW226" s="13" t="s">
        <v>41</v>
      </c>
      <c r="AX226" s="13" t="s">
        <v>80</v>
      </c>
      <c r="AY226" s="247" t="s">
        <v>257</v>
      </c>
    </row>
    <row r="227" s="14" customFormat="1">
      <c r="A227" s="14"/>
      <c r="B227" s="248"/>
      <c r="C227" s="249"/>
      <c r="D227" s="239" t="s">
        <v>268</v>
      </c>
      <c r="E227" s="250" t="s">
        <v>35</v>
      </c>
      <c r="F227" s="251" t="s">
        <v>1168</v>
      </c>
      <c r="G227" s="249"/>
      <c r="H227" s="252">
        <v>48.838000000000001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268</v>
      </c>
      <c r="AU227" s="258" t="s">
        <v>89</v>
      </c>
      <c r="AV227" s="14" t="s">
        <v>89</v>
      </c>
      <c r="AW227" s="14" t="s">
        <v>41</v>
      </c>
      <c r="AX227" s="14" t="s">
        <v>80</v>
      </c>
      <c r="AY227" s="258" t="s">
        <v>257</v>
      </c>
    </row>
    <row r="228" s="15" customFormat="1">
      <c r="A228" s="15"/>
      <c r="B228" s="259"/>
      <c r="C228" s="260"/>
      <c r="D228" s="239" t="s">
        <v>268</v>
      </c>
      <c r="E228" s="261" t="s">
        <v>35</v>
      </c>
      <c r="F228" s="262" t="s">
        <v>272</v>
      </c>
      <c r="G228" s="260"/>
      <c r="H228" s="263">
        <v>48.838000000000001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268</v>
      </c>
      <c r="AU228" s="269" t="s">
        <v>89</v>
      </c>
      <c r="AV228" s="15" t="s">
        <v>264</v>
      </c>
      <c r="AW228" s="15" t="s">
        <v>41</v>
      </c>
      <c r="AX228" s="15" t="s">
        <v>87</v>
      </c>
      <c r="AY228" s="269" t="s">
        <v>257</v>
      </c>
    </row>
    <row r="229" s="12" customFormat="1" ht="22.8" customHeight="1">
      <c r="A229" s="12"/>
      <c r="B229" s="203"/>
      <c r="C229" s="204"/>
      <c r="D229" s="205" t="s">
        <v>79</v>
      </c>
      <c r="E229" s="217" t="s">
        <v>308</v>
      </c>
      <c r="F229" s="217" t="s">
        <v>412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SUM(P230:P299)</f>
        <v>0</v>
      </c>
      <c r="Q229" s="211"/>
      <c r="R229" s="212">
        <f>SUM(R230:R299)</f>
        <v>9.6641518000000008</v>
      </c>
      <c r="S229" s="211"/>
      <c r="T229" s="213">
        <f>SUM(T230:T299)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87</v>
      </c>
      <c r="AT229" s="215" t="s">
        <v>79</v>
      </c>
      <c r="AU229" s="215" t="s">
        <v>87</v>
      </c>
      <c r="AY229" s="214" t="s">
        <v>257</v>
      </c>
      <c r="BK229" s="216">
        <f>SUM(BK230:BK299)</f>
        <v>0</v>
      </c>
    </row>
    <row r="230" s="2" customFormat="1" ht="24.15" customHeight="1">
      <c r="A230" s="41"/>
      <c r="B230" s="42"/>
      <c r="C230" s="219" t="s">
        <v>418</v>
      </c>
      <c r="D230" s="219" t="s">
        <v>259</v>
      </c>
      <c r="E230" s="220" t="s">
        <v>1148</v>
      </c>
      <c r="F230" s="221" t="s">
        <v>1149</v>
      </c>
      <c r="G230" s="222" t="s">
        <v>297</v>
      </c>
      <c r="H230" s="223">
        <v>34.07</v>
      </c>
      <c r="I230" s="224"/>
      <c r="J230" s="225">
        <f>ROUND(I230*H230,2)</f>
        <v>0</v>
      </c>
      <c r="K230" s="221" t="s">
        <v>263</v>
      </c>
      <c r="L230" s="47"/>
      <c r="M230" s="226" t="s">
        <v>35</v>
      </c>
      <c r="N230" s="227" t="s">
        <v>51</v>
      </c>
      <c r="O230" s="87"/>
      <c r="P230" s="228">
        <f>O230*H230</f>
        <v>0</v>
      </c>
      <c r="Q230" s="228">
        <v>5.0000000000000002E-05</v>
      </c>
      <c r="R230" s="228">
        <f>Q230*H230</f>
        <v>0.0017035000000000002</v>
      </c>
      <c r="S230" s="228">
        <v>0</v>
      </c>
      <c r="T230" s="22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0" t="s">
        <v>264</v>
      </c>
      <c r="AT230" s="230" t="s">
        <v>259</v>
      </c>
      <c r="AU230" s="230" t="s">
        <v>89</v>
      </c>
      <c r="AY230" s="19" t="s">
        <v>257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87</v>
      </c>
      <c r="BK230" s="231">
        <f>ROUND(I230*H230,2)</f>
        <v>0</v>
      </c>
      <c r="BL230" s="19" t="s">
        <v>264</v>
      </c>
      <c r="BM230" s="230" t="s">
        <v>1150</v>
      </c>
    </row>
    <row r="231" s="2" customFormat="1">
      <c r="A231" s="41"/>
      <c r="B231" s="42"/>
      <c r="C231" s="43"/>
      <c r="D231" s="232" t="s">
        <v>266</v>
      </c>
      <c r="E231" s="43"/>
      <c r="F231" s="233" t="s">
        <v>1151</v>
      </c>
      <c r="G231" s="43"/>
      <c r="H231" s="43"/>
      <c r="I231" s="234"/>
      <c r="J231" s="43"/>
      <c r="K231" s="43"/>
      <c r="L231" s="47"/>
      <c r="M231" s="235"/>
      <c r="N231" s="23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266</v>
      </c>
      <c r="AU231" s="19" t="s">
        <v>89</v>
      </c>
    </row>
    <row r="232" s="13" customFormat="1">
      <c r="A232" s="13"/>
      <c r="B232" s="237"/>
      <c r="C232" s="238"/>
      <c r="D232" s="239" t="s">
        <v>268</v>
      </c>
      <c r="E232" s="240" t="s">
        <v>35</v>
      </c>
      <c r="F232" s="241" t="s">
        <v>1167</v>
      </c>
      <c r="G232" s="238"/>
      <c r="H232" s="240" t="s">
        <v>35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268</v>
      </c>
      <c r="AU232" s="247" t="s">
        <v>89</v>
      </c>
      <c r="AV232" s="13" t="s">
        <v>87</v>
      </c>
      <c r="AW232" s="13" t="s">
        <v>41</v>
      </c>
      <c r="AX232" s="13" t="s">
        <v>80</v>
      </c>
      <c r="AY232" s="247" t="s">
        <v>257</v>
      </c>
    </row>
    <row r="233" s="14" customFormat="1">
      <c r="A233" s="14"/>
      <c r="B233" s="248"/>
      <c r="C233" s="249"/>
      <c r="D233" s="239" t="s">
        <v>268</v>
      </c>
      <c r="E233" s="250" t="s">
        <v>35</v>
      </c>
      <c r="F233" s="251" t="s">
        <v>1181</v>
      </c>
      <c r="G233" s="249"/>
      <c r="H233" s="252">
        <v>34.07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268</v>
      </c>
      <c r="AU233" s="258" t="s">
        <v>89</v>
      </c>
      <c r="AV233" s="14" t="s">
        <v>89</v>
      </c>
      <c r="AW233" s="14" t="s">
        <v>41</v>
      </c>
      <c r="AX233" s="14" t="s">
        <v>80</v>
      </c>
      <c r="AY233" s="258" t="s">
        <v>257</v>
      </c>
    </row>
    <row r="234" s="15" customFormat="1">
      <c r="A234" s="15"/>
      <c r="B234" s="259"/>
      <c r="C234" s="260"/>
      <c r="D234" s="239" t="s">
        <v>268</v>
      </c>
      <c r="E234" s="261" t="s">
        <v>35</v>
      </c>
      <c r="F234" s="262" t="s">
        <v>272</v>
      </c>
      <c r="G234" s="260"/>
      <c r="H234" s="263">
        <v>34.07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268</v>
      </c>
      <c r="AU234" s="269" t="s">
        <v>89</v>
      </c>
      <c r="AV234" s="15" t="s">
        <v>264</v>
      </c>
      <c r="AW234" s="15" t="s">
        <v>41</v>
      </c>
      <c r="AX234" s="15" t="s">
        <v>87</v>
      </c>
      <c r="AY234" s="269" t="s">
        <v>257</v>
      </c>
    </row>
    <row r="235" s="2" customFormat="1" ht="16.5" customHeight="1">
      <c r="A235" s="41"/>
      <c r="B235" s="42"/>
      <c r="C235" s="270" t="s">
        <v>422</v>
      </c>
      <c r="D235" s="270" t="s">
        <v>369</v>
      </c>
      <c r="E235" s="271" t="s">
        <v>1152</v>
      </c>
      <c r="F235" s="272" t="s">
        <v>1153</v>
      </c>
      <c r="G235" s="273" t="s">
        <v>297</v>
      </c>
      <c r="H235" s="274">
        <v>34.581000000000003</v>
      </c>
      <c r="I235" s="275"/>
      <c r="J235" s="276">
        <f>ROUND(I235*H235,2)</f>
        <v>0</v>
      </c>
      <c r="K235" s="272" t="s">
        <v>263</v>
      </c>
      <c r="L235" s="277"/>
      <c r="M235" s="278" t="s">
        <v>35</v>
      </c>
      <c r="N235" s="279" t="s">
        <v>51</v>
      </c>
      <c r="O235" s="87"/>
      <c r="P235" s="228">
        <f>O235*H235</f>
        <v>0</v>
      </c>
      <c r="Q235" s="228">
        <v>0.052999999999999998</v>
      </c>
      <c r="R235" s="228">
        <f>Q235*H235</f>
        <v>1.8327930000000001</v>
      </c>
      <c r="S235" s="228">
        <v>0</v>
      </c>
      <c r="T235" s="22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0" t="s">
        <v>308</v>
      </c>
      <c r="AT235" s="230" t="s">
        <v>369</v>
      </c>
      <c r="AU235" s="230" t="s">
        <v>89</v>
      </c>
      <c r="AY235" s="19" t="s">
        <v>257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9" t="s">
        <v>87</v>
      </c>
      <c r="BK235" s="231">
        <f>ROUND(I235*H235,2)</f>
        <v>0</v>
      </c>
      <c r="BL235" s="19" t="s">
        <v>264</v>
      </c>
      <c r="BM235" s="230" t="s">
        <v>1183</v>
      </c>
    </row>
    <row r="236" s="14" customFormat="1">
      <c r="A236" s="14"/>
      <c r="B236" s="248"/>
      <c r="C236" s="249"/>
      <c r="D236" s="239" t="s">
        <v>268</v>
      </c>
      <c r="E236" s="249"/>
      <c r="F236" s="251" t="s">
        <v>1184</v>
      </c>
      <c r="G236" s="249"/>
      <c r="H236" s="252">
        <v>34.581000000000003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268</v>
      </c>
      <c r="AU236" s="258" t="s">
        <v>89</v>
      </c>
      <c r="AV236" s="14" t="s">
        <v>89</v>
      </c>
      <c r="AW236" s="14" t="s">
        <v>4</v>
      </c>
      <c r="AX236" s="14" t="s">
        <v>87</v>
      </c>
      <c r="AY236" s="258" t="s">
        <v>257</v>
      </c>
    </row>
    <row r="237" s="2" customFormat="1" ht="24.15" customHeight="1">
      <c r="A237" s="41"/>
      <c r="B237" s="42"/>
      <c r="C237" s="219" t="s">
        <v>427</v>
      </c>
      <c r="D237" s="219" t="s">
        <v>259</v>
      </c>
      <c r="E237" s="220" t="s">
        <v>1156</v>
      </c>
      <c r="F237" s="221" t="s">
        <v>1157</v>
      </c>
      <c r="G237" s="222" t="s">
        <v>396</v>
      </c>
      <c r="H237" s="223">
        <v>1</v>
      </c>
      <c r="I237" s="224"/>
      <c r="J237" s="225">
        <f>ROUND(I237*H237,2)</f>
        <v>0</v>
      </c>
      <c r="K237" s="221" t="s">
        <v>263</v>
      </c>
      <c r="L237" s="47"/>
      <c r="M237" s="226" t="s">
        <v>35</v>
      </c>
      <c r="N237" s="227" t="s">
        <v>51</v>
      </c>
      <c r="O237" s="87"/>
      <c r="P237" s="228">
        <f>O237*H237</f>
        <v>0</v>
      </c>
      <c r="Q237" s="228">
        <v>0.00014999999999999999</v>
      </c>
      <c r="R237" s="228">
        <f>Q237*H237</f>
        <v>0.00014999999999999999</v>
      </c>
      <c r="S237" s="228">
        <v>0</v>
      </c>
      <c r="T237" s="22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30" t="s">
        <v>264</v>
      </c>
      <c r="AT237" s="230" t="s">
        <v>259</v>
      </c>
      <c r="AU237" s="230" t="s">
        <v>89</v>
      </c>
      <c r="AY237" s="19" t="s">
        <v>257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9" t="s">
        <v>87</v>
      </c>
      <c r="BK237" s="231">
        <f>ROUND(I237*H237,2)</f>
        <v>0</v>
      </c>
      <c r="BL237" s="19" t="s">
        <v>264</v>
      </c>
      <c r="BM237" s="230" t="s">
        <v>1158</v>
      </c>
    </row>
    <row r="238" s="2" customFormat="1">
      <c r="A238" s="41"/>
      <c r="B238" s="42"/>
      <c r="C238" s="43"/>
      <c r="D238" s="232" t="s">
        <v>266</v>
      </c>
      <c r="E238" s="43"/>
      <c r="F238" s="233" t="s">
        <v>1159</v>
      </c>
      <c r="G238" s="43"/>
      <c r="H238" s="43"/>
      <c r="I238" s="234"/>
      <c r="J238" s="43"/>
      <c r="K238" s="43"/>
      <c r="L238" s="47"/>
      <c r="M238" s="235"/>
      <c r="N238" s="23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266</v>
      </c>
      <c r="AU238" s="19" t="s">
        <v>89</v>
      </c>
    </row>
    <row r="239" s="13" customFormat="1">
      <c r="A239" s="13"/>
      <c r="B239" s="237"/>
      <c r="C239" s="238"/>
      <c r="D239" s="239" t="s">
        <v>268</v>
      </c>
      <c r="E239" s="240" t="s">
        <v>35</v>
      </c>
      <c r="F239" s="241" t="s">
        <v>1167</v>
      </c>
      <c r="G239" s="238"/>
      <c r="H239" s="240" t="s">
        <v>35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268</v>
      </c>
      <c r="AU239" s="247" t="s">
        <v>89</v>
      </c>
      <c r="AV239" s="13" t="s">
        <v>87</v>
      </c>
      <c r="AW239" s="13" t="s">
        <v>41</v>
      </c>
      <c r="AX239" s="13" t="s">
        <v>80</v>
      </c>
      <c r="AY239" s="247" t="s">
        <v>257</v>
      </c>
    </row>
    <row r="240" s="13" customFormat="1">
      <c r="A240" s="13"/>
      <c r="B240" s="237"/>
      <c r="C240" s="238"/>
      <c r="D240" s="239" t="s">
        <v>268</v>
      </c>
      <c r="E240" s="240" t="s">
        <v>35</v>
      </c>
      <c r="F240" s="241" t="s">
        <v>1057</v>
      </c>
      <c r="G240" s="238"/>
      <c r="H240" s="240" t="s">
        <v>35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268</v>
      </c>
      <c r="AU240" s="247" t="s">
        <v>89</v>
      </c>
      <c r="AV240" s="13" t="s">
        <v>87</v>
      </c>
      <c r="AW240" s="13" t="s">
        <v>41</v>
      </c>
      <c r="AX240" s="13" t="s">
        <v>80</v>
      </c>
      <c r="AY240" s="247" t="s">
        <v>257</v>
      </c>
    </row>
    <row r="241" s="14" customFormat="1">
      <c r="A241" s="14"/>
      <c r="B241" s="248"/>
      <c r="C241" s="249"/>
      <c r="D241" s="239" t="s">
        <v>268</v>
      </c>
      <c r="E241" s="250" t="s">
        <v>35</v>
      </c>
      <c r="F241" s="251" t="s">
        <v>87</v>
      </c>
      <c r="G241" s="249"/>
      <c r="H241" s="252">
        <v>1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268</v>
      </c>
      <c r="AU241" s="258" t="s">
        <v>89</v>
      </c>
      <c r="AV241" s="14" t="s">
        <v>89</v>
      </c>
      <c r="AW241" s="14" t="s">
        <v>41</v>
      </c>
      <c r="AX241" s="14" t="s">
        <v>80</v>
      </c>
      <c r="AY241" s="258" t="s">
        <v>257</v>
      </c>
    </row>
    <row r="242" s="15" customFormat="1">
      <c r="A242" s="15"/>
      <c r="B242" s="259"/>
      <c r="C242" s="260"/>
      <c r="D242" s="239" t="s">
        <v>268</v>
      </c>
      <c r="E242" s="261" t="s">
        <v>35</v>
      </c>
      <c r="F242" s="262" t="s">
        <v>272</v>
      </c>
      <c r="G242" s="260"/>
      <c r="H242" s="263">
        <v>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268</v>
      </c>
      <c r="AU242" s="269" t="s">
        <v>89</v>
      </c>
      <c r="AV242" s="15" t="s">
        <v>264</v>
      </c>
      <c r="AW242" s="15" t="s">
        <v>41</v>
      </c>
      <c r="AX242" s="15" t="s">
        <v>87</v>
      </c>
      <c r="AY242" s="269" t="s">
        <v>257</v>
      </c>
    </row>
    <row r="243" s="2" customFormat="1" ht="21.75" customHeight="1">
      <c r="A243" s="41"/>
      <c r="B243" s="42"/>
      <c r="C243" s="270" t="s">
        <v>431</v>
      </c>
      <c r="D243" s="270" t="s">
        <v>369</v>
      </c>
      <c r="E243" s="271" t="s">
        <v>1160</v>
      </c>
      <c r="F243" s="272" t="s">
        <v>1161</v>
      </c>
      <c r="G243" s="273" t="s">
        <v>396</v>
      </c>
      <c r="H243" s="274">
        <v>1</v>
      </c>
      <c r="I243" s="275"/>
      <c r="J243" s="276">
        <f>ROUND(I243*H243,2)</f>
        <v>0</v>
      </c>
      <c r="K243" s="272" t="s">
        <v>263</v>
      </c>
      <c r="L243" s="277"/>
      <c r="M243" s="278" t="s">
        <v>35</v>
      </c>
      <c r="N243" s="279" t="s">
        <v>51</v>
      </c>
      <c r="O243" s="87"/>
      <c r="P243" s="228">
        <f>O243*H243</f>
        <v>0</v>
      </c>
      <c r="Q243" s="228">
        <v>0.042000000000000003</v>
      </c>
      <c r="R243" s="228">
        <f>Q243*H243</f>
        <v>0.042000000000000003</v>
      </c>
      <c r="S243" s="228">
        <v>0</v>
      </c>
      <c r="T243" s="22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30" t="s">
        <v>308</v>
      </c>
      <c r="AT243" s="230" t="s">
        <v>369</v>
      </c>
      <c r="AU243" s="230" t="s">
        <v>89</v>
      </c>
      <c r="AY243" s="19" t="s">
        <v>257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9" t="s">
        <v>87</v>
      </c>
      <c r="BK243" s="231">
        <f>ROUND(I243*H243,2)</f>
        <v>0</v>
      </c>
      <c r="BL243" s="19" t="s">
        <v>264</v>
      </c>
      <c r="BM243" s="230" t="s">
        <v>1162</v>
      </c>
    </row>
    <row r="244" s="2" customFormat="1" ht="16.5" customHeight="1">
      <c r="A244" s="41"/>
      <c r="B244" s="42"/>
      <c r="C244" s="219" t="s">
        <v>436</v>
      </c>
      <c r="D244" s="219" t="s">
        <v>259</v>
      </c>
      <c r="E244" s="220" t="s">
        <v>500</v>
      </c>
      <c r="F244" s="221" t="s">
        <v>501</v>
      </c>
      <c r="G244" s="222" t="s">
        <v>396</v>
      </c>
      <c r="H244" s="223">
        <v>2</v>
      </c>
      <c r="I244" s="224"/>
      <c r="J244" s="225">
        <f>ROUND(I244*H244,2)</f>
        <v>0</v>
      </c>
      <c r="K244" s="221" t="s">
        <v>263</v>
      </c>
      <c r="L244" s="47"/>
      <c r="M244" s="226" t="s">
        <v>35</v>
      </c>
      <c r="N244" s="227" t="s">
        <v>51</v>
      </c>
      <c r="O244" s="87"/>
      <c r="P244" s="228">
        <f>O244*H244</f>
        <v>0</v>
      </c>
      <c r="Q244" s="228">
        <v>0.45937</v>
      </c>
      <c r="R244" s="228">
        <f>Q244*H244</f>
        <v>0.91874</v>
      </c>
      <c r="S244" s="228">
        <v>0</v>
      </c>
      <c r="T244" s="22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30" t="s">
        <v>264</v>
      </c>
      <c r="AT244" s="230" t="s">
        <v>259</v>
      </c>
      <c r="AU244" s="230" t="s">
        <v>89</v>
      </c>
      <c r="AY244" s="19" t="s">
        <v>257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9" t="s">
        <v>87</v>
      </c>
      <c r="BK244" s="231">
        <f>ROUND(I244*H244,2)</f>
        <v>0</v>
      </c>
      <c r="BL244" s="19" t="s">
        <v>264</v>
      </c>
      <c r="BM244" s="230" t="s">
        <v>1061</v>
      </c>
    </row>
    <row r="245" s="2" customFormat="1">
      <c r="A245" s="41"/>
      <c r="B245" s="42"/>
      <c r="C245" s="43"/>
      <c r="D245" s="232" t="s">
        <v>266</v>
      </c>
      <c r="E245" s="43"/>
      <c r="F245" s="233" t="s">
        <v>503</v>
      </c>
      <c r="G245" s="43"/>
      <c r="H245" s="43"/>
      <c r="I245" s="234"/>
      <c r="J245" s="43"/>
      <c r="K245" s="43"/>
      <c r="L245" s="47"/>
      <c r="M245" s="235"/>
      <c r="N245" s="23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266</v>
      </c>
      <c r="AU245" s="19" t="s">
        <v>89</v>
      </c>
    </row>
    <row r="246" s="2" customFormat="1" ht="16.5" customHeight="1">
      <c r="A246" s="41"/>
      <c r="B246" s="42"/>
      <c r="C246" s="219" t="s">
        <v>440</v>
      </c>
      <c r="D246" s="219" t="s">
        <v>259</v>
      </c>
      <c r="E246" s="220" t="s">
        <v>1062</v>
      </c>
      <c r="F246" s="221" t="s">
        <v>1063</v>
      </c>
      <c r="G246" s="222" t="s">
        <v>297</v>
      </c>
      <c r="H246" s="223">
        <v>34.07</v>
      </c>
      <c r="I246" s="224"/>
      <c r="J246" s="225">
        <f>ROUND(I246*H246,2)</f>
        <v>0</v>
      </c>
      <c r="K246" s="221" t="s">
        <v>263</v>
      </c>
      <c r="L246" s="47"/>
      <c r="M246" s="226" t="s">
        <v>35</v>
      </c>
      <c r="N246" s="227" t="s">
        <v>51</v>
      </c>
      <c r="O246" s="87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0" t="s">
        <v>264</v>
      </c>
      <c r="AT246" s="230" t="s">
        <v>259</v>
      </c>
      <c r="AU246" s="230" t="s">
        <v>89</v>
      </c>
      <c r="AY246" s="19" t="s">
        <v>257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9" t="s">
        <v>87</v>
      </c>
      <c r="BK246" s="231">
        <f>ROUND(I246*H246,2)</f>
        <v>0</v>
      </c>
      <c r="BL246" s="19" t="s">
        <v>264</v>
      </c>
      <c r="BM246" s="230" t="s">
        <v>1064</v>
      </c>
    </row>
    <row r="247" s="2" customFormat="1">
      <c r="A247" s="41"/>
      <c r="B247" s="42"/>
      <c r="C247" s="43"/>
      <c r="D247" s="232" t="s">
        <v>266</v>
      </c>
      <c r="E247" s="43"/>
      <c r="F247" s="233" t="s">
        <v>1065</v>
      </c>
      <c r="G247" s="43"/>
      <c r="H247" s="43"/>
      <c r="I247" s="234"/>
      <c r="J247" s="43"/>
      <c r="K247" s="43"/>
      <c r="L247" s="47"/>
      <c r="M247" s="235"/>
      <c r="N247" s="23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266</v>
      </c>
      <c r="AU247" s="19" t="s">
        <v>89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1167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4" customFormat="1">
      <c r="A249" s="14"/>
      <c r="B249" s="248"/>
      <c r="C249" s="249"/>
      <c r="D249" s="239" t="s">
        <v>268</v>
      </c>
      <c r="E249" s="250" t="s">
        <v>35</v>
      </c>
      <c r="F249" s="251" t="s">
        <v>1181</v>
      </c>
      <c r="G249" s="249"/>
      <c r="H249" s="252">
        <v>34.07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268</v>
      </c>
      <c r="AU249" s="258" t="s">
        <v>89</v>
      </c>
      <c r="AV249" s="14" t="s">
        <v>89</v>
      </c>
      <c r="AW249" s="14" t="s">
        <v>41</v>
      </c>
      <c r="AX249" s="14" t="s">
        <v>80</v>
      </c>
      <c r="AY249" s="258" t="s">
        <v>257</v>
      </c>
    </row>
    <row r="250" s="15" customFormat="1">
      <c r="A250" s="15"/>
      <c r="B250" s="259"/>
      <c r="C250" s="260"/>
      <c r="D250" s="239" t="s">
        <v>268</v>
      </c>
      <c r="E250" s="261" t="s">
        <v>35</v>
      </c>
      <c r="F250" s="262" t="s">
        <v>272</v>
      </c>
      <c r="G250" s="260"/>
      <c r="H250" s="263">
        <v>34.07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268</v>
      </c>
      <c r="AU250" s="269" t="s">
        <v>89</v>
      </c>
      <c r="AV250" s="15" t="s">
        <v>264</v>
      </c>
      <c r="AW250" s="15" t="s">
        <v>41</v>
      </c>
      <c r="AX250" s="15" t="s">
        <v>87</v>
      </c>
      <c r="AY250" s="269" t="s">
        <v>257</v>
      </c>
    </row>
    <row r="251" s="2" customFormat="1" ht="16.5" customHeight="1">
      <c r="A251" s="41"/>
      <c r="B251" s="42"/>
      <c r="C251" s="219" t="s">
        <v>446</v>
      </c>
      <c r="D251" s="219" t="s">
        <v>259</v>
      </c>
      <c r="E251" s="220" t="s">
        <v>1066</v>
      </c>
      <c r="F251" s="221" t="s">
        <v>1067</v>
      </c>
      <c r="G251" s="222" t="s">
        <v>396</v>
      </c>
      <c r="H251" s="223">
        <v>3</v>
      </c>
      <c r="I251" s="224"/>
      <c r="J251" s="225">
        <f>ROUND(I251*H251,2)</f>
        <v>0</v>
      </c>
      <c r="K251" s="221" t="s">
        <v>263</v>
      </c>
      <c r="L251" s="47"/>
      <c r="M251" s="226" t="s">
        <v>35</v>
      </c>
      <c r="N251" s="227" t="s">
        <v>51</v>
      </c>
      <c r="O251" s="87"/>
      <c r="P251" s="228">
        <f>O251*H251</f>
        <v>0</v>
      </c>
      <c r="Q251" s="228">
        <v>0.010189999999999999</v>
      </c>
      <c r="R251" s="228">
        <f>Q251*H251</f>
        <v>0.03057</v>
      </c>
      <c r="S251" s="228">
        <v>0</v>
      </c>
      <c r="T251" s="22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0" t="s">
        <v>264</v>
      </c>
      <c r="AT251" s="230" t="s">
        <v>259</v>
      </c>
      <c r="AU251" s="230" t="s">
        <v>89</v>
      </c>
      <c r="AY251" s="19" t="s">
        <v>257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9" t="s">
        <v>87</v>
      </c>
      <c r="BK251" s="231">
        <f>ROUND(I251*H251,2)</f>
        <v>0</v>
      </c>
      <c r="BL251" s="19" t="s">
        <v>264</v>
      </c>
      <c r="BM251" s="230" t="s">
        <v>1068</v>
      </c>
    </row>
    <row r="252" s="2" customFormat="1">
      <c r="A252" s="41"/>
      <c r="B252" s="42"/>
      <c r="C252" s="43"/>
      <c r="D252" s="232" t="s">
        <v>266</v>
      </c>
      <c r="E252" s="43"/>
      <c r="F252" s="233" t="s">
        <v>1069</v>
      </c>
      <c r="G252" s="43"/>
      <c r="H252" s="43"/>
      <c r="I252" s="234"/>
      <c r="J252" s="43"/>
      <c r="K252" s="43"/>
      <c r="L252" s="47"/>
      <c r="M252" s="235"/>
      <c r="N252" s="236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266</v>
      </c>
      <c r="AU252" s="19" t="s">
        <v>89</v>
      </c>
    </row>
    <row r="253" s="13" customFormat="1">
      <c r="A253" s="13"/>
      <c r="B253" s="237"/>
      <c r="C253" s="238"/>
      <c r="D253" s="239" t="s">
        <v>268</v>
      </c>
      <c r="E253" s="240" t="s">
        <v>35</v>
      </c>
      <c r="F253" s="241" t="s">
        <v>1167</v>
      </c>
      <c r="G253" s="238"/>
      <c r="H253" s="240" t="s">
        <v>35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268</v>
      </c>
      <c r="AU253" s="247" t="s">
        <v>89</v>
      </c>
      <c r="AV253" s="13" t="s">
        <v>87</v>
      </c>
      <c r="AW253" s="13" t="s">
        <v>41</v>
      </c>
      <c r="AX253" s="13" t="s">
        <v>80</v>
      </c>
      <c r="AY253" s="247" t="s">
        <v>257</v>
      </c>
    </row>
    <row r="254" s="14" customFormat="1">
      <c r="A254" s="14"/>
      <c r="B254" s="248"/>
      <c r="C254" s="249"/>
      <c r="D254" s="239" t="s">
        <v>268</v>
      </c>
      <c r="E254" s="250" t="s">
        <v>35</v>
      </c>
      <c r="F254" s="251" t="s">
        <v>1070</v>
      </c>
      <c r="G254" s="249"/>
      <c r="H254" s="252">
        <v>1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268</v>
      </c>
      <c r="AU254" s="258" t="s">
        <v>89</v>
      </c>
      <c r="AV254" s="14" t="s">
        <v>89</v>
      </c>
      <c r="AW254" s="14" t="s">
        <v>41</v>
      </c>
      <c r="AX254" s="14" t="s">
        <v>80</v>
      </c>
      <c r="AY254" s="258" t="s">
        <v>257</v>
      </c>
    </row>
    <row r="255" s="14" customFormat="1">
      <c r="A255" s="14"/>
      <c r="B255" s="248"/>
      <c r="C255" s="249"/>
      <c r="D255" s="239" t="s">
        <v>268</v>
      </c>
      <c r="E255" s="250" t="s">
        <v>35</v>
      </c>
      <c r="F255" s="251" t="s">
        <v>1185</v>
      </c>
      <c r="G255" s="249"/>
      <c r="H255" s="252">
        <v>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268</v>
      </c>
      <c r="AU255" s="258" t="s">
        <v>89</v>
      </c>
      <c r="AV255" s="14" t="s">
        <v>89</v>
      </c>
      <c r="AW255" s="14" t="s">
        <v>41</v>
      </c>
      <c r="AX255" s="14" t="s">
        <v>80</v>
      </c>
      <c r="AY255" s="258" t="s">
        <v>257</v>
      </c>
    </row>
    <row r="256" s="14" customFormat="1">
      <c r="A256" s="14"/>
      <c r="B256" s="248"/>
      <c r="C256" s="249"/>
      <c r="D256" s="239" t="s">
        <v>268</v>
      </c>
      <c r="E256" s="250" t="s">
        <v>35</v>
      </c>
      <c r="F256" s="251" t="s">
        <v>1186</v>
      </c>
      <c r="G256" s="249"/>
      <c r="H256" s="252">
        <v>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268</v>
      </c>
      <c r="AU256" s="258" t="s">
        <v>89</v>
      </c>
      <c r="AV256" s="14" t="s">
        <v>89</v>
      </c>
      <c r="AW256" s="14" t="s">
        <v>41</v>
      </c>
      <c r="AX256" s="14" t="s">
        <v>80</v>
      </c>
      <c r="AY256" s="258" t="s">
        <v>257</v>
      </c>
    </row>
    <row r="257" s="15" customFormat="1">
      <c r="A257" s="15"/>
      <c r="B257" s="259"/>
      <c r="C257" s="260"/>
      <c r="D257" s="239" t="s">
        <v>268</v>
      </c>
      <c r="E257" s="261" t="s">
        <v>35</v>
      </c>
      <c r="F257" s="262" t="s">
        <v>272</v>
      </c>
      <c r="G257" s="260"/>
      <c r="H257" s="263">
        <v>3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268</v>
      </c>
      <c r="AU257" s="269" t="s">
        <v>89</v>
      </c>
      <c r="AV257" s="15" t="s">
        <v>264</v>
      </c>
      <c r="AW257" s="15" t="s">
        <v>41</v>
      </c>
      <c r="AX257" s="15" t="s">
        <v>87</v>
      </c>
      <c r="AY257" s="269" t="s">
        <v>257</v>
      </c>
    </row>
    <row r="258" s="2" customFormat="1" ht="16.5" customHeight="1">
      <c r="A258" s="41"/>
      <c r="B258" s="42"/>
      <c r="C258" s="270" t="s">
        <v>451</v>
      </c>
      <c r="D258" s="270" t="s">
        <v>369</v>
      </c>
      <c r="E258" s="271" t="s">
        <v>1072</v>
      </c>
      <c r="F258" s="272" t="s">
        <v>1073</v>
      </c>
      <c r="G258" s="273" t="s">
        <v>396</v>
      </c>
      <c r="H258" s="274">
        <v>1</v>
      </c>
      <c r="I258" s="275"/>
      <c r="J258" s="276">
        <f>ROUND(I258*H258,2)</f>
        <v>0</v>
      </c>
      <c r="K258" s="272" t="s">
        <v>263</v>
      </c>
      <c r="L258" s="277"/>
      <c r="M258" s="278" t="s">
        <v>35</v>
      </c>
      <c r="N258" s="279" t="s">
        <v>51</v>
      </c>
      <c r="O258" s="87"/>
      <c r="P258" s="228">
        <f>O258*H258</f>
        <v>0</v>
      </c>
      <c r="Q258" s="228">
        <v>0.254</v>
      </c>
      <c r="R258" s="228">
        <f>Q258*H258</f>
        <v>0.254</v>
      </c>
      <c r="S258" s="228">
        <v>0</v>
      </c>
      <c r="T258" s="22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0" t="s">
        <v>308</v>
      </c>
      <c r="AT258" s="230" t="s">
        <v>369</v>
      </c>
      <c r="AU258" s="230" t="s">
        <v>89</v>
      </c>
      <c r="AY258" s="19" t="s">
        <v>257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9" t="s">
        <v>87</v>
      </c>
      <c r="BK258" s="231">
        <f>ROUND(I258*H258,2)</f>
        <v>0</v>
      </c>
      <c r="BL258" s="19" t="s">
        <v>264</v>
      </c>
      <c r="BM258" s="230" t="s">
        <v>1187</v>
      </c>
    </row>
    <row r="259" s="13" customFormat="1">
      <c r="A259" s="13"/>
      <c r="B259" s="237"/>
      <c r="C259" s="238"/>
      <c r="D259" s="239" t="s">
        <v>268</v>
      </c>
      <c r="E259" s="240" t="s">
        <v>35</v>
      </c>
      <c r="F259" s="241" t="s">
        <v>1167</v>
      </c>
      <c r="G259" s="238"/>
      <c r="H259" s="240" t="s">
        <v>35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268</v>
      </c>
      <c r="AU259" s="247" t="s">
        <v>89</v>
      </c>
      <c r="AV259" s="13" t="s">
        <v>87</v>
      </c>
      <c r="AW259" s="13" t="s">
        <v>41</v>
      </c>
      <c r="AX259" s="13" t="s">
        <v>80</v>
      </c>
      <c r="AY259" s="247" t="s">
        <v>257</v>
      </c>
    </row>
    <row r="260" s="14" customFormat="1">
      <c r="A260" s="14"/>
      <c r="B260" s="248"/>
      <c r="C260" s="249"/>
      <c r="D260" s="239" t="s">
        <v>268</v>
      </c>
      <c r="E260" s="250" t="s">
        <v>35</v>
      </c>
      <c r="F260" s="251" t="s">
        <v>1070</v>
      </c>
      <c r="G260" s="249"/>
      <c r="H260" s="252">
        <v>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268</v>
      </c>
      <c r="AU260" s="258" t="s">
        <v>89</v>
      </c>
      <c r="AV260" s="14" t="s">
        <v>89</v>
      </c>
      <c r="AW260" s="14" t="s">
        <v>41</v>
      </c>
      <c r="AX260" s="14" t="s">
        <v>80</v>
      </c>
      <c r="AY260" s="258" t="s">
        <v>257</v>
      </c>
    </row>
    <row r="261" s="15" customFormat="1">
      <c r="A261" s="15"/>
      <c r="B261" s="259"/>
      <c r="C261" s="260"/>
      <c r="D261" s="239" t="s">
        <v>268</v>
      </c>
      <c r="E261" s="261" t="s">
        <v>35</v>
      </c>
      <c r="F261" s="262" t="s">
        <v>272</v>
      </c>
      <c r="G261" s="260"/>
      <c r="H261" s="263">
        <v>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9" t="s">
        <v>268</v>
      </c>
      <c r="AU261" s="269" t="s">
        <v>89</v>
      </c>
      <c r="AV261" s="15" t="s">
        <v>264</v>
      </c>
      <c r="AW261" s="15" t="s">
        <v>41</v>
      </c>
      <c r="AX261" s="15" t="s">
        <v>87</v>
      </c>
      <c r="AY261" s="269" t="s">
        <v>257</v>
      </c>
    </row>
    <row r="262" s="2" customFormat="1" ht="16.5" customHeight="1">
      <c r="A262" s="41"/>
      <c r="B262" s="42"/>
      <c r="C262" s="270" t="s">
        <v>458</v>
      </c>
      <c r="D262" s="270" t="s">
        <v>369</v>
      </c>
      <c r="E262" s="271" t="s">
        <v>1075</v>
      </c>
      <c r="F262" s="272" t="s">
        <v>1076</v>
      </c>
      <c r="G262" s="273" t="s">
        <v>396</v>
      </c>
      <c r="H262" s="274">
        <v>1</v>
      </c>
      <c r="I262" s="275"/>
      <c r="J262" s="276">
        <f>ROUND(I262*H262,2)</f>
        <v>0</v>
      </c>
      <c r="K262" s="272" t="s">
        <v>263</v>
      </c>
      <c r="L262" s="277"/>
      <c r="M262" s="278" t="s">
        <v>35</v>
      </c>
      <c r="N262" s="279" t="s">
        <v>51</v>
      </c>
      <c r="O262" s="87"/>
      <c r="P262" s="228">
        <f>O262*H262</f>
        <v>0</v>
      </c>
      <c r="Q262" s="228">
        <v>0.50600000000000001</v>
      </c>
      <c r="R262" s="228">
        <f>Q262*H262</f>
        <v>0.50600000000000001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308</v>
      </c>
      <c r="AT262" s="230" t="s">
        <v>369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1077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1167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1185</v>
      </c>
      <c r="G264" s="249"/>
      <c r="H264" s="252">
        <v>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16.5" customHeight="1">
      <c r="A266" s="41"/>
      <c r="B266" s="42"/>
      <c r="C266" s="270" t="s">
        <v>462</v>
      </c>
      <c r="D266" s="270" t="s">
        <v>369</v>
      </c>
      <c r="E266" s="271" t="s">
        <v>1188</v>
      </c>
      <c r="F266" s="272" t="s">
        <v>1189</v>
      </c>
      <c r="G266" s="273" t="s">
        <v>396</v>
      </c>
      <c r="H266" s="274">
        <v>1</v>
      </c>
      <c r="I266" s="275"/>
      <c r="J266" s="276">
        <f>ROUND(I266*H266,2)</f>
        <v>0</v>
      </c>
      <c r="K266" s="272" t="s">
        <v>263</v>
      </c>
      <c r="L266" s="277"/>
      <c r="M266" s="278" t="s">
        <v>35</v>
      </c>
      <c r="N266" s="279" t="s">
        <v>51</v>
      </c>
      <c r="O266" s="87"/>
      <c r="P266" s="228">
        <f>O266*H266</f>
        <v>0</v>
      </c>
      <c r="Q266" s="228">
        <v>1.0129999999999999</v>
      </c>
      <c r="R266" s="228">
        <f>Q266*H266</f>
        <v>1.0129999999999999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308</v>
      </c>
      <c r="AT266" s="230" t="s">
        <v>369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1190</v>
      </c>
    </row>
    <row r="267" s="13" customFormat="1">
      <c r="A267" s="13"/>
      <c r="B267" s="237"/>
      <c r="C267" s="238"/>
      <c r="D267" s="239" t="s">
        <v>268</v>
      </c>
      <c r="E267" s="240" t="s">
        <v>35</v>
      </c>
      <c r="F267" s="241" t="s">
        <v>1167</v>
      </c>
      <c r="G267" s="238"/>
      <c r="H267" s="240" t="s">
        <v>35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268</v>
      </c>
      <c r="AU267" s="247" t="s">
        <v>89</v>
      </c>
      <c r="AV267" s="13" t="s">
        <v>87</v>
      </c>
      <c r="AW267" s="13" t="s">
        <v>41</v>
      </c>
      <c r="AX267" s="13" t="s">
        <v>80</v>
      </c>
      <c r="AY267" s="247" t="s">
        <v>257</v>
      </c>
    </row>
    <row r="268" s="14" customFormat="1">
      <c r="A268" s="14"/>
      <c r="B268" s="248"/>
      <c r="C268" s="249"/>
      <c r="D268" s="239" t="s">
        <v>268</v>
      </c>
      <c r="E268" s="250" t="s">
        <v>35</v>
      </c>
      <c r="F268" s="251" t="s">
        <v>1186</v>
      </c>
      <c r="G268" s="249"/>
      <c r="H268" s="252">
        <v>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268</v>
      </c>
      <c r="AU268" s="258" t="s">
        <v>89</v>
      </c>
      <c r="AV268" s="14" t="s">
        <v>89</v>
      </c>
      <c r="AW268" s="14" t="s">
        <v>41</v>
      </c>
      <c r="AX268" s="14" t="s">
        <v>80</v>
      </c>
      <c r="AY268" s="258" t="s">
        <v>257</v>
      </c>
    </row>
    <row r="269" s="15" customFormat="1">
      <c r="A269" s="15"/>
      <c r="B269" s="259"/>
      <c r="C269" s="260"/>
      <c r="D269" s="239" t="s">
        <v>268</v>
      </c>
      <c r="E269" s="261" t="s">
        <v>35</v>
      </c>
      <c r="F269" s="262" t="s">
        <v>272</v>
      </c>
      <c r="G269" s="260"/>
      <c r="H269" s="263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268</v>
      </c>
      <c r="AU269" s="269" t="s">
        <v>89</v>
      </c>
      <c r="AV269" s="15" t="s">
        <v>264</v>
      </c>
      <c r="AW269" s="15" t="s">
        <v>41</v>
      </c>
      <c r="AX269" s="15" t="s">
        <v>87</v>
      </c>
      <c r="AY269" s="269" t="s">
        <v>257</v>
      </c>
    </row>
    <row r="270" s="2" customFormat="1" ht="16.5" customHeight="1">
      <c r="A270" s="41"/>
      <c r="B270" s="42"/>
      <c r="C270" s="270" t="s">
        <v>466</v>
      </c>
      <c r="D270" s="270" t="s">
        <v>369</v>
      </c>
      <c r="E270" s="271" t="s">
        <v>1078</v>
      </c>
      <c r="F270" s="272" t="s">
        <v>1079</v>
      </c>
      <c r="G270" s="273" t="s">
        <v>396</v>
      </c>
      <c r="H270" s="274">
        <v>5</v>
      </c>
      <c r="I270" s="275"/>
      <c r="J270" s="276">
        <f>ROUND(I270*H270,2)</f>
        <v>0</v>
      </c>
      <c r="K270" s="272" t="s">
        <v>263</v>
      </c>
      <c r="L270" s="277"/>
      <c r="M270" s="278" t="s">
        <v>35</v>
      </c>
      <c r="N270" s="279" t="s">
        <v>51</v>
      </c>
      <c r="O270" s="87"/>
      <c r="P270" s="228">
        <f>O270*H270</f>
        <v>0</v>
      </c>
      <c r="Q270" s="228">
        <v>0.002</v>
      </c>
      <c r="R270" s="228">
        <f>Q270*H270</f>
        <v>0.01</v>
      </c>
      <c r="S270" s="228">
        <v>0</v>
      </c>
      <c r="T270" s="22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30" t="s">
        <v>308</v>
      </c>
      <c r="AT270" s="230" t="s">
        <v>369</v>
      </c>
      <c r="AU270" s="230" t="s">
        <v>89</v>
      </c>
      <c r="AY270" s="19" t="s">
        <v>257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9" t="s">
        <v>87</v>
      </c>
      <c r="BK270" s="231">
        <f>ROUND(I270*H270,2)</f>
        <v>0</v>
      </c>
      <c r="BL270" s="19" t="s">
        <v>264</v>
      </c>
      <c r="BM270" s="230" t="s">
        <v>1080</v>
      </c>
    </row>
    <row r="271" s="13" customFormat="1">
      <c r="A271" s="13"/>
      <c r="B271" s="237"/>
      <c r="C271" s="238"/>
      <c r="D271" s="239" t="s">
        <v>268</v>
      </c>
      <c r="E271" s="240" t="s">
        <v>35</v>
      </c>
      <c r="F271" s="241" t="s">
        <v>1167</v>
      </c>
      <c r="G271" s="238"/>
      <c r="H271" s="240" t="s">
        <v>35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268</v>
      </c>
      <c r="AU271" s="247" t="s">
        <v>89</v>
      </c>
      <c r="AV271" s="13" t="s">
        <v>87</v>
      </c>
      <c r="AW271" s="13" t="s">
        <v>41</v>
      </c>
      <c r="AX271" s="13" t="s">
        <v>80</v>
      </c>
      <c r="AY271" s="247" t="s">
        <v>257</v>
      </c>
    </row>
    <row r="272" s="14" customFormat="1">
      <c r="A272" s="14"/>
      <c r="B272" s="248"/>
      <c r="C272" s="249"/>
      <c r="D272" s="239" t="s">
        <v>268</v>
      </c>
      <c r="E272" s="250" t="s">
        <v>35</v>
      </c>
      <c r="F272" s="251" t="s">
        <v>287</v>
      </c>
      <c r="G272" s="249"/>
      <c r="H272" s="252">
        <v>5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268</v>
      </c>
      <c r="AU272" s="258" t="s">
        <v>89</v>
      </c>
      <c r="AV272" s="14" t="s">
        <v>89</v>
      </c>
      <c r="AW272" s="14" t="s">
        <v>41</v>
      </c>
      <c r="AX272" s="14" t="s">
        <v>80</v>
      </c>
      <c r="AY272" s="258" t="s">
        <v>257</v>
      </c>
    </row>
    <row r="273" s="15" customFormat="1">
      <c r="A273" s="15"/>
      <c r="B273" s="259"/>
      <c r="C273" s="260"/>
      <c r="D273" s="239" t="s">
        <v>268</v>
      </c>
      <c r="E273" s="261" t="s">
        <v>35</v>
      </c>
      <c r="F273" s="262" t="s">
        <v>272</v>
      </c>
      <c r="G273" s="260"/>
      <c r="H273" s="263">
        <v>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9" t="s">
        <v>268</v>
      </c>
      <c r="AU273" s="269" t="s">
        <v>89</v>
      </c>
      <c r="AV273" s="15" t="s">
        <v>264</v>
      </c>
      <c r="AW273" s="15" t="s">
        <v>41</v>
      </c>
      <c r="AX273" s="15" t="s">
        <v>87</v>
      </c>
      <c r="AY273" s="269" t="s">
        <v>257</v>
      </c>
    </row>
    <row r="274" s="2" customFormat="1" ht="16.5" customHeight="1">
      <c r="A274" s="41"/>
      <c r="B274" s="42"/>
      <c r="C274" s="219" t="s">
        <v>471</v>
      </c>
      <c r="D274" s="219" t="s">
        <v>259</v>
      </c>
      <c r="E274" s="220" t="s">
        <v>1081</v>
      </c>
      <c r="F274" s="221" t="s">
        <v>1082</v>
      </c>
      <c r="G274" s="222" t="s">
        <v>396</v>
      </c>
      <c r="H274" s="223">
        <v>2</v>
      </c>
      <c r="I274" s="224"/>
      <c r="J274" s="225">
        <f>ROUND(I274*H274,2)</f>
        <v>0</v>
      </c>
      <c r="K274" s="221" t="s">
        <v>263</v>
      </c>
      <c r="L274" s="47"/>
      <c r="M274" s="226" t="s">
        <v>35</v>
      </c>
      <c r="N274" s="227" t="s">
        <v>51</v>
      </c>
      <c r="O274" s="87"/>
      <c r="P274" s="228">
        <f>O274*H274</f>
        <v>0</v>
      </c>
      <c r="Q274" s="228">
        <v>0.01248</v>
      </c>
      <c r="R274" s="228">
        <f>Q274*H274</f>
        <v>0.02496</v>
      </c>
      <c r="S274" s="228">
        <v>0</v>
      </c>
      <c r="T274" s="22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0" t="s">
        <v>264</v>
      </c>
      <c r="AT274" s="230" t="s">
        <v>259</v>
      </c>
      <c r="AU274" s="230" t="s">
        <v>89</v>
      </c>
      <c r="AY274" s="19" t="s">
        <v>257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9" t="s">
        <v>87</v>
      </c>
      <c r="BK274" s="231">
        <f>ROUND(I274*H274,2)</f>
        <v>0</v>
      </c>
      <c r="BL274" s="19" t="s">
        <v>264</v>
      </c>
      <c r="BM274" s="230" t="s">
        <v>1083</v>
      </c>
    </row>
    <row r="275" s="2" customFormat="1">
      <c r="A275" s="41"/>
      <c r="B275" s="42"/>
      <c r="C275" s="43"/>
      <c r="D275" s="232" t="s">
        <v>266</v>
      </c>
      <c r="E275" s="43"/>
      <c r="F275" s="233" t="s">
        <v>1084</v>
      </c>
      <c r="G275" s="43"/>
      <c r="H275" s="43"/>
      <c r="I275" s="234"/>
      <c r="J275" s="43"/>
      <c r="K275" s="43"/>
      <c r="L275" s="47"/>
      <c r="M275" s="235"/>
      <c r="N275" s="23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266</v>
      </c>
      <c r="AU275" s="19" t="s">
        <v>89</v>
      </c>
    </row>
    <row r="276" s="13" customFormat="1">
      <c r="A276" s="13"/>
      <c r="B276" s="237"/>
      <c r="C276" s="238"/>
      <c r="D276" s="239" t="s">
        <v>268</v>
      </c>
      <c r="E276" s="240" t="s">
        <v>35</v>
      </c>
      <c r="F276" s="241" t="s">
        <v>1167</v>
      </c>
      <c r="G276" s="238"/>
      <c r="H276" s="240" t="s">
        <v>35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268</v>
      </c>
      <c r="AU276" s="247" t="s">
        <v>89</v>
      </c>
      <c r="AV276" s="13" t="s">
        <v>87</v>
      </c>
      <c r="AW276" s="13" t="s">
        <v>41</v>
      </c>
      <c r="AX276" s="13" t="s">
        <v>80</v>
      </c>
      <c r="AY276" s="247" t="s">
        <v>257</v>
      </c>
    </row>
    <row r="277" s="14" customFormat="1">
      <c r="A277" s="14"/>
      <c r="B277" s="248"/>
      <c r="C277" s="249"/>
      <c r="D277" s="239" t="s">
        <v>268</v>
      </c>
      <c r="E277" s="250" t="s">
        <v>35</v>
      </c>
      <c r="F277" s="251" t="s">
        <v>89</v>
      </c>
      <c r="G277" s="249"/>
      <c r="H277" s="252">
        <v>2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268</v>
      </c>
      <c r="AU277" s="258" t="s">
        <v>89</v>
      </c>
      <c r="AV277" s="14" t="s">
        <v>89</v>
      </c>
      <c r="AW277" s="14" t="s">
        <v>41</v>
      </c>
      <c r="AX277" s="14" t="s">
        <v>80</v>
      </c>
      <c r="AY277" s="258" t="s">
        <v>257</v>
      </c>
    </row>
    <row r="278" s="15" customFormat="1">
      <c r="A278" s="15"/>
      <c r="B278" s="259"/>
      <c r="C278" s="260"/>
      <c r="D278" s="239" t="s">
        <v>268</v>
      </c>
      <c r="E278" s="261" t="s">
        <v>35</v>
      </c>
      <c r="F278" s="262" t="s">
        <v>272</v>
      </c>
      <c r="G278" s="260"/>
      <c r="H278" s="263">
        <v>2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268</v>
      </c>
      <c r="AU278" s="269" t="s">
        <v>89</v>
      </c>
      <c r="AV278" s="15" t="s">
        <v>264</v>
      </c>
      <c r="AW278" s="15" t="s">
        <v>41</v>
      </c>
      <c r="AX278" s="15" t="s">
        <v>87</v>
      </c>
      <c r="AY278" s="269" t="s">
        <v>257</v>
      </c>
    </row>
    <row r="279" s="2" customFormat="1" ht="16.5" customHeight="1">
      <c r="A279" s="41"/>
      <c r="B279" s="42"/>
      <c r="C279" s="270" t="s">
        <v>475</v>
      </c>
      <c r="D279" s="270" t="s">
        <v>369</v>
      </c>
      <c r="E279" s="271" t="s">
        <v>1085</v>
      </c>
      <c r="F279" s="272" t="s">
        <v>1086</v>
      </c>
      <c r="G279" s="273" t="s">
        <v>396</v>
      </c>
      <c r="H279" s="274">
        <v>2</v>
      </c>
      <c r="I279" s="275"/>
      <c r="J279" s="276">
        <f>ROUND(I279*H279,2)</f>
        <v>0</v>
      </c>
      <c r="K279" s="272" t="s">
        <v>263</v>
      </c>
      <c r="L279" s="277"/>
      <c r="M279" s="278" t="s">
        <v>35</v>
      </c>
      <c r="N279" s="279" t="s">
        <v>51</v>
      </c>
      <c r="O279" s="87"/>
      <c r="P279" s="228">
        <f>O279*H279</f>
        <v>0</v>
      </c>
      <c r="Q279" s="228">
        <v>0.54800000000000004</v>
      </c>
      <c r="R279" s="228">
        <f>Q279*H279</f>
        <v>1.0960000000000001</v>
      </c>
      <c r="S279" s="228">
        <v>0</v>
      </c>
      <c r="T279" s="22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0" t="s">
        <v>308</v>
      </c>
      <c r="AT279" s="230" t="s">
        <v>369</v>
      </c>
      <c r="AU279" s="230" t="s">
        <v>89</v>
      </c>
      <c r="AY279" s="19" t="s">
        <v>257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87</v>
      </c>
      <c r="BK279" s="231">
        <f>ROUND(I279*H279,2)</f>
        <v>0</v>
      </c>
      <c r="BL279" s="19" t="s">
        <v>264</v>
      </c>
      <c r="BM279" s="230" t="s">
        <v>1087</v>
      </c>
    </row>
    <row r="280" s="2" customFormat="1" ht="16.5" customHeight="1">
      <c r="A280" s="41"/>
      <c r="B280" s="42"/>
      <c r="C280" s="219" t="s">
        <v>481</v>
      </c>
      <c r="D280" s="219" t="s">
        <v>259</v>
      </c>
      <c r="E280" s="220" t="s">
        <v>1088</v>
      </c>
      <c r="F280" s="221" t="s">
        <v>1089</v>
      </c>
      <c r="G280" s="222" t="s">
        <v>396</v>
      </c>
      <c r="H280" s="223">
        <v>2</v>
      </c>
      <c r="I280" s="224"/>
      <c r="J280" s="225">
        <f>ROUND(I280*H280,2)</f>
        <v>0</v>
      </c>
      <c r="K280" s="221" t="s">
        <v>263</v>
      </c>
      <c r="L280" s="47"/>
      <c r="M280" s="226" t="s">
        <v>35</v>
      </c>
      <c r="N280" s="227" t="s">
        <v>51</v>
      </c>
      <c r="O280" s="87"/>
      <c r="P280" s="228">
        <f>O280*H280</f>
        <v>0</v>
      </c>
      <c r="Q280" s="228">
        <v>0.028539999999999999</v>
      </c>
      <c r="R280" s="228">
        <f>Q280*H280</f>
        <v>0.057079999999999999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264</v>
      </c>
      <c r="AT280" s="230" t="s">
        <v>259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1090</v>
      </c>
    </row>
    <row r="281" s="2" customFormat="1">
      <c r="A281" s="41"/>
      <c r="B281" s="42"/>
      <c r="C281" s="43"/>
      <c r="D281" s="232" t="s">
        <v>266</v>
      </c>
      <c r="E281" s="43"/>
      <c r="F281" s="233" t="s">
        <v>1091</v>
      </c>
      <c r="G281" s="43"/>
      <c r="H281" s="43"/>
      <c r="I281" s="234"/>
      <c r="J281" s="43"/>
      <c r="K281" s="43"/>
      <c r="L281" s="47"/>
      <c r="M281" s="235"/>
      <c r="N281" s="23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266</v>
      </c>
      <c r="AU281" s="19" t="s">
        <v>89</v>
      </c>
    </row>
    <row r="282" s="13" customFormat="1">
      <c r="A282" s="13"/>
      <c r="B282" s="237"/>
      <c r="C282" s="238"/>
      <c r="D282" s="239" t="s">
        <v>268</v>
      </c>
      <c r="E282" s="240" t="s">
        <v>35</v>
      </c>
      <c r="F282" s="241" t="s">
        <v>1167</v>
      </c>
      <c r="G282" s="238"/>
      <c r="H282" s="240" t="s">
        <v>35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268</v>
      </c>
      <c r="AU282" s="247" t="s">
        <v>89</v>
      </c>
      <c r="AV282" s="13" t="s">
        <v>87</v>
      </c>
      <c r="AW282" s="13" t="s">
        <v>41</v>
      </c>
      <c r="AX282" s="13" t="s">
        <v>80</v>
      </c>
      <c r="AY282" s="247" t="s">
        <v>257</v>
      </c>
    </row>
    <row r="283" s="14" customFormat="1">
      <c r="A283" s="14"/>
      <c r="B283" s="248"/>
      <c r="C283" s="249"/>
      <c r="D283" s="239" t="s">
        <v>268</v>
      </c>
      <c r="E283" s="250" t="s">
        <v>35</v>
      </c>
      <c r="F283" s="251" t="s">
        <v>89</v>
      </c>
      <c r="G283" s="249"/>
      <c r="H283" s="252">
        <v>2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268</v>
      </c>
      <c r="AU283" s="258" t="s">
        <v>89</v>
      </c>
      <c r="AV283" s="14" t="s">
        <v>89</v>
      </c>
      <c r="AW283" s="14" t="s">
        <v>41</v>
      </c>
      <c r="AX283" s="14" t="s">
        <v>80</v>
      </c>
      <c r="AY283" s="258" t="s">
        <v>257</v>
      </c>
    </row>
    <row r="284" s="15" customFormat="1">
      <c r="A284" s="15"/>
      <c r="B284" s="259"/>
      <c r="C284" s="260"/>
      <c r="D284" s="239" t="s">
        <v>268</v>
      </c>
      <c r="E284" s="261" t="s">
        <v>35</v>
      </c>
      <c r="F284" s="262" t="s">
        <v>272</v>
      </c>
      <c r="G284" s="260"/>
      <c r="H284" s="263">
        <v>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9" t="s">
        <v>268</v>
      </c>
      <c r="AU284" s="269" t="s">
        <v>89</v>
      </c>
      <c r="AV284" s="15" t="s">
        <v>264</v>
      </c>
      <c r="AW284" s="15" t="s">
        <v>41</v>
      </c>
      <c r="AX284" s="15" t="s">
        <v>87</v>
      </c>
      <c r="AY284" s="269" t="s">
        <v>257</v>
      </c>
    </row>
    <row r="285" s="2" customFormat="1" ht="16.5" customHeight="1">
      <c r="A285" s="41"/>
      <c r="B285" s="42"/>
      <c r="C285" s="270" t="s">
        <v>485</v>
      </c>
      <c r="D285" s="270" t="s">
        <v>369</v>
      </c>
      <c r="E285" s="271" t="s">
        <v>1092</v>
      </c>
      <c r="F285" s="272" t="s">
        <v>1093</v>
      </c>
      <c r="G285" s="273" t="s">
        <v>396</v>
      </c>
      <c r="H285" s="274">
        <v>2</v>
      </c>
      <c r="I285" s="275"/>
      <c r="J285" s="276">
        <f>ROUND(I285*H285,2)</f>
        <v>0</v>
      </c>
      <c r="K285" s="272" t="s">
        <v>263</v>
      </c>
      <c r="L285" s="277"/>
      <c r="M285" s="278" t="s">
        <v>35</v>
      </c>
      <c r="N285" s="279" t="s">
        <v>51</v>
      </c>
      <c r="O285" s="87"/>
      <c r="P285" s="228">
        <f>O285*H285</f>
        <v>0</v>
      </c>
      <c r="Q285" s="228">
        <v>1.6000000000000001</v>
      </c>
      <c r="R285" s="228">
        <f>Q285*H285</f>
        <v>3.2000000000000002</v>
      </c>
      <c r="S285" s="228">
        <v>0</v>
      </c>
      <c r="T285" s="22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0" t="s">
        <v>308</v>
      </c>
      <c r="AT285" s="230" t="s">
        <v>369</v>
      </c>
      <c r="AU285" s="230" t="s">
        <v>89</v>
      </c>
      <c r="AY285" s="19" t="s">
        <v>257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9" t="s">
        <v>87</v>
      </c>
      <c r="BK285" s="231">
        <f>ROUND(I285*H285,2)</f>
        <v>0</v>
      </c>
      <c r="BL285" s="19" t="s">
        <v>264</v>
      </c>
      <c r="BM285" s="230" t="s">
        <v>1094</v>
      </c>
    </row>
    <row r="286" s="2" customFormat="1" ht="16.5" customHeight="1">
      <c r="A286" s="41"/>
      <c r="B286" s="42"/>
      <c r="C286" s="219" t="s">
        <v>489</v>
      </c>
      <c r="D286" s="219" t="s">
        <v>259</v>
      </c>
      <c r="E286" s="220" t="s">
        <v>1095</v>
      </c>
      <c r="F286" s="221" t="s">
        <v>1096</v>
      </c>
      <c r="G286" s="222" t="s">
        <v>396</v>
      </c>
      <c r="H286" s="223">
        <v>2</v>
      </c>
      <c r="I286" s="224"/>
      <c r="J286" s="225">
        <f>ROUND(I286*H286,2)</f>
        <v>0</v>
      </c>
      <c r="K286" s="221" t="s">
        <v>263</v>
      </c>
      <c r="L286" s="47"/>
      <c r="M286" s="226" t="s">
        <v>35</v>
      </c>
      <c r="N286" s="227" t="s">
        <v>51</v>
      </c>
      <c r="O286" s="87"/>
      <c r="P286" s="228">
        <f>O286*H286</f>
        <v>0</v>
      </c>
      <c r="Q286" s="228">
        <v>0.21734000000000001</v>
      </c>
      <c r="R286" s="228">
        <f>Q286*H286</f>
        <v>0.43468000000000001</v>
      </c>
      <c r="S286" s="228">
        <v>0</v>
      </c>
      <c r="T286" s="22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0" t="s">
        <v>264</v>
      </c>
      <c r="AT286" s="230" t="s">
        <v>259</v>
      </c>
      <c r="AU286" s="230" t="s">
        <v>89</v>
      </c>
      <c r="AY286" s="19" t="s">
        <v>257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9" t="s">
        <v>87</v>
      </c>
      <c r="BK286" s="231">
        <f>ROUND(I286*H286,2)</f>
        <v>0</v>
      </c>
      <c r="BL286" s="19" t="s">
        <v>264</v>
      </c>
      <c r="BM286" s="230" t="s">
        <v>1097</v>
      </c>
    </row>
    <row r="287" s="2" customFormat="1">
      <c r="A287" s="41"/>
      <c r="B287" s="42"/>
      <c r="C287" s="43"/>
      <c r="D287" s="232" t="s">
        <v>266</v>
      </c>
      <c r="E287" s="43"/>
      <c r="F287" s="233" t="s">
        <v>1098</v>
      </c>
      <c r="G287" s="43"/>
      <c r="H287" s="43"/>
      <c r="I287" s="234"/>
      <c r="J287" s="43"/>
      <c r="K287" s="43"/>
      <c r="L287" s="47"/>
      <c r="M287" s="235"/>
      <c r="N287" s="23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266</v>
      </c>
      <c r="AU287" s="19" t="s">
        <v>89</v>
      </c>
    </row>
    <row r="288" s="13" customFormat="1">
      <c r="A288" s="13"/>
      <c r="B288" s="237"/>
      <c r="C288" s="238"/>
      <c r="D288" s="239" t="s">
        <v>268</v>
      </c>
      <c r="E288" s="240" t="s">
        <v>35</v>
      </c>
      <c r="F288" s="241" t="s">
        <v>1167</v>
      </c>
      <c r="G288" s="238"/>
      <c r="H288" s="240" t="s">
        <v>35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268</v>
      </c>
      <c r="AU288" s="247" t="s">
        <v>89</v>
      </c>
      <c r="AV288" s="13" t="s">
        <v>87</v>
      </c>
      <c r="AW288" s="13" t="s">
        <v>41</v>
      </c>
      <c r="AX288" s="13" t="s">
        <v>80</v>
      </c>
      <c r="AY288" s="247" t="s">
        <v>257</v>
      </c>
    </row>
    <row r="289" s="14" customFormat="1">
      <c r="A289" s="14"/>
      <c r="B289" s="248"/>
      <c r="C289" s="249"/>
      <c r="D289" s="239" t="s">
        <v>268</v>
      </c>
      <c r="E289" s="250" t="s">
        <v>35</v>
      </c>
      <c r="F289" s="251" t="s">
        <v>1100</v>
      </c>
      <c r="G289" s="249"/>
      <c r="H289" s="252">
        <v>2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268</v>
      </c>
      <c r="AU289" s="258" t="s">
        <v>89</v>
      </c>
      <c r="AV289" s="14" t="s">
        <v>89</v>
      </c>
      <c r="AW289" s="14" t="s">
        <v>41</v>
      </c>
      <c r="AX289" s="14" t="s">
        <v>80</v>
      </c>
      <c r="AY289" s="258" t="s">
        <v>257</v>
      </c>
    </row>
    <row r="290" s="15" customFormat="1">
      <c r="A290" s="15"/>
      <c r="B290" s="259"/>
      <c r="C290" s="260"/>
      <c r="D290" s="239" t="s">
        <v>268</v>
      </c>
      <c r="E290" s="261" t="s">
        <v>35</v>
      </c>
      <c r="F290" s="262" t="s">
        <v>272</v>
      </c>
      <c r="G290" s="260"/>
      <c r="H290" s="263">
        <v>2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9" t="s">
        <v>268</v>
      </c>
      <c r="AU290" s="269" t="s">
        <v>89</v>
      </c>
      <c r="AV290" s="15" t="s">
        <v>264</v>
      </c>
      <c r="AW290" s="15" t="s">
        <v>41</v>
      </c>
      <c r="AX290" s="15" t="s">
        <v>87</v>
      </c>
      <c r="AY290" s="269" t="s">
        <v>257</v>
      </c>
    </row>
    <row r="291" s="2" customFormat="1" ht="16.5" customHeight="1">
      <c r="A291" s="41"/>
      <c r="B291" s="42"/>
      <c r="C291" s="270" t="s">
        <v>494</v>
      </c>
      <c r="D291" s="270" t="s">
        <v>369</v>
      </c>
      <c r="E291" s="271" t="s">
        <v>1104</v>
      </c>
      <c r="F291" s="272" t="s">
        <v>1105</v>
      </c>
      <c r="G291" s="273" t="s">
        <v>396</v>
      </c>
      <c r="H291" s="274">
        <v>2</v>
      </c>
      <c r="I291" s="275"/>
      <c r="J291" s="276">
        <f>ROUND(I291*H291,2)</f>
        <v>0</v>
      </c>
      <c r="K291" s="272" t="s">
        <v>35</v>
      </c>
      <c r="L291" s="277"/>
      <c r="M291" s="278" t="s">
        <v>35</v>
      </c>
      <c r="N291" s="279" t="s">
        <v>51</v>
      </c>
      <c r="O291" s="87"/>
      <c r="P291" s="228">
        <f>O291*H291</f>
        <v>0</v>
      </c>
      <c r="Q291" s="228">
        <v>0.11799999999999999</v>
      </c>
      <c r="R291" s="228">
        <f>Q291*H291</f>
        <v>0.23599999999999999</v>
      </c>
      <c r="S291" s="228">
        <v>0</v>
      </c>
      <c r="T291" s="22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30" t="s">
        <v>308</v>
      </c>
      <c r="AT291" s="230" t="s">
        <v>369</v>
      </c>
      <c r="AU291" s="230" t="s">
        <v>89</v>
      </c>
      <c r="AY291" s="19" t="s">
        <v>257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9" t="s">
        <v>87</v>
      </c>
      <c r="BK291" s="231">
        <f>ROUND(I291*H291,2)</f>
        <v>0</v>
      </c>
      <c r="BL291" s="19" t="s">
        <v>264</v>
      </c>
      <c r="BM291" s="230" t="s">
        <v>1106</v>
      </c>
    </row>
    <row r="292" s="13" customFormat="1">
      <c r="A292" s="13"/>
      <c r="B292" s="237"/>
      <c r="C292" s="238"/>
      <c r="D292" s="239" t="s">
        <v>268</v>
      </c>
      <c r="E292" s="240" t="s">
        <v>35</v>
      </c>
      <c r="F292" s="241" t="s">
        <v>1167</v>
      </c>
      <c r="G292" s="238"/>
      <c r="H292" s="240" t="s">
        <v>35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268</v>
      </c>
      <c r="AU292" s="247" t="s">
        <v>89</v>
      </c>
      <c r="AV292" s="13" t="s">
        <v>87</v>
      </c>
      <c r="AW292" s="13" t="s">
        <v>41</v>
      </c>
      <c r="AX292" s="13" t="s">
        <v>80</v>
      </c>
      <c r="AY292" s="247" t="s">
        <v>257</v>
      </c>
    </row>
    <row r="293" s="14" customFormat="1">
      <c r="A293" s="14"/>
      <c r="B293" s="248"/>
      <c r="C293" s="249"/>
      <c r="D293" s="239" t="s">
        <v>268</v>
      </c>
      <c r="E293" s="250" t="s">
        <v>35</v>
      </c>
      <c r="F293" s="251" t="s">
        <v>1100</v>
      </c>
      <c r="G293" s="249"/>
      <c r="H293" s="252">
        <v>2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268</v>
      </c>
      <c r="AU293" s="258" t="s">
        <v>89</v>
      </c>
      <c r="AV293" s="14" t="s">
        <v>89</v>
      </c>
      <c r="AW293" s="14" t="s">
        <v>41</v>
      </c>
      <c r="AX293" s="14" t="s">
        <v>80</v>
      </c>
      <c r="AY293" s="258" t="s">
        <v>257</v>
      </c>
    </row>
    <row r="294" s="15" customFormat="1">
      <c r="A294" s="15"/>
      <c r="B294" s="259"/>
      <c r="C294" s="260"/>
      <c r="D294" s="239" t="s">
        <v>268</v>
      </c>
      <c r="E294" s="261" t="s">
        <v>35</v>
      </c>
      <c r="F294" s="262" t="s">
        <v>272</v>
      </c>
      <c r="G294" s="260"/>
      <c r="H294" s="263">
        <v>2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9" t="s">
        <v>268</v>
      </c>
      <c r="AU294" s="269" t="s">
        <v>89</v>
      </c>
      <c r="AV294" s="15" t="s">
        <v>264</v>
      </c>
      <c r="AW294" s="15" t="s">
        <v>41</v>
      </c>
      <c r="AX294" s="15" t="s">
        <v>87</v>
      </c>
      <c r="AY294" s="269" t="s">
        <v>257</v>
      </c>
    </row>
    <row r="295" s="2" customFormat="1" ht="16.5" customHeight="1">
      <c r="A295" s="41"/>
      <c r="B295" s="42"/>
      <c r="C295" s="219" t="s">
        <v>499</v>
      </c>
      <c r="D295" s="219" t="s">
        <v>259</v>
      </c>
      <c r="E295" s="220" t="s">
        <v>1107</v>
      </c>
      <c r="F295" s="221" t="s">
        <v>1108</v>
      </c>
      <c r="G295" s="222" t="s">
        <v>297</v>
      </c>
      <c r="H295" s="223">
        <v>49.810000000000002</v>
      </c>
      <c r="I295" s="224"/>
      <c r="J295" s="225">
        <f>ROUND(I295*H295,2)</f>
        <v>0</v>
      </c>
      <c r="K295" s="221" t="s">
        <v>263</v>
      </c>
      <c r="L295" s="47"/>
      <c r="M295" s="226" t="s">
        <v>35</v>
      </c>
      <c r="N295" s="227" t="s">
        <v>51</v>
      </c>
      <c r="O295" s="87"/>
      <c r="P295" s="228">
        <f>O295*H295</f>
        <v>0</v>
      </c>
      <c r="Q295" s="228">
        <v>0.00012999999999999999</v>
      </c>
      <c r="R295" s="228">
        <f>Q295*H295</f>
        <v>0.0064752999999999998</v>
      </c>
      <c r="S295" s="228">
        <v>0</v>
      </c>
      <c r="T295" s="22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0" t="s">
        <v>264</v>
      </c>
      <c r="AT295" s="230" t="s">
        <v>259</v>
      </c>
      <c r="AU295" s="230" t="s">
        <v>89</v>
      </c>
      <c r="AY295" s="19" t="s">
        <v>257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9" t="s">
        <v>87</v>
      </c>
      <c r="BK295" s="231">
        <f>ROUND(I295*H295,2)</f>
        <v>0</v>
      </c>
      <c r="BL295" s="19" t="s">
        <v>264</v>
      </c>
      <c r="BM295" s="230" t="s">
        <v>1109</v>
      </c>
    </row>
    <row r="296" s="2" customFormat="1">
      <c r="A296" s="41"/>
      <c r="B296" s="42"/>
      <c r="C296" s="43"/>
      <c r="D296" s="232" t="s">
        <v>266</v>
      </c>
      <c r="E296" s="43"/>
      <c r="F296" s="233" t="s">
        <v>1110</v>
      </c>
      <c r="G296" s="43"/>
      <c r="H296" s="43"/>
      <c r="I296" s="234"/>
      <c r="J296" s="43"/>
      <c r="K296" s="43"/>
      <c r="L296" s="47"/>
      <c r="M296" s="235"/>
      <c r="N296" s="23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266</v>
      </c>
      <c r="AU296" s="19" t="s">
        <v>89</v>
      </c>
    </row>
    <row r="297" s="13" customFormat="1">
      <c r="A297" s="13"/>
      <c r="B297" s="237"/>
      <c r="C297" s="238"/>
      <c r="D297" s="239" t="s">
        <v>268</v>
      </c>
      <c r="E297" s="240" t="s">
        <v>35</v>
      </c>
      <c r="F297" s="241" t="s">
        <v>1167</v>
      </c>
      <c r="G297" s="238"/>
      <c r="H297" s="240" t="s">
        <v>35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268</v>
      </c>
      <c r="AU297" s="247" t="s">
        <v>89</v>
      </c>
      <c r="AV297" s="13" t="s">
        <v>87</v>
      </c>
      <c r="AW297" s="13" t="s">
        <v>41</v>
      </c>
      <c r="AX297" s="13" t="s">
        <v>80</v>
      </c>
      <c r="AY297" s="247" t="s">
        <v>257</v>
      </c>
    </row>
    <row r="298" s="14" customFormat="1">
      <c r="A298" s="14"/>
      <c r="B298" s="248"/>
      <c r="C298" s="249"/>
      <c r="D298" s="239" t="s">
        <v>268</v>
      </c>
      <c r="E298" s="250" t="s">
        <v>35</v>
      </c>
      <c r="F298" s="251" t="s">
        <v>1146</v>
      </c>
      <c r="G298" s="249"/>
      <c r="H298" s="252">
        <v>49.810000000000002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268</v>
      </c>
      <c r="AU298" s="258" t="s">
        <v>89</v>
      </c>
      <c r="AV298" s="14" t="s">
        <v>89</v>
      </c>
      <c r="AW298" s="14" t="s">
        <v>41</v>
      </c>
      <c r="AX298" s="14" t="s">
        <v>80</v>
      </c>
      <c r="AY298" s="258" t="s">
        <v>257</v>
      </c>
    </row>
    <row r="299" s="15" customFormat="1">
      <c r="A299" s="15"/>
      <c r="B299" s="259"/>
      <c r="C299" s="260"/>
      <c r="D299" s="239" t="s">
        <v>268</v>
      </c>
      <c r="E299" s="261" t="s">
        <v>35</v>
      </c>
      <c r="F299" s="262" t="s">
        <v>272</v>
      </c>
      <c r="G299" s="260"/>
      <c r="H299" s="263">
        <v>49.810000000000002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268</v>
      </c>
      <c r="AU299" s="269" t="s">
        <v>89</v>
      </c>
      <c r="AV299" s="15" t="s">
        <v>264</v>
      </c>
      <c r="AW299" s="15" t="s">
        <v>41</v>
      </c>
      <c r="AX299" s="15" t="s">
        <v>87</v>
      </c>
      <c r="AY299" s="269" t="s">
        <v>257</v>
      </c>
    </row>
    <row r="300" s="12" customFormat="1" ht="22.8" customHeight="1">
      <c r="A300" s="12"/>
      <c r="B300" s="203"/>
      <c r="C300" s="204"/>
      <c r="D300" s="205" t="s">
        <v>79</v>
      </c>
      <c r="E300" s="217" t="s">
        <v>539</v>
      </c>
      <c r="F300" s="217" t="s">
        <v>540</v>
      </c>
      <c r="G300" s="204"/>
      <c r="H300" s="204"/>
      <c r="I300" s="207"/>
      <c r="J300" s="218">
        <f>BK300</f>
        <v>0</v>
      </c>
      <c r="K300" s="204"/>
      <c r="L300" s="209"/>
      <c r="M300" s="210"/>
      <c r="N300" s="211"/>
      <c r="O300" s="211"/>
      <c r="P300" s="212">
        <f>SUM(P301:P311)</f>
        <v>0</v>
      </c>
      <c r="Q300" s="211"/>
      <c r="R300" s="212">
        <f>SUM(R301:R311)</f>
        <v>0</v>
      </c>
      <c r="S300" s="211"/>
      <c r="T300" s="213">
        <f>SUM(T301:T311)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4" t="s">
        <v>87</v>
      </c>
      <c r="AT300" s="215" t="s">
        <v>79</v>
      </c>
      <c r="AU300" s="215" t="s">
        <v>87</v>
      </c>
      <c r="AY300" s="214" t="s">
        <v>257</v>
      </c>
      <c r="BK300" s="216">
        <f>SUM(BK301:BK311)</f>
        <v>0</v>
      </c>
    </row>
    <row r="301" s="2" customFormat="1" ht="24.15" customHeight="1">
      <c r="A301" s="41"/>
      <c r="B301" s="42"/>
      <c r="C301" s="219" t="s">
        <v>504</v>
      </c>
      <c r="D301" s="219" t="s">
        <v>259</v>
      </c>
      <c r="E301" s="220" t="s">
        <v>542</v>
      </c>
      <c r="F301" s="221" t="s">
        <v>543</v>
      </c>
      <c r="G301" s="222" t="s">
        <v>356</v>
      </c>
      <c r="H301" s="223">
        <v>28.326000000000001</v>
      </c>
      <c r="I301" s="224"/>
      <c r="J301" s="225">
        <f>ROUND(I301*H301,2)</f>
        <v>0</v>
      </c>
      <c r="K301" s="221" t="s">
        <v>263</v>
      </c>
      <c r="L301" s="47"/>
      <c r="M301" s="226" t="s">
        <v>35</v>
      </c>
      <c r="N301" s="227" t="s">
        <v>51</v>
      </c>
      <c r="O301" s="87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0" t="s">
        <v>264</v>
      </c>
      <c r="AT301" s="230" t="s">
        <v>259</v>
      </c>
      <c r="AU301" s="230" t="s">
        <v>89</v>
      </c>
      <c r="AY301" s="19" t="s">
        <v>257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9" t="s">
        <v>87</v>
      </c>
      <c r="BK301" s="231">
        <f>ROUND(I301*H301,2)</f>
        <v>0</v>
      </c>
      <c r="BL301" s="19" t="s">
        <v>264</v>
      </c>
      <c r="BM301" s="230" t="s">
        <v>1113</v>
      </c>
    </row>
    <row r="302" s="2" customFormat="1">
      <c r="A302" s="41"/>
      <c r="B302" s="42"/>
      <c r="C302" s="43"/>
      <c r="D302" s="232" t="s">
        <v>266</v>
      </c>
      <c r="E302" s="43"/>
      <c r="F302" s="233" t="s">
        <v>545</v>
      </c>
      <c r="G302" s="43"/>
      <c r="H302" s="43"/>
      <c r="I302" s="234"/>
      <c r="J302" s="43"/>
      <c r="K302" s="43"/>
      <c r="L302" s="47"/>
      <c r="M302" s="235"/>
      <c r="N302" s="23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266</v>
      </c>
      <c r="AU302" s="19" t="s">
        <v>89</v>
      </c>
    </row>
    <row r="303" s="2" customFormat="1" ht="24.15" customHeight="1">
      <c r="A303" s="41"/>
      <c r="B303" s="42"/>
      <c r="C303" s="219" t="s">
        <v>509</v>
      </c>
      <c r="D303" s="219" t="s">
        <v>259</v>
      </c>
      <c r="E303" s="220" t="s">
        <v>547</v>
      </c>
      <c r="F303" s="221" t="s">
        <v>548</v>
      </c>
      <c r="G303" s="222" t="s">
        <v>356</v>
      </c>
      <c r="H303" s="223">
        <v>311.58600000000001</v>
      </c>
      <c r="I303" s="224"/>
      <c r="J303" s="225">
        <f>ROUND(I303*H303,2)</f>
        <v>0</v>
      </c>
      <c r="K303" s="221" t="s">
        <v>263</v>
      </c>
      <c r="L303" s="47"/>
      <c r="M303" s="226" t="s">
        <v>35</v>
      </c>
      <c r="N303" s="227" t="s">
        <v>51</v>
      </c>
      <c r="O303" s="87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0" t="s">
        <v>264</v>
      </c>
      <c r="AT303" s="230" t="s">
        <v>259</v>
      </c>
      <c r="AU303" s="230" t="s">
        <v>89</v>
      </c>
      <c r="AY303" s="19" t="s">
        <v>257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9" t="s">
        <v>87</v>
      </c>
      <c r="BK303" s="231">
        <f>ROUND(I303*H303,2)</f>
        <v>0</v>
      </c>
      <c r="BL303" s="19" t="s">
        <v>264</v>
      </c>
      <c r="BM303" s="230" t="s">
        <v>1114</v>
      </c>
    </row>
    <row r="304" s="2" customFormat="1">
      <c r="A304" s="41"/>
      <c r="B304" s="42"/>
      <c r="C304" s="43"/>
      <c r="D304" s="232" t="s">
        <v>266</v>
      </c>
      <c r="E304" s="43"/>
      <c r="F304" s="233" t="s">
        <v>550</v>
      </c>
      <c r="G304" s="43"/>
      <c r="H304" s="43"/>
      <c r="I304" s="234"/>
      <c r="J304" s="43"/>
      <c r="K304" s="43"/>
      <c r="L304" s="47"/>
      <c r="M304" s="235"/>
      <c r="N304" s="23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266</v>
      </c>
      <c r="AU304" s="19" t="s">
        <v>89</v>
      </c>
    </row>
    <row r="305" s="2" customFormat="1">
      <c r="A305" s="41"/>
      <c r="B305" s="42"/>
      <c r="C305" s="43"/>
      <c r="D305" s="239" t="s">
        <v>551</v>
      </c>
      <c r="E305" s="43"/>
      <c r="F305" s="280" t="s">
        <v>552</v>
      </c>
      <c r="G305" s="43"/>
      <c r="H305" s="43"/>
      <c r="I305" s="234"/>
      <c r="J305" s="43"/>
      <c r="K305" s="43"/>
      <c r="L305" s="47"/>
      <c r="M305" s="235"/>
      <c r="N305" s="23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551</v>
      </c>
      <c r="AU305" s="19" t="s">
        <v>89</v>
      </c>
    </row>
    <row r="306" s="14" customFormat="1">
      <c r="A306" s="14"/>
      <c r="B306" s="248"/>
      <c r="C306" s="249"/>
      <c r="D306" s="239" t="s">
        <v>268</v>
      </c>
      <c r="E306" s="249"/>
      <c r="F306" s="251" t="s">
        <v>1191</v>
      </c>
      <c r="G306" s="249"/>
      <c r="H306" s="252">
        <v>311.58600000000001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268</v>
      </c>
      <c r="AU306" s="258" t="s">
        <v>89</v>
      </c>
      <c r="AV306" s="14" t="s">
        <v>89</v>
      </c>
      <c r="AW306" s="14" t="s">
        <v>4</v>
      </c>
      <c r="AX306" s="14" t="s">
        <v>87</v>
      </c>
      <c r="AY306" s="258" t="s">
        <v>257</v>
      </c>
    </row>
    <row r="307" s="2" customFormat="1" ht="24.15" customHeight="1">
      <c r="A307" s="41"/>
      <c r="B307" s="42"/>
      <c r="C307" s="219" t="s">
        <v>513</v>
      </c>
      <c r="D307" s="219" t="s">
        <v>259</v>
      </c>
      <c r="E307" s="220" t="s">
        <v>561</v>
      </c>
      <c r="F307" s="221" t="s">
        <v>355</v>
      </c>
      <c r="G307" s="222" t="s">
        <v>356</v>
      </c>
      <c r="H307" s="223">
        <v>28.326000000000001</v>
      </c>
      <c r="I307" s="224"/>
      <c r="J307" s="225">
        <f>ROUND(I307*H307,2)</f>
        <v>0</v>
      </c>
      <c r="K307" s="221" t="s">
        <v>263</v>
      </c>
      <c r="L307" s="47"/>
      <c r="M307" s="226" t="s">
        <v>35</v>
      </c>
      <c r="N307" s="227" t="s">
        <v>51</v>
      </c>
      <c r="O307" s="87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0" t="s">
        <v>264</v>
      </c>
      <c r="AT307" s="230" t="s">
        <v>259</v>
      </c>
      <c r="AU307" s="230" t="s">
        <v>89</v>
      </c>
      <c r="AY307" s="19" t="s">
        <v>257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9" t="s">
        <v>87</v>
      </c>
      <c r="BK307" s="231">
        <f>ROUND(I307*H307,2)</f>
        <v>0</v>
      </c>
      <c r="BL307" s="19" t="s">
        <v>264</v>
      </c>
      <c r="BM307" s="230" t="s">
        <v>1118</v>
      </c>
    </row>
    <row r="308" s="2" customFormat="1">
      <c r="A308" s="41"/>
      <c r="B308" s="42"/>
      <c r="C308" s="43"/>
      <c r="D308" s="232" t="s">
        <v>266</v>
      </c>
      <c r="E308" s="43"/>
      <c r="F308" s="233" t="s">
        <v>563</v>
      </c>
      <c r="G308" s="43"/>
      <c r="H308" s="43"/>
      <c r="I308" s="234"/>
      <c r="J308" s="43"/>
      <c r="K308" s="43"/>
      <c r="L308" s="47"/>
      <c r="M308" s="235"/>
      <c r="N308" s="23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266</v>
      </c>
      <c r="AU308" s="19" t="s">
        <v>89</v>
      </c>
    </row>
    <row r="309" s="13" customFormat="1">
      <c r="A309" s="13"/>
      <c r="B309" s="237"/>
      <c r="C309" s="238"/>
      <c r="D309" s="239" t="s">
        <v>268</v>
      </c>
      <c r="E309" s="240" t="s">
        <v>35</v>
      </c>
      <c r="F309" s="241" t="s">
        <v>1167</v>
      </c>
      <c r="G309" s="238"/>
      <c r="H309" s="240" t="s">
        <v>35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7" t="s">
        <v>268</v>
      </c>
      <c r="AU309" s="247" t="s">
        <v>89</v>
      </c>
      <c r="AV309" s="13" t="s">
        <v>87</v>
      </c>
      <c r="AW309" s="13" t="s">
        <v>41</v>
      </c>
      <c r="AX309" s="13" t="s">
        <v>80</v>
      </c>
      <c r="AY309" s="247" t="s">
        <v>257</v>
      </c>
    </row>
    <row r="310" s="14" customFormat="1">
      <c r="A310" s="14"/>
      <c r="B310" s="248"/>
      <c r="C310" s="249"/>
      <c r="D310" s="239" t="s">
        <v>268</v>
      </c>
      <c r="E310" s="250" t="s">
        <v>35</v>
      </c>
      <c r="F310" s="251" t="s">
        <v>1192</v>
      </c>
      <c r="G310" s="249"/>
      <c r="H310" s="252">
        <v>28.326000000000001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8" t="s">
        <v>268</v>
      </c>
      <c r="AU310" s="258" t="s">
        <v>89</v>
      </c>
      <c r="AV310" s="14" t="s">
        <v>89</v>
      </c>
      <c r="AW310" s="14" t="s">
        <v>41</v>
      </c>
      <c r="AX310" s="14" t="s">
        <v>80</v>
      </c>
      <c r="AY310" s="258" t="s">
        <v>257</v>
      </c>
    </row>
    <row r="311" s="15" customFormat="1">
      <c r="A311" s="15"/>
      <c r="B311" s="259"/>
      <c r="C311" s="260"/>
      <c r="D311" s="239" t="s">
        <v>268</v>
      </c>
      <c r="E311" s="261" t="s">
        <v>35</v>
      </c>
      <c r="F311" s="262" t="s">
        <v>272</v>
      </c>
      <c r="G311" s="260"/>
      <c r="H311" s="263">
        <v>28.326000000000001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9" t="s">
        <v>268</v>
      </c>
      <c r="AU311" s="269" t="s">
        <v>89</v>
      </c>
      <c r="AV311" s="15" t="s">
        <v>264</v>
      </c>
      <c r="AW311" s="15" t="s">
        <v>41</v>
      </c>
      <c r="AX311" s="15" t="s">
        <v>87</v>
      </c>
      <c r="AY311" s="269" t="s">
        <v>257</v>
      </c>
    </row>
    <row r="312" s="12" customFormat="1" ht="22.8" customHeight="1">
      <c r="A312" s="12"/>
      <c r="B312" s="203"/>
      <c r="C312" s="204"/>
      <c r="D312" s="205" t="s">
        <v>79</v>
      </c>
      <c r="E312" s="217" t="s">
        <v>565</v>
      </c>
      <c r="F312" s="217" t="s">
        <v>566</v>
      </c>
      <c r="G312" s="204"/>
      <c r="H312" s="204"/>
      <c r="I312" s="207"/>
      <c r="J312" s="218">
        <f>BK312</f>
        <v>0</v>
      </c>
      <c r="K312" s="204"/>
      <c r="L312" s="209"/>
      <c r="M312" s="210"/>
      <c r="N312" s="211"/>
      <c r="O312" s="211"/>
      <c r="P312" s="212">
        <f>SUM(P313:P314)</f>
        <v>0</v>
      </c>
      <c r="Q312" s="211"/>
      <c r="R312" s="212">
        <f>SUM(R313:R314)</f>
        <v>0</v>
      </c>
      <c r="S312" s="211"/>
      <c r="T312" s="213">
        <f>SUM(T313:T314)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4" t="s">
        <v>87</v>
      </c>
      <c r="AT312" s="215" t="s">
        <v>79</v>
      </c>
      <c r="AU312" s="215" t="s">
        <v>87</v>
      </c>
      <c r="AY312" s="214" t="s">
        <v>257</v>
      </c>
      <c r="BK312" s="216">
        <f>SUM(BK313:BK314)</f>
        <v>0</v>
      </c>
    </row>
    <row r="313" s="2" customFormat="1" ht="24.15" customHeight="1">
      <c r="A313" s="41"/>
      <c r="B313" s="42"/>
      <c r="C313" s="219" t="s">
        <v>517</v>
      </c>
      <c r="D313" s="219" t="s">
        <v>259</v>
      </c>
      <c r="E313" s="220" t="s">
        <v>1120</v>
      </c>
      <c r="F313" s="221" t="s">
        <v>1121</v>
      </c>
      <c r="G313" s="222" t="s">
        <v>356</v>
      </c>
      <c r="H313" s="223">
        <v>17.030000000000001</v>
      </c>
      <c r="I313" s="224"/>
      <c r="J313" s="225">
        <f>ROUND(I313*H313,2)</f>
        <v>0</v>
      </c>
      <c r="K313" s="221" t="s">
        <v>263</v>
      </c>
      <c r="L313" s="47"/>
      <c r="M313" s="226" t="s">
        <v>35</v>
      </c>
      <c r="N313" s="227" t="s">
        <v>51</v>
      </c>
      <c r="O313" s="87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0" t="s">
        <v>264</v>
      </c>
      <c r="AT313" s="230" t="s">
        <v>259</v>
      </c>
      <c r="AU313" s="230" t="s">
        <v>89</v>
      </c>
      <c r="AY313" s="19" t="s">
        <v>257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9" t="s">
        <v>87</v>
      </c>
      <c r="BK313" s="231">
        <f>ROUND(I313*H313,2)</f>
        <v>0</v>
      </c>
      <c r="BL313" s="19" t="s">
        <v>264</v>
      </c>
      <c r="BM313" s="230" t="s">
        <v>1122</v>
      </c>
    </row>
    <row r="314" s="2" customFormat="1">
      <c r="A314" s="41"/>
      <c r="B314" s="42"/>
      <c r="C314" s="43"/>
      <c r="D314" s="232" t="s">
        <v>266</v>
      </c>
      <c r="E314" s="43"/>
      <c r="F314" s="233" t="s">
        <v>1123</v>
      </c>
      <c r="G314" s="43"/>
      <c r="H314" s="43"/>
      <c r="I314" s="234"/>
      <c r="J314" s="43"/>
      <c r="K314" s="43"/>
      <c r="L314" s="47"/>
      <c r="M314" s="281"/>
      <c r="N314" s="282"/>
      <c r="O314" s="283"/>
      <c r="P314" s="283"/>
      <c r="Q314" s="283"/>
      <c r="R314" s="283"/>
      <c r="S314" s="283"/>
      <c r="T314" s="284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266</v>
      </c>
      <c r="AU314" s="19" t="s">
        <v>89</v>
      </c>
    </row>
    <row r="315" s="2" customFormat="1" ht="6.96" customHeight="1">
      <c r="A315" s="41"/>
      <c r="B315" s="62"/>
      <c r="C315" s="63"/>
      <c r="D315" s="63"/>
      <c r="E315" s="63"/>
      <c r="F315" s="63"/>
      <c r="G315" s="63"/>
      <c r="H315" s="63"/>
      <c r="I315" s="63"/>
      <c r="J315" s="63"/>
      <c r="K315" s="63"/>
      <c r="L315" s="47"/>
      <c r="M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</row>
  </sheetData>
  <sheetProtection sheet="1" autoFilter="0" formatColumns="0" formatRows="0" objects="1" scenarios="1" spinCount="100000" saltValue="mhoUBm7a/8P2Ce1PmsD2WwpjN+3eR9oZRQpIU/KGJXbfgjsGr2UmqZ0yV9b4Ree8SFSiM9sPVSa6itgamKVkmA==" hashValue="8eNfHmABnOPL4o75VTuWfUta9rPXMrBM9PRGJx7mPUeoozAvZL5Z9H6cX4AzunAxYdhAdQskp9CAPEGMXJnymg==" algorithmName="SHA-512" password="CC35"/>
  <autoFilter ref="C99:K3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64"/>
    <hyperlink ref="F111" r:id="rId2" display="https://podminky.urs.cz/item/CS_URS_2021_01/115101201"/>
    <hyperlink ref="F116" r:id="rId3" display="https://podminky.urs.cz/item/CS_URS_2021_01/115101301"/>
    <hyperlink ref="F121" r:id="rId4" display="https://podminky.urs.cz/item/CS_URS_2021_01/119001405"/>
    <hyperlink ref="F127" r:id="rId5" display="https://podminky.urs.cz/item/CS_URS_2021_01/132354204"/>
    <hyperlink ref="F134" r:id="rId6" display="https://podminky.urs.cz/item/CS_URS_2021_01/139001101"/>
    <hyperlink ref="F140" r:id="rId7" display="https://podminky.urs.cz/item/CS_URS_2021_01/151101102"/>
    <hyperlink ref="F147" r:id="rId8" display="https://podminky.urs.cz/item/CS_URS_2021_01/151101112"/>
    <hyperlink ref="F149" r:id="rId9" display="https://podminky.urs.cz/item/CS_URS_2021_01/162751137"/>
    <hyperlink ref="F155" r:id="rId10" display="https://podminky.urs.cz/item/CS_URS_2021_01/162751139"/>
    <hyperlink ref="F161" r:id="rId11" display="https://podminky.urs.cz/item/CS_URS_2021_01/171201221"/>
    <hyperlink ref="F167" r:id="rId12" display="https://podminky.urs.cz/item/CS_URS_2021_01/174151101"/>
    <hyperlink ref="F175" r:id="rId13" display="https://podminky.urs.cz/item/CS_URS_2021_01/175151101"/>
    <hyperlink ref="F185" r:id="rId14" display="https://podminky.urs.cz/item/CS_URS_2021_01/212752111"/>
    <hyperlink ref="F191" r:id="rId15" display="https://podminky.urs.cz/item/CS_URS_2021_01/359901211"/>
    <hyperlink ref="F197" r:id="rId16" display="https://podminky.urs.cz/item/CS_URS_2021_01/451573111"/>
    <hyperlink ref="F203" r:id="rId17" display="https://podminky.urs.cz/item/CS_URS_2021_01/452112111"/>
    <hyperlink ref="F209" r:id="rId18" display="https://podminky.urs.cz/item/CS_URS_2021_01/452112121"/>
    <hyperlink ref="F216" r:id="rId19" display="https://podminky.urs.cz/item/CS_URS_2021_01/564722111"/>
    <hyperlink ref="F223" r:id="rId20" display="https://podminky.urs.cz/item/CS_URS_2021_01/564871116"/>
    <hyperlink ref="F231" r:id="rId21" display="https://podminky.urs.cz/item/CS_URS_2021_01/831362121"/>
    <hyperlink ref="F238" r:id="rId22" display="https://podminky.urs.cz/item/CS_URS_2021_01/837361221"/>
    <hyperlink ref="F245" r:id="rId23" display="https://podminky.urs.cz/item/CS_URS_2021_01/892372111"/>
    <hyperlink ref="F247" r:id="rId24" display="https://podminky.urs.cz/item/CS_URS_2021_01/892381111"/>
    <hyperlink ref="F252" r:id="rId25" display="https://podminky.urs.cz/item/CS_URS_2021_01/894411311"/>
    <hyperlink ref="F275" r:id="rId26" display="https://podminky.urs.cz/item/CS_URS_2021_01/894412411"/>
    <hyperlink ref="F281" r:id="rId27" display="https://podminky.urs.cz/item/CS_URS_2021_01/894414111"/>
    <hyperlink ref="F287" r:id="rId28" display="https://podminky.urs.cz/item/CS_URS_2021_01/899104112"/>
    <hyperlink ref="F296" r:id="rId29" display="https://podminky.urs.cz/item/CS_URS_2021_01/899722114"/>
    <hyperlink ref="F302" r:id="rId30" display="https://podminky.urs.cz/item/CS_URS_2021_01/997221551"/>
    <hyperlink ref="F304" r:id="rId31" display="https://podminky.urs.cz/item/CS_URS_2021_01/997221559"/>
    <hyperlink ref="F308" r:id="rId32" display="https://podminky.urs.cz/item/CS_URS_2021_01/997221655"/>
    <hyperlink ref="F314" r:id="rId33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971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1193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ROUND((SUM(BE100:BE323)),  2)</f>
        <v>0</v>
      </c>
      <c r="G37" s="41"/>
      <c r="H37" s="41"/>
      <c r="I37" s="163">
        <v>0.20999999999999999</v>
      </c>
      <c r="J37" s="162">
        <f>ROUND(((SUM(BE100:BE323))*I37),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ROUND((SUM(BF100:BF323)),  2)</f>
        <v>0</v>
      </c>
      <c r="G38" s="41"/>
      <c r="H38" s="41"/>
      <c r="I38" s="163">
        <v>0.14999999999999999</v>
      </c>
      <c r="J38" s="162">
        <f>ROUND(((SUM(BF100:BF323))*I38),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ROUND((SUM(BG100:BG323)),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ROUND((SUM(BH100:BH323)),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ROUND((SUM(BI100:BI323)),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971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03.AA - Stoka AA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J197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J203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J209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J230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239</v>
      </c>
      <c r="E74" s="189"/>
      <c r="F74" s="189"/>
      <c r="G74" s="189"/>
      <c r="H74" s="189"/>
      <c r="I74" s="189"/>
      <c r="J74" s="190">
        <f>J296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J304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J321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222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971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03.AA - Stoka AA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29.387506399999999</v>
      </c>
      <c r="S100" s="99"/>
      <c r="T100" s="201">
        <f>T101</f>
        <v>87.58847999999999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P102+P197+P203+P209+P230+P296+P304+P321</f>
        <v>0</v>
      </c>
      <c r="Q101" s="211"/>
      <c r="R101" s="212">
        <f>R102+R197+R203+R209+R230+R296+R304+R321</f>
        <v>29.387506399999999</v>
      </c>
      <c r="S101" s="211"/>
      <c r="T101" s="213">
        <f>T102+T197+T203+T209+T230+T296+T304+T321</f>
        <v>87.58847999999999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BK102+BK197+BK203+BK209+BK230+BK296+BK304+BK321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SUM(P103:P196)</f>
        <v>0</v>
      </c>
      <c r="Q102" s="211"/>
      <c r="R102" s="212">
        <f>SUM(R103:R196)</f>
        <v>0.42526409999999998</v>
      </c>
      <c r="S102" s="211"/>
      <c r="T102" s="213">
        <f>SUM(T103:T196)</f>
        <v>87.58847999999999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SUM(BK103:BK196)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260</v>
      </c>
      <c r="F103" s="221" t="s">
        <v>261</v>
      </c>
      <c r="G103" s="222" t="s">
        <v>262</v>
      </c>
      <c r="H103" s="223">
        <v>91.238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0.29999999999999999</v>
      </c>
      <c r="T103" s="229">
        <f>S103*H103</f>
        <v>27.371399999999998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1194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267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1195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975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1126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4" customFormat="1">
      <c r="A108" s="14"/>
      <c r="B108" s="248"/>
      <c r="C108" s="249"/>
      <c r="D108" s="239" t="s">
        <v>268</v>
      </c>
      <c r="E108" s="250" t="s">
        <v>35</v>
      </c>
      <c r="F108" s="251" t="s">
        <v>1196</v>
      </c>
      <c r="G108" s="249"/>
      <c r="H108" s="252">
        <v>91.238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268</v>
      </c>
      <c r="AU108" s="258" t="s">
        <v>89</v>
      </c>
      <c r="AV108" s="14" t="s">
        <v>89</v>
      </c>
      <c r="AW108" s="14" t="s">
        <v>41</v>
      </c>
      <c r="AX108" s="14" t="s">
        <v>80</v>
      </c>
      <c r="AY108" s="258" t="s">
        <v>257</v>
      </c>
    </row>
    <row r="109" s="15" customFormat="1">
      <c r="A109" s="15"/>
      <c r="B109" s="259"/>
      <c r="C109" s="260"/>
      <c r="D109" s="239" t="s">
        <v>268</v>
      </c>
      <c r="E109" s="261" t="s">
        <v>35</v>
      </c>
      <c r="F109" s="262" t="s">
        <v>272</v>
      </c>
      <c r="G109" s="260"/>
      <c r="H109" s="263">
        <v>91.238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9" t="s">
        <v>268</v>
      </c>
      <c r="AU109" s="269" t="s">
        <v>89</v>
      </c>
      <c r="AV109" s="15" t="s">
        <v>264</v>
      </c>
      <c r="AW109" s="15" t="s">
        <v>41</v>
      </c>
      <c r="AX109" s="15" t="s">
        <v>87</v>
      </c>
      <c r="AY109" s="269" t="s">
        <v>257</v>
      </c>
    </row>
    <row r="110" s="2" customFormat="1" ht="37.8" customHeight="1">
      <c r="A110" s="41"/>
      <c r="B110" s="42"/>
      <c r="C110" s="219" t="s">
        <v>89</v>
      </c>
      <c r="D110" s="219" t="s">
        <v>259</v>
      </c>
      <c r="E110" s="220" t="s">
        <v>273</v>
      </c>
      <c r="F110" s="221" t="s">
        <v>274</v>
      </c>
      <c r="G110" s="222" t="s">
        <v>262</v>
      </c>
      <c r="H110" s="223">
        <v>91.238</v>
      </c>
      <c r="I110" s="224"/>
      <c r="J110" s="225">
        <f>ROUND(I110*H110,2)</f>
        <v>0</v>
      </c>
      <c r="K110" s="221" t="s">
        <v>263</v>
      </c>
      <c r="L110" s="47"/>
      <c r="M110" s="226" t="s">
        <v>35</v>
      </c>
      <c r="N110" s="227" t="s">
        <v>51</v>
      </c>
      <c r="O110" s="87"/>
      <c r="P110" s="228">
        <f>O110*H110</f>
        <v>0</v>
      </c>
      <c r="Q110" s="228">
        <v>0</v>
      </c>
      <c r="R110" s="228">
        <f>Q110*H110</f>
        <v>0</v>
      </c>
      <c r="S110" s="228">
        <v>0.44</v>
      </c>
      <c r="T110" s="229">
        <f>S110*H110</f>
        <v>40.14472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0" t="s">
        <v>264</v>
      </c>
      <c r="AT110" s="230" t="s">
        <v>259</v>
      </c>
      <c r="AU110" s="230" t="s">
        <v>89</v>
      </c>
      <c r="AY110" s="19" t="s">
        <v>257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87</v>
      </c>
      <c r="BK110" s="231">
        <f>ROUND(I110*H110,2)</f>
        <v>0</v>
      </c>
      <c r="BL110" s="19" t="s">
        <v>264</v>
      </c>
      <c r="BM110" s="230" t="s">
        <v>1197</v>
      </c>
    </row>
    <row r="111" s="2" customFormat="1">
      <c r="A111" s="41"/>
      <c r="B111" s="42"/>
      <c r="C111" s="43"/>
      <c r="D111" s="232" t="s">
        <v>266</v>
      </c>
      <c r="E111" s="43"/>
      <c r="F111" s="233" t="s">
        <v>276</v>
      </c>
      <c r="G111" s="43"/>
      <c r="H111" s="43"/>
      <c r="I111" s="234"/>
      <c r="J111" s="43"/>
      <c r="K111" s="43"/>
      <c r="L111" s="47"/>
      <c r="M111" s="235"/>
      <c r="N111" s="23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266</v>
      </c>
      <c r="AU111" s="19" t="s">
        <v>89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1195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3" customFormat="1">
      <c r="A113" s="13"/>
      <c r="B113" s="237"/>
      <c r="C113" s="238"/>
      <c r="D113" s="239" t="s">
        <v>268</v>
      </c>
      <c r="E113" s="240" t="s">
        <v>35</v>
      </c>
      <c r="F113" s="241" t="s">
        <v>975</v>
      </c>
      <c r="G113" s="238"/>
      <c r="H113" s="240" t="s">
        <v>35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268</v>
      </c>
      <c r="AU113" s="247" t="s">
        <v>89</v>
      </c>
      <c r="AV113" s="13" t="s">
        <v>87</v>
      </c>
      <c r="AW113" s="13" t="s">
        <v>41</v>
      </c>
      <c r="AX113" s="13" t="s">
        <v>80</v>
      </c>
      <c r="AY113" s="247" t="s">
        <v>257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1126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4" customFormat="1">
      <c r="A115" s="14"/>
      <c r="B115" s="248"/>
      <c r="C115" s="249"/>
      <c r="D115" s="239" t="s">
        <v>268</v>
      </c>
      <c r="E115" s="250" t="s">
        <v>35</v>
      </c>
      <c r="F115" s="251" t="s">
        <v>1196</v>
      </c>
      <c r="G115" s="249"/>
      <c r="H115" s="252">
        <v>91.238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268</v>
      </c>
      <c r="AU115" s="258" t="s">
        <v>89</v>
      </c>
      <c r="AV115" s="14" t="s">
        <v>89</v>
      </c>
      <c r="AW115" s="14" t="s">
        <v>41</v>
      </c>
      <c r="AX115" s="14" t="s">
        <v>80</v>
      </c>
      <c r="AY115" s="258" t="s">
        <v>257</v>
      </c>
    </row>
    <row r="116" s="15" customFormat="1">
      <c r="A116" s="15"/>
      <c r="B116" s="259"/>
      <c r="C116" s="260"/>
      <c r="D116" s="239" t="s">
        <v>268</v>
      </c>
      <c r="E116" s="261" t="s">
        <v>35</v>
      </c>
      <c r="F116" s="262" t="s">
        <v>272</v>
      </c>
      <c r="G116" s="260"/>
      <c r="H116" s="263">
        <v>91.238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9" t="s">
        <v>268</v>
      </c>
      <c r="AU116" s="269" t="s">
        <v>89</v>
      </c>
      <c r="AV116" s="15" t="s">
        <v>264</v>
      </c>
      <c r="AW116" s="15" t="s">
        <v>41</v>
      </c>
      <c r="AX116" s="15" t="s">
        <v>87</v>
      </c>
      <c r="AY116" s="269" t="s">
        <v>257</v>
      </c>
    </row>
    <row r="117" s="2" customFormat="1" ht="37.8" customHeight="1">
      <c r="A117" s="41"/>
      <c r="B117" s="42"/>
      <c r="C117" s="219" t="s">
        <v>98</v>
      </c>
      <c r="D117" s="219" t="s">
        <v>259</v>
      </c>
      <c r="E117" s="220" t="s">
        <v>277</v>
      </c>
      <c r="F117" s="221" t="s">
        <v>278</v>
      </c>
      <c r="G117" s="222" t="s">
        <v>262</v>
      </c>
      <c r="H117" s="223">
        <v>91.238</v>
      </c>
      <c r="I117" s="224"/>
      <c r="J117" s="225">
        <f>ROUND(I117*H117,2)</f>
        <v>0</v>
      </c>
      <c r="K117" s="221" t="s">
        <v>263</v>
      </c>
      <c r="L117" s="47"/>
      <c r="M117" s="226" t="s">
        <v>35</v>
      </c>
      <c r="N117" s="227" t="s">
        <v>51</v>
      </c>
      <c r="O117" s="87"/>
      <c r="P117" s="228">
        <f>O117*H117</f>
        <v>0</v>
      </c>
      <c r="Q117" s="228">
        <v>0</v>
      </c>
      <c r="R117" s="228">
        <f>Q117*H117</f>
        <v>0</v>
      </c>
      <c r="S117" s="228">
        <v>0.22</v>
      </c>
      <c r="T117" s="229">
        <f>S117*H117</f>
        <v>20.07236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0" t="s">
        <v>264</v>
      </c>
      <c r="AT117" s="230" t="s">
        <v>259</v>
      </c>
      <c r="AU117" s="230" t="s">
        <v>89</v>
      </c>
      <c r="AY117" s="19" t="s">
        <v>257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87</v>
      </c>
      <c r="BK117" s="231">
        <f>ROUND(I117*H117,2)</f>
        <v>0</v>
      </c>
      <c r="BL117" s="19" t="s">
        <v>264</v>
      </c>
      <c r="BM117" s="230" t="s">
        <v>1198</v>
      </c>
    </row>
    <row r="118" s="2" customFormat="1">
      <c r="A118" s="41"/>
      <c r="B118" s="42"/>
      <c r="C118" s="43"/>
      <c r="D118" s="232" t="s">
        <v>266</v>
      </c>
      <c r="E118" s="43"/>
      <c r="F118" s="233" t="s">
        <v>280</v>
      </c>
      <c r="G118" s="43"/>
      <c r="H118" s="43"/>
      <c r="I118" s="234"/>
      <c r="J118" s="43"/>
      <c r="K118" s="43"/>
      <c r="L118" s="47"/>
      <c r="M118" s="235"/>
      <c r="N118" s="23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266</v>
      </c>
      <c r="AU118" s="19" t="s">
        <v>89</v>
      </c>
    </row>
    <row r="119" s="13" customFormat="1">
      <c r="A119" s="13"/>
      <c r="B119" s="237"/>
      <c r="C119" s="238"/>
      <c r="D119" s="239" t="s">
        <v>268</v>
      </c>
      <c r="E119" s="240" t="s">
        <v>35</v>
      </c>
      <c r="F119" s="241" t="s">
        <v>1195</v>
      </c>
      <c r="G119" s="238"/>
      <c r="H119" s="240" t="s">
        <v>35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268</v>
      </c>
      <c r="AU119" s="247" t="s">
        <v>89</v>
      </c>
      <c r="AV119" s="13" t="s">
        <v>87</v>
      </c>
      <c r="AW119" s="13" t="s">
        <v>41</v>
      </c>
      <c r="AX119" s="13" t="s">
        <v>80</v>
      </c>
      <c r="AY119" s="247" t="s">
        <v>257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975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1126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4" customFormat="1">
      <c r="A122" s="14"/>
      <c r="B122" s="248"/>
      <c r="C122" s="249"/>
      <c r="D122" s="239" t="s">
        <v>268</v>
      </c>
      <c r="E122" s="250" t="s">
        <v>35</v>
      </c>
      <c r="F122" s="251" t="s">
        <v>1196</v>
      </c>
      <c r="G122" s="249"/>
      <c r="H122" s="252">
        <v>91.238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268</v>
      </c>
      <c r="AU122" s="258" t="s">
        <v>89</v>
      </c>
      <c r="AV122" s="14" t="s">
        <v>89</v>
      </c>
      <c r="AW122" s="14" t="s">
        <v>41</v>
      </c>
      <c r="AX122" s="14" t="s">
        <v>80</v>
      </c>
      <c r="AY122" s="258" t="s">
        <v>257</v>
      </c>
    </row>
    <row r="123" s="15" customFormat="1">
      <c r="A123" s="15"/>
      <c r="B123" s="259"/>
      <c r="C123" s="260"/>
      <c r="D123" s="239" t="s">
        <v>268</v>
      </c>
      <c r="E123" s="261" t="s">
        <v>35</v>
      </c>
      <c r="F123" s="262" t="s">
        <v>272</v>
      </c>
      <c r="G123" s="260"/>
      <c r="H123" s="263">
        <v>91.238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9" t="s">
        <v>268</v>
      </c>
      <c r="AU123" s="269" t="s">
        <v>89</v>
      </c>
      <c r="AV123" s="15" t="s">
        <v>264</v>
      </c>
      <c r="AW123" s="15" t="s">
        <v>41</v>
      </c>
      <c r="AX123" s="15" t="s">
        <v>87</v>
      </c>
      <c r="AY123" s="269" t="s">
        <v>257</v>
      </c>
    </row>
    <row r="124" s="2" customFormat="1" ht="16.5" customHeight="1">
      <c r="A124" s="41"/>
      <c r="B124" s="42"/>
      <c r="C124" s="219" t="s">
        <v>264</v>
      </c>
      <c r="D124" s="219" t="s">
        <v>259</v>
      </c>
      <c r="E124" s="220" t="s">
        <v>281</v>
      </c>
      <c r="F124" s="221" t="s">
        <v>282</v>
      </c>
      <c r="G124" s="222" t="s">
        <v>283</v>
      </c>
      <c r="H124" s="223">
        <v>56</v>
      </c>
      <c r="I124" s="224"/>
      <c r="J124" s="225">
        <f>ROUND(I124*H124,2)</f>
        <v>0</v>
      </c>
      <c r="K124" s="221" t="s">
        <v>263</v>
      </c>
      <c r="L124" s="47"/>
      <c r="M124" s="226" t="s">
        <v>35</v>
      </c>
      <c r="N124" s="227" t="s">
        <v>51</v>
      </c>
      <c r="O124" s="87"/>
      <c r="P124" s="228">
        <f>O124*H124</f>
        <v>0</v>
      </c>
      <c r="Q124" s="228">
        <v>3.0000000000000001E-05</v>
      </c>
      <c r="R124" s="228">
        <f>Q124*H124</f>
        <v>0.0016800000000000001</v>
      </c>
      <c r="S124" s="228">
        <v>0</v>
      </c>
      <c r="T124" s="22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0" t="s">
        <v>264</v>
      </c>
      <c r="AT124" s="230" t="s">
        <v>259</v>
      </c>
      <c r="AU124" s="230" t="s">
        <v>89</v>
      </c>
      <c r="AY124" s="19" t="s">
        <v>257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87</v>
      </c>
      <c r="BK124" s="231">
        <f>ROUND(I124*H124,2)</f>
        <v>0</v>
      </c>
      <c r="BL124" s="19" t="s">
        <v>264</v>
      </c>
      <c r="BM124" s="230" t="s">
        <v>983</v>
      </c>
    </row>
    <row r="125" s="2" customFormat="1">
      <c r="A125" s="41"/>
      <c r="B125" s="42"/>
      <c r="C125" s="43"/>
      <c r="D125" s="232" t="s">
        <v>266</v>
      </c>
      <c r="E125" s="43"/>
      <c r="F125" s="233" t="s">
        <v>285</v>
      </c>
      <c r="G125" s="43"/>
      <c r="H125" s="43"/>
      <c r="I125" s="234"/>
      <c r="J125" s="43"/>
      <c r="K125" s="43"/>
      <c r="L125" s="47"/>
      <c r="M125" s="235"/>
      <c r="N125" s="23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266</v>
      </c>
      <c r="AU125" s="19" t="s">
        <v>89</v>
      </c>
    </row>
    <row r="126" s="13" customFormat="1">
      <c r="A126" s="13"/>
      <c r="B126" s="237"/>
      <c r="C126" s="238"/>
      <c r="D126" s="239" t="s">
        <v>268</v>
      </c>
      <c r="E126" s="240" t="s">
        <v>35</v>
      </c>
      <c r="F126" s="241" t="s">
        <v>1195</v>
      </c>
      <c r="G126" s="238"/>
      <c r="H126" s="240" t="s">
        <v>35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268</v>
      </c>
      <c r="AU126" s="247" t="s">
        <v>89</v>
      </c>
      <c r="AV126" s="13" t="s">
        <v>87</v>
      </c>
      <c r="AW126" s="13" t="s">
        <v>41</v>
      </c>
      <c r="AX126" s="13" t="s">
        <v>80</v>
      </c>
      <c r="AY126" s="247" t="s">
        <v>257</v>
      </c>
    </row>
    <row r="127" s="14" customFormat="1">
      <c r="A127" s="14"/>
      <c r="B127" s="248"/>
      <c r="C127" s="249"/>
      <c r="D127" s="239" t="s">
        <v>268</v>
      </c>
      <c r="E127" s="250" t="s">
        <v>35</v>
      </c>
      <c r="F127" s="251" t="s">
        <v>1199</v>
      </c>
      <c r="G127" s="249"/>
      <c r="H127" s="252">
        <v>56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268</v>
      </c>
      <c r="AU127" s="258" t="s">
        <v>89</v>
      </c>
      <c r="AV127" s="14" t="s">
        <v>89</v>
      </c>
      <c r="AW127" s="14" t="s">
        <v>41</v>
      </c>
      <c r="AX127" s="14" t="s">
        <v>80</v>
      </c>
      <c r="AY127" s="258" t="s">
        <v>257</v>
      </c>
    </row>
    <row r="128" s="15" customFormat="1">
      <c r="A128" s="15"/>
      <c r="B128" s="259"/>
      <c r="C128" s="260"/>
      <c r="D128" s="239" t="s">
        <v>268</v>
      </c>
      <c r="E128" s="261" t="s">
        <v>35</v>
      </c>
      <c r="F128" s="262" t="s">
        <v>272</v>
      </c>
      <c r="G128" s="260"/>
      <c r="H128" s="263">
        <v>56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9" t="s">
        <v>268</v>
      </c>
      <c r="AU128" s="269" t="s">
        <v>89</v>
      </c>
      <c r="AV128" s="15" t="s">
        <v>264</v>
      </c>
      <c r="AW128" s="15" t="s">
        <v>41</v>
      </c>
      <c r="AX128" s="15" t="s">
        <v>87</v>
      </c>
      <c r="AY128" s="269" t="s">
        <v>257</v>
      </c>
    </row>
    <row r="129" s="2" customFormat="1" ht="24.15" customHeight="1">
      <c r="A129" s="41"/>
      <c r="B129" s="42"/>
      <c r="C129" s="219" t="s">
        <v>287</v>
      </c>
      <c r="D129" s="219" t="s">
        <v>259</v>
      </c>
      <c r="E129" s="220" t="s">
        <v>288</v>
      </c>
      <c r="F129" s="221" t="s">
        <v>289</v>
      </c>
      <c r="G129" s="222" t="s">
        <v>290</v>
      </c>
      <c r="H129" s="223">
        <v>7</v>
      </c>
      <c r="I129" s="224"/>
      <c r="J129" s="225">
        <f>ROUND(I129*H129,2)</f>
        <v>0</v>
      </c>
      <c r="K129" s="221" t="s">
        <v>263</v>
      </c>
      <c r="L129" s="47"/>
      <c r="M129" s="226" t="s">
        <v>35</v>
      </c>
      <c r="N129" s="227" t="s">
        <v>51</v>
      </c>
      <c r="O129" s="87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0" t="s">
        <v>264</v>
      </c>
      <c r="AT129" s="230" t="s">
        <v>259</v>
      </c>
      <c r="AU129" s="230" t="s">
        <v>89</v>
      </c>
      <c r="AY129" s="19" t="s">
        <v>257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87</v>
      </c>
      <c r="BK129" s="231">
        <f>ROUND(I129*H129,2)</f>
        <v>0</v>
      </c>
      <c r="BL129" s="19" t="s">
        <v>264</v>
      </c>
      <c r="BM129" s="230" t="s">
        <v>985</v>
      </c>
    </row>
    <row r="130" s="2" customFormat="1">
      <c r="A130" s="41"/>
      <c r="B130" s="42"/>
      <c r="C130" s="43"/>
      <c r="D130" s="232" t="s">
        <v>266</v>
      </c>
      <c r="E130" s="43"/>
      <c r="F130" s="233" t="s">
        <v>292</v>
      </c>
      <c r="G130" s="43"/>
      <c r="H130" s="43"/>
      <c r="I130" s="234"/>
      <c r="J130" s="43"/>
      <c r="K130" s="43"/>
      <c r="L130" s="47"/>
      <c r="M130" s="235"/>
      <c r="N130" s="23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266</v>
      </c>
      <c r="AU130" s="19" t="s">
        <v>89</v>
      </c>
    </row>
    <row r="131" s="13" customFormat="1">
      <c r="A131" s="13"/>
      <c r="B131" s="237"/>
      <c r="C131" s="238"/>
      <c r="D131" s="239" t="s">
        <v>268</v>
      </c>
      <c r="E131" s="240" t="s">
        <v>35</v>
      </c>
      <c r="F131" s="241" t="s">
        <v>1195</v>
      </c>
      <c r="G131" s="238"/>
      <c r="H131" s="240" t="s">
        <v>35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268</v>
      </c>
      <c r="AU131" s="247" t="s">
        <v>89</v>
      </c>
      <c r="AV131" s="13" t="s">
        <v>87</v>
      </c>
      <c r="AW131" s="13" t="s">
        <v>41</v>
      </c>
      <c r="AX131" s="13" t="s">
        <v>80</v>
      </c>
      <c r="AY131" s="247" t="s">
        <v>257</v>
      </c>
    </row>
    <row r="132" s="14" customFormat="1">
      <c r="A132" s="14"/>
      <c r="B132" s="248"/>
      <c r="C132" s="249"/>
      <c r="D132" s="239" t="s">
        <v>268</v>
      </c>
      <c r="E132" s="250" t="s">
        <v>35</v>
      </c>
      <c r="F132" s="251" t="s">
        <v>302</v>
      </c>
      <c r="G132" s="249"/>
      <c r="H132" s="252">
        <v>7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268</v>
      </c>
      <c r="AU132" s="258" t="s">
        <v>89</v>
      </c>
      <c r="AV132" s="14" t="s">
        <v>89</v>
      </c>
      <c r="AW132" s="14" t="s">
        <v>41</v>
      </c>
      <c r="AX132" s="14" t="s">
        <v>80</v>
      </c>
      <c r="AY132" s="258" t="s">
        <v>257</v>
      </c>
    </row>
    <row r="133" s="15" customFormat="1">
      <c r="A133" s="15"/>
      <c r="B133" s="259"/>
      <c r="C133" s="260"/>
      <c r="D133" s="239" t="s">
        <v>268</v>
      </c>
      <c r="E133" s="261" t="s">
        <v>35</v>
      </c>
      <c r="F133" s="262" t="s">
        <v>272</v>
      </c>
      <c r="G133" s="260"/>
      <c r="H133" s="263">
        <v>7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9" t="s">
        <v>268</v>
      </c>
      <c r="AU133" s="269" t="s">
        <v>89</v>
      </c>
      <c r="AV133" s="15" t="s">
        <v>264</v>
      </c>
      <c r="AW133" s="15" t="s">
        <v>41</v>
      </c>
      <c r="AX133" s="15" t="s">
        <v>87</v>
      </c>
      <c r="AY133" s="269" t="s">
        <v>257</v>
      </c>
    </row>
    <row r="134" s="2" customFormat="1" ht="49.05" customHeight="1">
      <c r="A134" s="41"/>
      <c r="B134" s="42"/>
      <c r="C134" s="219" t="s">
        <v>294</v>
      </c>
      <c r="D134" s="219" t="s">
        <v>259</v>
      </c>
      <c r="E134" s="220" t="s">
        <v>295</v>
      </c>
      <c r="F134" s="221" t="s">
        <v>296</v>
      </c>
      <c r="G134" s="222" t="s">
        <v>297</v>
      </c>
      <c r="H134" s="223">
        <v>2.3999999999999999</v>
      </c>
      <c r="I134" s="224"/>
      <c r="J134" s="225">
        <f>ROUND(I134*H134,2)</f>
        <v>0</v>
      </c>
      <c r="K134" s="221" t="s">
        <v>263</v>
      </c>
      <c r="L134" s="47"/>
      <c r="M134" s="226" t="s">
        <v>35</v>
      </c>
      <c r="N134" s="227" t="s">
        <v>51</v>
      </c>
      <c r="O134" s="87"/>
      <c r="P134" s="228">
        <f>O134*H134</f>
        <v>0</v>
      </c>
      <c r="Q134" s="228">
        <v>0.036900000000000002</v>
      </c>
      <c r="R134" s="228">
        <f>Q134*H134</f>
        <v>0.08856</v>
      </c>
      <c r="S134" s="228">
        <v>0</v>
      </c>
      <c r="T134" s="22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30" t="s">
        <v>264</v>
      </c>
      <c r="AT134" s="230" t="s">
        <v>259</v>
      </c>
      <c r="AU134" s="230" t="s">
        <v>89</v>
      </c>
      <c r="AY134" s="19" t="s">
        <v>257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87</v>
      </c>
      <c r="BK134" s="231">
        <f>ROUND(I134*H134,2)</f>
        <v>0</v>
      </c>
      <c r="BL134" s="19" t="s">
        <v>264</v>
      </c>
      <c r="BM134" s="230" t="s">
        <v>986</v>
      </c>
    </row>
    <row r="135" s="2" customFormat="1">
      <c r="A135" s="41"/>
      <c r="B135" s="42"/>
      <c r="C135" s="43"/>
      <c r="D135" s="232" t="s">
        <v>266</v>
      </c>
      <c r="E135" s="43"/>
      <c r="F135" s="233" t="s">
        <v>299</v>
      </c>
      <c r="G135" s="43"/>
      <c r="H135" s="43"/>
      <c r="I135" s="234"/>
      <c r="J135" s="43"/>
      <c r="K135" s="43"/>
      <c r="L135" s="47"/>
      <c r="M135" s="235"/>
      <c r="N135" s="23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266</v>
      </c>
      <c r="AU135" s="19" t="s">
        <v>89</v>
      </c>
    </row>
    <row r="136" s="13" customFormat="1">
      <c r="A136" s="13"/>
      <c r="B136" s="237"/>
      <c r="C136" s="238"/>
      <c r="D136" s="239" t="s">
        <v>268</v>
      </c>
      <c r="E136" s="240" t="s">
        <v>35</v>
      </c>
      <c r="F136" s="241" t="s">
        <v>1195</v>
      </c>
      <c r="G136" s="238"/>
      <c r="H136" s="240" t="s">
        <v>35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268</v>
      </c>
      <c r="AU136" s="247" t="s">
        <v>89</v>
      </c>
      <c r="AV136" s="13" t="s">
        <v>87</v>
      </c>
      <c r="AW136" s="13" t="s">
        <v>41</v>
      </c>
      <c r="AX136" s="13" t="s">
        <v>80</v>
      </c>
      <c r="AY136" s="247" t="s">
        <v>257</v>
      </c>
    </row>
    <row r="137" s="13" customFormat="1">
      <c r="A137" s="13"/>
      <c r="B137" s="237"/>
      <c r="C137" s="238"/>
      <c r="D137" s="239" t="s">
        <v>268</v>
      </c>
      <c r="E137" s="240" t="s">
        <v>35</v>
      </c>
      <c r="F137" s="241" t="s">
        <v>1200</v>
      </c>
      <c r="G137" s="238"/>
      <c r="H137" s="240" t="s">
        <v>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268</v>
      </c>
      <c r="AU137" s="247" t="s">
        <v>89</v>
      </c>
      <c r="AV137" s="13" t="s">
        <v>87</v>
      </c>
      <c r="AW137" s="13" t="s">
        <v>41</v>
      </c>
      <c r="AX137" s="13" t="s">
        <v>80</v>
      </c>
      <c r="AY137" s="247" t="s">
        <v>257</v>
      </c>
    </row>
    <row r="138" s="14" customFormat="1">
      <c r="A138" s="14"/>
      <c r="B138" s="248"/>
      <c r="C138" s="249"/>
      <c r="D138" s="239" t="s">
        <v>268</v>
      </c>
      <c r="E138" s="250" t="s">
        <v>35</v>
      </c>
      <c r="F138" s="251" t="s">
        <v>301</v>
      </c>
      <c r="G138" s="249"/>
      <c r="H138" s="252">
        <v>2.3999999999999999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268</v>
      </c>
      <c r="AU138" s="258" t="s">
        <v>89</v>
      </c>
      <c r="AV138" s="14" t="s">
        <v>89</v>
      </c>
      <c r="AW138" s="14" t="s">
        <v>41</v>
      </c>
      <c r="AX138" s="14" t="s">
        <v>80</v>
      </c>
      <c r="AY138" s="258" t="s">
        <v>257</v>
      </c>
    </row>
    <row r="139" s="15" customFormat="1">
      <c r="A139" s="15"/>
      <c r="B139" s="259"/>
      <c r="C139" s="260"/>
      <c r="D139" s="239" t="s">
        <v>268</v>
      </c>
      <c r="E139" s="261" t="s">
        <v>35</v>
      </c>
      <c r="F139" s="262" t="s">
        <v>272</v>
      </c>
      <c r="G139" s="260"/>
      <c r="H139" s="263">
        <v>2.3999999999999999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268</v>
      </c>
      <c r="AU139" s="269" t="s">
        <v>89</v>
      </c>
      <c r="AV139" s="15" t="s">
        <v>264</v>
      </c>
      <c r="AW139" s="15" t="s">
        <v>41</v>
      </c>
      <c r="AX139" s="15" t="s">
        <v>87</v>
      </c>
      <c r="AY139" s="269" t="s">
        <v>257</v>
      </c>
    </row>
    <row r="140" s="2" customFormat="1" ht="24.15" customHeight="1">
      <c r="A140" s="41"/>
      <c r="B140" s="42"/>
      <c r="C140" s="219" t="s">
        <v>302</v>
      </c>
      <c r="D140" s="219" t="s">
        <v>259</v>
      </c>
      <c r="E140" s="220" t="s">
        <v>316</v>
      </c>
      <c r="F140" s="221" t="s">
        <v>317</v>
      </c>
      <c r="G140" s="222" t="s">
        <v>318</v>
      </c>
      <c r="H140" s="223">
        <v>191.59899999999999</v>
      </c>
      <c r="I140" s="224"/>
      <c r="J140" s="225">
        <f>ROUND(I140*H140,2)</f>
        <v>0</v>
      </c>
      <c r="K140" s="221" t="s">
        <v>263</v>
      </c>
      <c r="L140" s="47"/>
      <c r="M140" s="226" t="s">
        <v>35</v>
      </c>
      <c r="N140" s="227" t="s">
        <v>51</v>
      </c>
      <c r="O140" s="87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0" t="s">
        <v>264</v>
      </c>
      <c r="AT140" s="230" t="s">
        <v>259</v>
      </c>
      <c r="AU140" s="230" t="s">
        <v>89</v>
      </c>
      <c r="AY140" s="19" t="s">
        <v>257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87</v>
      </c>
      <c r="BK140" s="231">
        <f>ROUND(I140*H140,2)</f>
        <v>0</v>
      </c>
      <c r="BL140" s="19" t="s">
        <v>264</v>
      </c>
      <c r="BM140" s="230" t="s">
        <v>989</v>
      </c>
    </row>
    <row r="141" s="2" customFormat="1">
      <c r="A141" s="41"/>
      <c r="B141" s="42"/>
      <c r="C141" s="43"/>
      <c r="D141" s="232" t="s">
        <v>266</v>
      </c>
      <c r="E141" s="43"/>
      <c r="F141" s="233" t="s">
        <v>320</v>
      </c>
      <c r="G141" s="43"/>
      <c r="H141" s="43"/>
      <c r="I141" s="234"/>
      <c r="J141" s="43"/>
      <c r="K141" s="43"/>
      <c r="L141" s="47"/>
      <c r="M141" s="235"/>
      <c r="N141" s="23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266</v>
      </c>
      <c r="AU141" s="19" t="s">
        <v>89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1195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3" customFormat="1">
      <c r="A143" s="13"/>
      <c r="B143" s="237"/>
      <c r="C143" s="238"/>
      <c r="D143" s="239" t="s">
        <v>268</v>
      </c>
      <c r="E143" s="240" t="s">
        <v>35</v>
      </c>
      <c r="F143" s="241" t="s">
        <v>975</v>
      </c>
      <c r="G143" s="238"/>
      <c r="H143" s="240" t="s">
        <v>35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268</v>
      </c>
      <c r="AU143" s="247" t="s">
        <v>89</v>
      </c>
      <c r="AV143" s="13" t="s">
        <v>87</v>
      </c>
      <c r="AW143" s="13" t="s">
        <v>41</v>
      </c>
      <c r="AX143" s="13" t="s">
        <v>80</v>
      </c>
      <c r="AY143" s="247" t="s">
        <v>257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1201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4" customFormat="1">
      <c r="A145" s="14"/>
      <c r="B145" s="248"/>
      <c r="C145" s="249"/>
      <c r="D145" s="239" t="s">
        <v>268</v>
      </c>
      <c r="E145" s="250" t="s">
        <v>35</v>
      </c>
      <c r="F145" s="251" t="s">
        <v>1202</v>
      </c>
      <c r="G145" s="249"/>
      <c r="H145" s="252">
        <v>191.59899999999999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268</v>
      </c>
      <c r="AU145" s="258" t="s">
        <v>89</v>
      </c>
      <c r="AV145" s="14" t="s">
        <v>89</v>
      </c>
      <c r="AW145" s="14" t="s">
        <v>41</v>
      </c>
      <c r="AX145" s="14" t="s">
        <v>80</v>
      </c>
      <c r="AY145" s="258" t="s">
        <v>257</v>
      </c>
    </row>
    <row r="146" s="15" customFormat="1">
      <c r="A146" s="15"/>
      <c r="B146" s="259"/>
      <c r="C146" s="260"/>
      <c r="D146" s="239" t="s">
        <v>268</v>
      </c>
      <c r="E146" s="261" t="s">
        <v>35</v>
      </c>
      <c r="F146" s="262" t="s">
        <v>272</v>
      </c>
      <c r="G146" s="260"/>
      <c r="H146" s="263">
        <v>191.59899999999999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9" t="s">
        <v>268</v>
      </c>
      <c r="AU146" s="269" t="s">
        <v>89</v>
      </c>
      <c r="AV146" s="15" t="s">
        <v>264</v>
      </c>
      <c r="AW146" s="15" t="s">
        <v>41</v>
      </c>
      <c r="AX146" s="15" t="s">
        <v>87</v>
      </c>
      <c r="AY146" s="269" t="s">
        <v>257</v>
      </c>
    </row>
    <row r="147" s="2" customFormat="1" ht="24.15" customHeight="1">
      <c r="A147" s="41"/>
      <c r="B147" s="42"/>
      <c r="C147" s="219" t="s">
        <v>308</v>
      </c>
      <c r="D147" s="219" t="s">
        <v>259</v>
      </c>
      <c r="E147" s="220" t="s">
        <v>324</v>
      </c>
      <c r="F147" s="221" t="s">
        <v>325</v>
      </c>
      <c r="G147" s="222" t="s">
        <v>318</v>
      </c>
      <c r="H147" s="223">
        <v>4.8959999999999999</v>
      </c>
      <c r="I147" s="224"/>
      <c r="J147" s="225">
        <f>ROUND(I147*H147,2)</f>
        <v>0</v>
      </c>
      <c r="K147" s="221" t="s">
        <v>263</v>
      </c>
      <c r="L147" s="47"/>
      <c r="M147" s="226" t="s">
        <v>35</v>
      </c>
      <c r="N147" s="227" t="s">
        <v>51</v>
      </c>
      <c r="O147" s="87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0" t="s">
        <v>264</v>
      </c>
      <c r="AT147" s="230" t="s">
        <v>259</v>
      </c>
      <c r="AU147" s="230" t="s">
        <v>89</v>
      </c>
      <c r="AY147" s="19" t="s">
        <v>257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87</v>
      </c>
      <c r="BK147" s="231">
        <f>ROUND(I147*H147,2)</f>
        <v>0</v>
      </c>
      <c r="BL147" s="19" t="s">
        <v>264</v>
      </c>
      <c r="BM147" s="230" t="s">
        <v>993</v>
      </c>
    </row>
    <row r="148" s="2" customFormat="1">
      <c r="A148" s="41"/>
      <c r="B148" s="42"/>
      <c r="C148" s="43"/>
      <c r="D148" s="232" t="s">
        <v>266</v>
      </c>
      <c r="E148" s="43"/>
      <c r="F148" s="233" t="s">
        <v>327</v>
      </c>
      <c r="G148" s="43"/>
      <c r="H148" s="43"/>
      <c r="I148" s="234"/>
      <c r="J148" s="43"/>
      <c r="K148" s="43"/>
      <c r="L148" s="47"/>
      <c r="M148" s="235"/>
      <c r="N148" s="23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266</v>
      </c>
      <c r="AU148" s="19" t="s">
        <v>89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1195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1200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4" customFormat="1">
      <c r="A151" s="14"/>
      <c r="B151" s="248"/>
      <c r="C151" s="249"/>
      <c r="D151" s="239" t="s">
        <v>268</v>
      </c>
      <c r="E151" s="250" t="s">
        <v>35</v>
      </c>
      <c r="F151" s="251" t="s">
        <v>328</v>
      </c>
      <c r="G151" s="249"/>
      <c r="H151" s="252">
        <v>4.8959999999999999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268</v>
      </c>
      <c r="AU151" s="258" t="s">
        <v>89</v>
      </c>
      <c r="AV151" s="14" t="s">
        <v>89</v>
      </c>
      <c r="AW151" s="14" t="s">
        <v>41</v>
      </c>
      <c r="AX151" s="14" t="s">
        <v>80</v>
      </c>
      <c r="AY151" s="258" t="s">
        <v>257</v>
      </c>
    </row>
    <row r="152" s="15" customFormat="1">
      <c r="A152" s="15"/>
      <c r="B152" s="259"/>
      <c r="C152" s="260"/>
      <c r="D152" s="239" t="s">
        <v>268</v>
      </c>
      <c r="E152" s="261" t="s">
        <v>35</v>
      </c>
      <c r="F152" s="262" t="s">
        <v>272</v>
      </c>
      <c r="G152" s="260"/>
      <c r="H152" s="263">
        <v>4.8959999999999999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268</v>
      </c>
      <c r="AU152" s="269" t="s">
        <v>89</v>
      </c>
      <c r="AV152" s="15" t="s">
        <v>264</v>
      </c>
      <c r="AW152" s="15" t="s">
        <v>41</v>
      </c>
      <c r="AX152" s="15" t="s">
        <v>87</v>
      </c>
      <c r="AY152" s="269" t="s">
        <v>257</v>
      </c>
    </row>
    <row r="153" s="2" customFormat="1" ht="21.75" customHeight="1">
      <c r="A153" s="41"/>
      <c r="B153" s="42"/>
      <c r="C153" s="219" t="s">
        <v>315</v>
      </c>
      <c r="D153" s="219" t="s">
        <v>259</v>
      </c>
      <c r="E153" s="220" t="s">
        <v>995</v>
      </c>
      <c r="F153" s="221" t="s">
        <v>996</v>
      </c>
      <c r="G153" s="222" t="s">
        <v>262</v>
      </c>
      <c r="H153" s="223">
        <v>394.14600000000002</v>
      </c>
      <c r="I153" s="224"/>
      <c r="J153" s="225">
        <f>ROUND(I153*H153,2)</f>
        <v>0</v>
      </c>
      <c r="K153" s="221" t="s">
        <v>263</v>
      </c>
      <c r="L153" s="47"/>
      <c r="M153" s="226" t="s">
        <v>35</v>
      </c>
      <c r="N153" s="227" t="s">
        <v>51</v>
      </c>
      <c r="O153" s="87"/>
      <c r="P153" s="228">
        <f>O153*H153</f>
        <v>0</v>
      </c>
      <c r="Q153" s="228">
        <v>0.00084999999999999995</v>
      </c>
      <c r="R153" s="228">
        <f>Q153*H153</f>
        <v>0.33502409999999999</v>
      </c>
      <c r="S153" s="228">
        <v>0</v>
      </c>
      <c r="T153" s="22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30" t="s">
        <v>264</v>
      </c>
      <c r="AT153" s="230" t="s">
        <v>259</v>
      </c>
      <c r="AU153" s="230" t="s">
        <v>89</v>
      </c>
      <c r="AY153" s="19" t="s">
        <v>257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87</v>
      </c>
      <c r="BK153" s="231">
        <f>ROUND(I153*H153,2)</f>
        <v>0</v>
      </c>
      <c r="BL153" s="19" t="s">
        <v>264</v>
      </c>
      <c r="BM153" s="230" t="s">
        <v>997</v>
      </c>
    </row>
    <row r="154" s="2" customFormat="1">
      <c r="A154" s="41"/>
      <c r="B154" s="42"/>
      <c r="C154" s="43"/>
      <c r="D154" s="232" t="s">
        <v>266</v>
      </c>
      <c r="E154" s="43"/>
      <c r="F154" s="233" t="s">
        <v>998</v>
      </c>
      <c r="G154" s="43"/>
      <c r="H154" s="43"/>
      <c r="I154" s="234"/>
      <c r="J154" s="43"/>
      <c r="K154" s="43"/>
      <c r="L154" s="47"/>
      <c r="M154" s="235"/>
      <c r="N154" s="23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266</v>
      </c>
      <c r="AU154" s="19" t="s">
        <v>89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1195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975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1201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4" customFormat="1">
      <c r="A158" s="14"/>
      <c r="B158" s="248"/>
      <c r="C158" s="249"/>
      <c r="D158" s="239" t="s">
        <v>268</v>
      </c>
      <c r="E158" s="250" t="s">
        <v>35</v>
      </c>
      <c r="F158" s="251" t="s">
        <v>1203</v>
      </c>
      <c r="G158" s="249"/>
      <c r="H158" s="252">
        <v>394.14600000000002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268</v>
      </c>
      <c r="AU158" s="258" t="s">
        <v>89</v>
      </c>
      <c r="AV158" s="14" t="s">
        <v>89</v>
      </c>
      <c r="AW158" s="14" t="s">
        <v>41</v>
      </c>
      <c r="AX158" s="14" t="s">
        <v>80</v>
      </c>
      <c r="AY158" s="258" t="s">
        <v>257</v>
      </c>
    </row>
    <row r="159" s="15" customFormat="1">
      <c r="A159" s="15"/>
      <c r="B159" s="259"/>
      <c r="C159" s="260"/>
      <c r="D159" s="239" t="s">
        <v>268</v>
      </c>
      <c r="E159" s="261" t="s">
        <v>35</v>
      </c>
      <c r="F159" s="262" t="s">
        <v>272</v>
      </c>
      <c r="G159" s="260"/>
      <c r="H159" s="263">
        <v>394.14600000000002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268</v>
      </c>
      <c r="AU159" s="269" t="s">
        <v>89</v>
      </c>
      <c r="AV159" s="15" t="s">
        <v>264</v>
      </c>
      <c r="AW159" s="15" t="s">
        <v>41</v>
      </c>
      <c r="AX159" s="15" t="s">
        <v>87</v>
      </c>
      <c r="AY159" s="269" t="s">
        <v>257</v>
      </c>
    </row>
    <row r="160" s="2" customFormat="1" ht="24.15" customHeight="1">
      <c r="A160" s="41"/>
      <c r="B160" s="42"/>
      <c r="C160" s="219" t="s">
        <v>323</v>
      </c>
      <c r="D160" s="219" t="s">
        <v>259</v>
      </c>
      <c r="E160" s="220" t="s">
        <v>1001</v>
      </c>
      <c r="F160" s="221" t="s">
        <v>1002</v>
      </c>
      <c r="G160" s="222" t="s">
        <v>262</v>
      </c>
      <c r="H160" s="223">
        <v>394.14600000000002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1003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1004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2" customFormat="1" ht="37.8" customHeight="1">
      <c r="A162" s="41"/>
      <c r="B162" s="42"/>
      <c r="C162" s="219" t="s">
        <v>331</v>
      </c>
      <c r="D162" s="219" t="s">
        <v>259</v>
      </c>
      <c r="E162" s="220" t="s">
        <v>342</v>
      </c>
      <c r="F162" s="221" t="s">
        <v>343</v>
      </c>
      <c r="G162" s="222" t="s">
        <v>318</v>
      </c>
      <c r="H162" s="223">
        <v>191.59899999999999</v>
      </c>
      <c r="I162" s="224"/>
      <c r="J162" s="225">
        <f>ROUND(I162*H162,2)</f>
        <v>0</v>
      </c>
      <c r="K162" s="221" t="s">
        <v>263</v>
      </c>
      <c r="L162" s="47"/>
      <c r="M162" s="226" t="s">
        <v>35</v>
      </c>
      <c r="N162" s="227" t="s">
        <v>51</v>
      </c>
      <c r="O162" s="87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30" t="s">
        <v>264</v>
      </c>
      <c r="AT162" s="230" t="s">
        <v>259</v>
      </c>
      <c r="AU162" s="230" t="s">
        <v>89</v>
      </c>
      <c r="AY162" s="19" t="s">
        <v>257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9" t="s">
        <v>87</v>
      </c>
      <c r="BK162" s="231">
        <f>ROUND(I162*H162,2)</f>
        <v>0</v>
      </c>
      <c r="BL162" s="19" t="s">
        <v>264</v>
      </c>
      <c r="BM162" s="230" t="s">
        <v>1005</v>
      </c>
    </row>
    <row r="163" s="2" customFormat="1">
      <c r="A163" s="41"/>
      <c r="B163" s="42"/>
      <c r="C163" s="43"/>
      <c r="D163" s="232" t="s">
        <v>266</v>
      </c>
      <c r="E163" s="43"/>
      <c r="F163" s="233" t="s">
        <v>345</v>
      </c>
      <c r="G163" s="43"/>
      <c r="H163" s="43"/>
      <c r="I163" s="234"/>
      <c r="J163" s="43"/>
      <c r="K163" s="43"/>
      <c r="L163" s="47"/>
      <c r="M163" s="235"/>
      <c r="N163" s="23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266</v>
      </c>
      <c r="AU163" s="19" t="s">
        <v>89</v>
      </c>
    </row>
    <row r="164" s="13" customFormat="1">
      <c r="A164" s="13"/>
      <c r="B164" s="237"/>
      <c r="C164" s="238"/>
      <c r="D164" s="239" t="s">
        <v>268</v>
      </c>
      <c r="E164" s="240" t="s">
        <v>35</v>
      </c>
      <c r="F164" s="241" t="s">
        <v>1195</v>
      </c>
      <c r="G164" s="238"/>
      <c r="H164" s="240" t="s">
        <v>35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268</v>
      </c>
      <c r="AU164" s="247" t="s">
        <v>89</v>
      </c>
      <c r="AV164" s="13" t="s">
        <v>87</v>
      </c>
      <c r="AW164" s="13" t="s">
        <v>41</v>
      </c>
      <c r="AX164" s="13" t="s">
        <v>80</v>
      </c>
      <c r="AY164" s="247" t="s">
        <v>257</v>
      </c>
    </row>
    <row r="165" s="13" customFormat="1">
      <c r="A165" s="13"/>
      <c r="B165" s="237"/>
      <c r="C165" s="238"/>
      <c r="D165" s="239" t="s">
        <v>268</v>
      </c>
      <c r="E165" s="240" t="s">
        <v>35</v>
      </c>
      <c r="F165" s="241" t="s">
        <v>346</v>
      </c>
      <c r="G165" s="238"/>
      <c r="H165" s="240" t="s">
        <v>35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268</v>
      </c>
      <c r="AU165" s="247" t="s">
        <v>89</v>
      </c>
      <c r="AV165" s="13" t="s">
        <v>87</v>
      </c>
      <c r="AW165" s="13" t="s">
        <v>41</v>
      </c>
      <c r="AX165" s="13" t="s">
        <v>80</v>
      </c>
      <c r="AY165" s="247" t="s">
        <v>257</v>
      </c>
    </row>
    <row r="166" s="14" customFormat="1">
      <c r="A166" s="14"/>
      <c r="B166" s="248"/>
      <c r="C166" s="249"/>
      <c r="D166" s="239" t="s">
        <v>268</v>
      </c>
      <c r="E166" s="250" t="s">
        <v>35</v>
      </c>
      <c r="F166" s="251" t="s">
        <v>1204</v>
      </c>
      <c r="G166" s="249"/>
      <c r="H166" s="252">
        <v>191.59899999999999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268</v>
      </c>
      <c r="AU166" s="258" t="s">
        <v>89</v>
      </c>
      <c r="AV166" s="14" t="s">
        <v>89</v>
      </c>
      <c r="AW166" s="14" t="s">
        <v>41</v>
      </c>
      <c r="AX166" s="14" t="s">
        <v>80</v>
      </c>
      <c r="AY166" s="258" t="s">
        <v>257</v>
      </c>
    </row>
    <row r="167" s="15" customFormat="1">
      <c r="A167" s="15"/>
      <c r="B167" s="259"/>
      <c r="C167" s="260"/>
      <c r="D167" s="239" t="s">
        <v>268</v>
      </c>
      <c r="E167" s="261" t="s">
        <v>35</v>
      </c>
      <c r="F167" s="262" t="s">
        <v>272</v>
      </c>
      <c r="G167" s="260"/>
      <c r="H167" s="263">
        <v>191.59899999999999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9" t="s">
        <v>268</v>
      </c>
      <c r="AU167" s="269" t="s">
        <v>89</v>
      </c>
      <c r="AV167" s="15" t="s">
        <v>264</v>
      </c>
      <c r="AW167" s="15" t="s">
        <v>41</v>
      </c>
      <c r="AX167" s="15" t="s">
        <v>87</v>
      </c>
      <c r="AY167" s="269" t="s">
        <v>257</v>
      </c>
    </row>
    <row r="168" s="2" customFormat="1" ht="37.8" customHeight="1">
      <c r="A168" s="41"/>
      <c r="B168" s="42"/>
      <c r="C168" s="219" t="s">
        <v>337</v>
      </c>
      <c r="D168" s="219" t="s">
        <v>259</v>
      </c>
      <c r="E168" s="220" t="s">
        <v>349</v>
      </c>
      <c r="F168" s="221" t="s">
        <v>350</v>
      </c>
      <c r="G168" s="222" t="s">
        <v>318</v>
      </c>
      <c r="H168" s="223">
        <v>383.19799999999998</v>
      </c>
      <c r="I168" s="224"/>
      <c r="J168" s="225">
        <f>ROUND(I168*H168,2)</f>
        <v>0</v>
      </c>
      <c r="K168" s="221" t="s">
        <v>263</v>
      </c>
      <c r="L168" s="47"/>
      <c r="M168" s="226" t="s">
        <v>35</v>
      </c>
      <c r="N168" s="227" t="s">
        <v>51</v>
      </c>
      <c r="O168" s="87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0" t="s">
        <v>264</v>
      </c>
      <c r="AT168" s="230" t="s">
        <v>259</v>
      </c>
      <c r="AU168" s="230" t="s">
        <v>89</v>
      </c>
      <c r="AY168" s="19" t="s">
        <v>257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9" t="s">
        <v>87</v>
      </c>
      <c r="BK168" s="231">
        <f>ROUND(I168*H168,2)</f>
        <v>0</v>
      </c>
      <c r="BL168" s="19" t="s">
        <v>264</v>
      </c>
      <c r="BM168" s="230" t="s">
        <v>1007</v>
      </c>
    </row>
    <row r="169" s="2" customFormat="1">
      <c r="A169" s="41"/>
      <c r="B169" s="42"/>
      <c r="C169" s="43"/>
      <c r="D169" s="232" t="s">
        <v>266</v>
      </c>
      <c r="E169" s="43"/>
      <c r="F169" s="233" t="s">
        <v>352</v>
      </c>
      <c r="G169" s="43"/>
      <c r="H169" s="43"/>
      <c r="I169" s="234"/>
      <c r="J169" s="43"/>
      <c r="K169" s="43"/>
      <c r="L169" s="47"/>
      <c r="M169" s="235"/>
      <c r="N169" s="23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266</v>
      </c>
      <c r="AU169" s="19" t="s">
        <v>89</v>
      </c>
    </row>
    <row r="170" s="13" customFormat="1">
      <c r="A170" s="13"/>
      <c r="B170" s="237"/>
      <c r="C170" s="238"/>
      <c r="D170" s="239" t="s">
        <v>268</v>
      </c>
      <c r="E170" s="240" t="s">
        <v>35</v>
      </c>
      <c r="F170" s="241" t="s">
        <v>1195</v>
      </c>
      <c r="G170" s="238"/>
      <c r="H170" s="240" t="s">
        <v>35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268</v>
      </c>
      <c r="AU170" s="247" t="s">
        <v>89</v>
      </c>
      <c r="AV170" s="13" t="s">
        <v>87</v>
      </c>
      <c r="AW170" s="13" t="s">
        <v>41</v>
      </c>
      <c r="AX170" s="13" t="s">
        <v>80</v>
      </c>
      <c r="AY170" s="247" t="s">
        <v>257</v>
      </c>
    </row>
    <row r="171" s="13" customFormat="1">
      <c r="A171" s="13"/>
      <c r="B171" s="237"/>
      <c r="C171" s="238"/>
      <c r="D171" s="239" t="s">
        <v>268</v>
      </c>
      <c r="E171" s="240" t="s">
        <v>35</v>
      </c>
      <c r="F171" s="241" t="s">
        <v>346</v>
      </c>
      <c r="G171" s="238"/>
      <c r="H171" s="240" t="s">
        <v>35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268</v>
      </c>
      <c r="AU171" s="247" t="s">
        <v>89</v>
      </c>
      <c r="AV171" s="13" t="s">
        <v>87</v>
      </c>
      <c r="AW171" s="13" t="s">
        <v>41</v>
      </c>
      <c r="AX171" s="13" t="s">
        <v>80</v>
      </c>
      <c r="AY171" s="247" t="s">
        <v>257</v>
      </c>
    </row>
    <row r="172" s="14" customFormat="1">
      <c r="A172" s="14"/>
      <c r="B172" s="248"/>
      <c r="C172" s="249"/>
      <c r="D172" s="239" t="s">
        <v>268</v>
      </c>
      <c r="E172" s="250" t="s">
        <v>35</v>
      </c>
      <c r="F172" s="251" t="s">
        <v>1205</v>
      </c>
      <c r="G172" s="249"/>
      <c r="H172" s="252">
        <v>383.19799999999998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268</v>
      </c>
      <c r="AU172" s="258" t="s">
        <v>89</v>
      </c>
      <c r="AV172" s="14" t="s">
        <v>89</v>
      </c>
      <c r="AW172" s="14" t="s">
        <v>41</v>
      </c>
      <c r="AX172" s="14" t="s">
        <v>80</v>
      </c>
      <c r="AY172" s="258" t="s">
        <v>257</v>
      </c>
    </row>
    <row r="173" s="15" customFormat="1">
      <c r="A173" s="15"/>
      <c r="B173" s="259"/>
      <c r="C173" s="260"/>
      <c r="D173" s="239" t="s">
        <v>268</v>
      </c>
      <c r="E173" s="261" t="s">
        <v>35</v>
      </c>
      <c r="F173" s="262" t="s">
        <v>272</v>
      </c>
      <c r="G173" s="260"/>
      <c r="H173" s="263">
        <v>383.19799999999998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268</v>
      </c>
      <c r="AU173" s="269" t="s">
        <v>89</v>
      </c>
      <c r="AV173" s="15" t="s">
        <v>264</v>
      </c>
      <c r="AW173" s="15" t="s">
        <v>41</v>
      </c>
      <c r="AX173" s="15" t="s">
        <v>87</v>
      </c>
      <c r="AY173" s="269" t="s">
        <v>257</v>
      </c>
    </row>
    <row r="174" s="2" customFormat="1" ht="24.15" customHeight="1">
      <c r="A174" s="41"/>
      <c r="B174" s="42"/>
      <c r="C174" s="219" t="s">
        <v>293</v>
      </c>
      <c r="D174" s="219" t="s">
        <v>259</v>
      </c>
      <c r="E174" s="220" t="s">
        <v>354</v>
      </c>
      <c r="F174" s="221" t="s">
        <v>355</v>
      </c>
      <c r="G174" s="222" t="s">
        <v>356</v>
      </c>
      <c r="H174" s="223">
        <v>325.71800000000002</v>
      </c>
      <c r="I174" s="224"/>
      <c r="J174" s="225">
        <f>ROUND(I174*H174,2)</f>
        <v>0</v>
      </c>
      <c r="K174" s="221" t="s">
        <v>263</v>
      </c>
      <c r="L174" s="47"/>
      <c r="M174" s="226" t="s">
        <v>35</v>
      </c>
      <c r="N174" s="227" t="s">
        <v>51</v>
      </c>
      <c r="O174" s="87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0" t="s">
        <v>264</v>
      </c>
      <c r="AT174" s="230" t="s">
        <v>259</v>
      </c>
      <c r="AU174" s="230" t="s">
        <v>89</v>
      </c>
      <c r="AY174" s="19" t="s">
        <v>257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87</v>
      </c>
      <c r="BK174" s="231">
        <f>ROUND(I174*H174,2)</f>
        <v>0</v>
      </c>
      <c r="BL174" s="19" t="s">
        <v>264</v>
      </c>
      <c r="BM174" s="230" t="s">
        <v>1009</v>
      </c>
    </row>
    <row r="175" s="2" customFormat="1">
      <c r="A175" s="41"/>
      <c r="B175" s="42"/>
      <c r="C175" s="43"/>
      <c r="D175" s="232" t="s">
        <v>266</v>
      </c>
      <c r="E175" s="43"/>
      <c r="F175" s="233" t="s">
        <v>358</v>
      </c>
      <c r="G175" s="43"/>
      <c r="H175" s="43"/>
      <c r="I175" s="234"/>
      <c r="J175" s="43"/>
      <c r="K175" s="43"/>
      <c r="L175" s="47"/>
      <c r="M175" s="235"/>
      <c r="N175" s="23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266</v>
      </c>
      <c r="AU175" s="19" t="s">
        <v>89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1195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359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1206</v>
      </c>
      <c r="G178" s="249"/>
      <c r="H178" s="252">
        <v>325.71800000000002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5" customFormat="1">
      <c r="A179" s="15"/>
      <c r="B179" s="259"/>
      <c r="C179" s="260"/>
      <c r="D179" s="239" t="s">
        <v>268</v>
      </c>
      <c r="E179" s="261" t="s">
        <v>35</v>
      </c>
      <c r="F179" s="262" t="s">
        <v>272</v>
      </c>
      <c r="G179" s="260"/>
      <c r="H179" s="263">
        <v>325.71800000000002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268</v>
      </c>
      <c r="AU179" s="269" t="s">
        <v>89</v>
      </c>
      <c r="AV179" s="15" t="s">
        <v>264</v>
      </c>
      <c r="AW179" s="15" t="s">
        <v>41</v>
      </c>
      <c r="AX179" s="15" t="s">
        <v>87</v>
      </c>
      <c r="AY179" s="269" t="s">
        <v>257</v>
      </c>
    </row>
    <row r="180" s="2" customFormat="1" ht="24.15" customHeight="1">
      <c r="A180" s="41"/>
      <c r="B180" s="42"/>
      <c r="C180" s="219" t="s">
        <v>348</v>
      </c>
      <c r="D180" s="219" t="s">
        <v>259</v>
      </c>
      <c r="E180" s="220" t="s">
        <v>362</v>
      </c>
      <c r="F180" s="221" t="s">
        <v>363</v>
      </c>
      <c r="G180" s="222" t="s">
        <v>318</v>
      </c>
      <c r="H180" s="223">
        <v>134.29599999999999</v>
      </c>
      <c r="I180" s="224"/>
      <c r="J180" s="225">
        <f>ROUND(I180*H180,2)</f>
        <v>0</v>
      </c>
      <c r="K180" s="221" t="s">
        <v>263</v>
      </c>
      <c r="L180" s="47"/>
      <c r="M180" s="226" t="s">
        <v>35</v>
      </c>
      <c r="N180" s="227" t="s">
        <v>51</v>
      </c>
      <c r="O180" s="87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0" t="s">
        <v>264</v>
      </c>
      <c r="AT180" s="230" t="s">
        <v>259</v>
      </c>
      <c r="AU180" s="230" t="s">
        <v>89</v>
      </c>
      <c r="AY180" s="19" t="s">
        <v>257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87</v>
      </c>
      <c r="BK180" s="231">
        <f>ROUND(I180*H180,2)</f>
        <v>0</v>
      </c>
      <c r="BL180" s="19" t="s">
        <v>264</v>
      </c>
      <c r="BM180" s="230" t="s">
        <v>1011</v>
      </c>
    </row>
    <row r="181" s="2" customFormat="1">
      <c r="A181" s="41"/>
      <c r="B181" s="42"/>
      <c r="C181" s="43"/>
      <c r="D181" s="232" t="s">
        <v>266</v>
      </c>
      <c r="E181" s="43"/>
      <c r="F181" s="233" t="s">
        <v>365</v>
      </c>
      <c r="G181" s="43"/>
      <c r="H181" s="43"/>
      <c r="I181" s="234"/>
      <c r="J181" s="43"/>
      <c r="K181" s="43"/>
      <c r="L181" s="47"/>
      <c r="M181" s="235"/>
      <c r="N181" s="23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266</v>
      </c>
      <c r="AU181" s="19" t="s">
        <v>89</v>
      </c>
    </row>
    <row r="182" s="13" customFormat="1">
      <c r="A182" s="13"/>
      <c r="B182" s="237"/>
      <c r="C182" s="238"/>
      <c r="D182" s="239" t="s">
        <v>268</v>
      </c>
      <c r="E182" s="240" t="s">
        <v>35</v>
      </c>
      <c r="F182" s="241" t="s">
        <v>1195</v>
      </c>
      <c r="G182" s="238"/>
      <c r="H182" s="240" t="s">
        <v>35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268</v>
      </c>
      <c r="AU182" s="247" t="s">
        <v>89</v>
      </c>
      <c r="AV182" s="13" t="s">
        <v>87</v>
      </c>
      <c r="AW182" s="13" t="s">
        <v>41</v>
      </c>
      <c r="AX182" s="13" t="s">
        <v>80</v>
      </c>
      <c r="AY182" s="247" t="s">
        <v>257</v>
      </c>
    </row>
    <row r="183" s="13" customFormat="1">
      <c r="A183" s="13"/>
      <c r="B183" s="237"/>
      <c r="C183" s="238"/>
      <c r="D183" s="239" t="s">
        <v>268</v>
      </c>
      <c r="E183" s="240" t="s">
        <v>35</v>
      </c>
      <c r="F183" s="241" t="s">
        <v>366</v>
      </c>
      <c r="G183" s="238"/>
      <c r="H183" s="240" t="s">
        <v>35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268</v>
      </c>
      <c r="AU183" s="247" t="s">
        <v>89</v>
      </c>
      <c r="AV183" s="13" t="s">
        <v>87</v>
      </c>
      <c r="AW183" s="13" t="s">
        <v>41</v>
      </c>
      <c r="AX183" s="13" t="s">
        <v>80</v>
      </c>
      <c r="AY183" s="247" t="s">
        <v>257</v>
      </c>
    </row>
    <row r="184" s="14" customFormat="1">
      <c r="A184" s="14"/>
      <c r="B184" s="248"/>
      <c r="C184" s="249"/>
      <c r="D184" s="239" t="s">
        <v>268</v>
      </c>
      <c r="E184" s="250" t="s">
        <v>35</v>
      </c>
      <c r="F184" s="251" t="s">
        <v>1207</v>
      </c>
      <c r="G184" s="249"/>
      <c r="H184" s="252">
        <v>134.29599999999999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268</v>
      </c>
      <c r="AU184" s="258" t="s">
        <v>89</v>
      </c>
      <c r="AV184" s="14" t="s">
        <v>89</v>
      </c>
      <c r="AW184" s="14" t="s">
        <v>41</v>
      </c>
      <c r="AX184" s="14" t="s">
        <v>80</v>
      </c>
      <c r="AY184" s="258" t="s">
        <v>257</v>
      </c>
    </row>
    <row r="185" s="15" customFormat="1">
      <c r="A185" s="15"/>
      <c r="B185" s="259"/>
      <c r="C185" s="260"/>
      <c r="D185" s="239" t="s">
        <v>268</v>
      </c>
      <c r="E185" s="261" t="s">
        <v>35</v>
      </c>
      <c r="F185" s="262" t="s">
        <v>272</v>
      </c>
      <c r="G185" s="260"/>
      <c r="H185" s="263">
        <v>134.29599999999999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268</v>
      </c>
      <c r="AU185" s="269" t="s">
        <v>89</v>
      </c>
      <c r="AV185" s="15" t="s">
        <v>264</v>
      </c>
      <c r="AW185" s="15" t="s">
        <v>41</v>
      </c>
      <c r="AX185" s="15" t="s">
        <v>87</v>
      </c>
      <c r="AY185" s="269" t="s">
        <v>257</v>
      </c>
    </row>
    <row r="186" s="2" customFormat="1" ht="16.5" customHeight="1">
      <c r="A186" s="41"/>
      <c r="B186" s="42"/>
      <c r="C186" s="270" t="s">
        <v>8</v>
      </c>
      <c r="D186" s="270" t="s">
        <v>369</v>
      </c>
      <c r="E186" s="271" t="s">
        <v>370</v>
      </c>
      <c r="F186" s="272" t="s">
        <v>371</v>
      </c>
      <c r="G186" s="273" t="s">
        <v>356</v>
      </c>
      <c r="H186" s="274">
        <v>268.59199999999998</v>
      </c>
      <c r="I186" s="275"/>
      <c r="J186" s="276">
        <f>ROUND(I186*H186,2)</f>
        <v>0</v>
      </c>
      <c r="K186" s="272" t="s">
        <v>263</v>
      </c>
      <c r="L186" s="277"/>
      <c r="M186" s="278" t="s">
        <v>35</v>
      </c>
      <c r="N186" s="279" t="s">
        <v>51</v>
      </c>
      <c r="O186" s="87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0" t="s">
        <v>308</v>
      </c>
      <c r="AT186" s="230" t="s">
        <v>369</v>
      </c>
      <c r="AU186" s="230" t="s">
        <v>89</v>
      </c>
      <c r="AY186" s="19" t="s">
        <v>257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9" t="s">
        <v>87</v>
      </c>
      <c r="BK186" s="231">
        <f>ROUND(I186*H186,2)</f>
        <v>0</v>
      </c>
      <c r="BL186" s="19" t="s">
        <v>264</v>
      </c>
      <c r="BM186" s="230" t="s">
        <v>1013</v>
      </c>
    </row>
    <row r="187" s="14" customFormat="1">
      <c r="A187" s="14"/>
      <c r="B187" s="248"/>
      <c r="C187" s="249"/>
      <c r="D187" s="239" t="s">
        <v>268</v>
      </c>
      <c r="E187" s="249"/>
      <c r="F187" s="251" t="s">
        <v>1208</v>
      </c>
      <c r="G187" s="249"/>
      <c r="H187" s="252">
        <v>268.59199999999998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</v>
      </c>
      <c r="AX187" s="14" t="s">
        <v>87</v>
      </c>
      <c r="AY187" s="258" t="s">
        <v>257</v>
      </c>
    </row>
    <row r="188" s="2" customFormat="1" ht="37.8" customHeight="1">
      <c r="A188" s="41"/>
      <c r="B188" s="42"/>
      <c r="C188" s="219" t="s">
        <v>361</v>
      </c>
      <c r="D188" s="219" t="s">
        <v>259</v>
      </c>
      <c r="E188" s="220" t="s">
        <v>375</v>
      </c>
      <c r="F188" s="221" t="s">
        <v>376</v>
      </c>
      <c r="G188" s="222" t="s">
        <v>318</v>
      </c>
      <c r="H188" s="223">
        <v>41.808999999999998</v>
      </c>
      <c r="I188" s="224"/>
      <c r="J188" s="225">
        <f>ROUND(I188*H188,2)</f>
        <v>0</v>
      </c>
      <c r="K188" s="221" t="s">
        <v>263</v>
      </c>
      <c r="L188" s="47"/>
      <c r="M188" s="226" t="s">
        <v>35</v>
      </c>
      <c r="N188" s="227" t="s">
        <v>51</v>
      </c>
      <c r="O188" s="87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30" t="s">
        <v>264</v>
      </c>
      <c r="AT188" s="230" t="s">
        <v>259</v>
      </c>
      <c r="AU188" s="230" t="s">
        <v>89</v>
      </c>
      <c r="AY188" s="19" t="s">
        <v>257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9" t="s">
        <v>87</v>
      </c>
      <c r="BK188" s="231">
        <f>ROUND(I188*H188,2)</f>
        <v>0</v>
      </c>
      <c r="BL188" s="19" t="s">
        <v>264</v>
      </c>
      <c r="BM188" s="230" t="s">
        <v>1015</v>
      </c>
    </row>
    <row r="189" s="2" customFormat="1">
      <c r="A189" s="41"/>
      <c r="B189" s="42"/>
      <c r="C189" s="43"/>
      <c r="D189" s="232" t="s">
        <v>266</v>
      </c>
      <c r="E189" s="43"/>
      <c r="F189" s="233" t="s">
        <v>378</v>
      </c>
      <c r="G189" s="43"/>
      <c r="H189" s="43"/>
      <c r="I189" s="234"/>
      <c r="J189" s="43"/>
      <c r="K189" s="43"/>
      <c r="L189" s="47"/>
      <c r="M189" s="235"/>
      <c r="N189" s="23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266</v>
      </c>
      <c r="AU189" s="19" t="s">
        <v>89</v>
      </c>
    </row>
    <row r="190" s="13" customFormat="1">
      <c r="A190" s="13"/>
      <c r="B190" s="237"/>
      <c r="C190" s="238"/>
      <c r="D190" s="239" t="s">
        <v>268</v>
      </c>
      <c r="E190" s="240" t="s">
        <v>35</v>
      </c>
      <c r="F190" s="241" t="s">
        <v>1195</v>
      </c>
      <c r="G190" s="238"/>
      <c r="H190" s="240" t="s">
        <v>35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268</v>
      </c>
      <c r="AU190" s="247" t="s">
        <v>89</v>
      </c>
      <c r="AV190" s="13" t="s">
        <v>87</v>
      </c>
      <c r="AW190" s="13" t="s">
        <v>41</v>
      </c>
      <c r="AX190" s="13" t="s">
        <v>80</v>
      </c>
      <c r="AY190" s="247" t="s">
        <v>257</v>
      </c>
    </row>
    <row r="191" s="13" customFormat="1">
      <c r="A191" s="13"/>
      <c r="B191" s="237"/>
      <c r="C191" s="238"/>
      <c r="D191" s="239" t="s">
        <v>268</v>
      </c>
      <c r="E191" s="240" t="s">
        <v>35</v>
      </c>
      <c r="F191" s="241" t="s">
        <v>379</v>
      </c>
      <c r="G191" s="238"/>
      <c r="H191" s="240" t="s">
        <v>35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268</v>
      </c>
      <c r="AU191" s="247" t="s">
        <v>89</v>
      </c>
      <c r="AV191" s="13" t="s">
        <v>87</v>
      </c>
      <c r="AW191" s="13" t="s">
        <v>41</v>
      </c>
      <c r="AX191" s="13" t="s">
        <v>80</v>
      </c>
      <c r="AY191" s="247" t="s">
        <v>257</v>
      </c>
    </row>
    <row r="192" s="14" customFormat="1">
      <c r="A192" s="14"/>
      <c r="B192" s="248"/>
      <c r="C192" s="249"/>
      <c r="D192" s="239" t="s">
        <v>268</v>
      </c>
      <c r="E192" s="250" t="s">
        <v>35</v>
      </c>
      <c r="F192" s="251" t="s">
        <v>1209</v>
      </c>
      <c r="G192" s="249"/>
      <c r="H192" s="252">
        <v>45.024000000000001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268</v>
      </c>
      <c r="AU192" s="258" t="s">
        <v>89</v>
      </c>
      <c r="AV192" s="14" t="s">
        <v>89</v>
      </c>
      <c r="AW192" s="14" t="s">
        <v>41</v>
      </c>
      <c r="AX192" s="14" t="s">
        <v>80</v>
      </c>
      <c r="AY192" s="258" t="s">
        <v>257</v>
      </c>
    </row>
    <row r="193" s="14" customFormat="1">
      <c r="A193" s="14"/>
      <c r="B193" s="248"/>
      <c r="C193" s="249"/>
      <c r="D193" s="239" t="s">
        <v>268</v>
      </c>
      <c r="E193" s="250" t="s">
        <v>35</v>
      </c>
      <c r="F193" s="251" t="s">
        <v>1210</v>
      </c>
      <c r="G193" s="249"/>
      <c r="H193" s="252">
        <v>-3.2149999999999999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268</v>
      </c>
      <c r="AU193" s="258" t="s">
        <v>89</v>
      </c>
      <c r="AV193" s="14" t="s">
        <v>89</v>
      </c>
      <c r="AW193" s="14" t="s">
        <v>41</v>
      </c>
      <c r="AX193" s="14" t="s">
        <v>80</v>
      </c>
      <c r="AY193" s="258" t="s">
        <v>257</v>
      </c>
    </row>
    <row r="194" s="15" customFormat="1">
      <c r="A194" s="15"/>
      <c r="B194" s="259"/>
      <c r="C194" s="260"/>
      <c r="D194" s="239" t="s">
        <v>268</v>
      </c>
      <c r="E194" s="261" t="s">
        <v>35</v>
      </c>
      <c r="F194" s="262" t="s">
        <v>272</v>
      </c>
      <c r="G194" s="260"/>
      <c r="H194" s="263">
        <v>41.808999999999998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268</v>
      </c>
      <c r="AU194" s="269" t="s">
        <v>89</v>
      </c>
      <c r="AV194" s="15" t="s">
        <v>264</v>
      </c>
      <c r="AW194" s="15" t="s">
        <v>41</v>
      </c>
      <c r="AX194" s="15" t="s">
        <v>87</v>
      </c>
      <c r="AY194" s="269" t="s">
        <v>257</v>
      </c>
    </row>
    <row r="195" s="2" customFormat="1" ht="16.5" customHeight="1">
      <c r="A195" s="41"/>
      <c r="B195" s="42"/>
      <c r="C195" s="270" t="s">
        <v>368</v>
      </c>
      <c r="D195" s="270" t="s">
        <v>369</v>
      </c>
      <c r="E195" s="271" t="s">
        <v>383</v>
      </c>
      <c r="F195" s="272" t="s">
        <v>384</v>
      </c>
      <c r="G195" s="273" t="s">
        <v>356</v>
      </c>
      <c r="H195" s="274">
        <v>83.617999999999995</v>
      </c>
      <c r="I195" s="275"/>
      <c r="J195" s="276">
        <f>ROUND(I195*H195,2)</f>
        <v>0</v>
      </c>
      <c r="K195" s="272" t="s">
        <v>263</v>
      </c>
      <c r="L195" s="277"/>
      <c r="M195" s="278" t="s">
        <v>35</v>
      </c>
      <c r="N195" s="279" t="s">
        <v>51</v>
      </c>
      <c r="O195" s="87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0" t="s">
        <v>308</v>
      </c>
      <c r="AT195" s="230" t="s">
        <v>369</v>
      </c>
      <c r="AU195" s="230" t="s">
        <v>89</v>
      </c>
      <c r="AY195" s="19" t="s">
        <v>257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9" t="s">
        <v>87</v>
      </c>
      <c r="BK195" s="231">
        <f>ROUND(I195*H195,2)</f>
        <v>0</v>
      </c>
      <c r="BL195" s="19" t="s">
        <v>264</v>
      </c>
      <c r="BM195" s="230" t="s">
        <v>1018</v>
      </c>
    </row>
    <row r="196" s="14" customFormat="1">
      <c r="A196" s="14"/>
      <c r="B196" s="248"/>
      <c r="C196" s="249"/>
      <c r="D196" s="239" t="s">
        <v>268</v>
      </c>
      <c r="E196" s="249"/>
      <c r="F196" s="251" t="s">
        <v>1211</v>
      </c>
      <c r="G196" s="249"/>
      <c r="H196" s="252">
        <v>83.617999999999995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</v>
      </c>
      <c r="AX196" s="14" t="s">
        <v>87</v>
      </c>
      <c r="AY196" s="258" t="s">
        <v>257</v>
      </c>
    </row>
    <row r="197" s="12" customFormat="1" ht="22.8" customHeight="1">
      <c r="A197" s="12"/>
      <c r="B197" s="203"/>
      <c r="C197" s="204"/>
      <c r="D197" s="205" t="s">
        <v>79</v>
      </c>
      <c r="E197" s="217" t="s">
        <v>89</v>
      </c>
      <c r="F197" s="217" t="s">
        <v>387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SUM(P198:P202)</f>
        <v>0</v>
      </c>
      <c r="Q197" s="211"/>
      <c r="R197" s="212">
        <f>SUM(R198:R202)</f>
        <v>13.4051481</v>
      </c>
      <c r="S197" s="211"/>
      <c r="T197" s="213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87</v>
      </c>
      <c r="AT197" s="215" t="s">
        <v>79</v>
      </c>
      <c r="AU197" s="215" t="s">
        <v>87</v>
      </c>
      <c r="AY197" s="214" t="s">
        <v>257</v>
      </c>
      <c r="BK197" s="216">
        <f>SUM(BK198:BK202)</f>
        <v>0</v>
      </c>
    </row>
    <row r="198" s="2" customFormat="1" ht="33" customHeight="1">
      <c r="A198" s="41"/>
      <c r="B198" s="42"/>
      <c r="C198" s="219" t="s">
        <v>374</v>
      </c>
      <c r="D198" s="219" t="s">
        <v>259</v>
      </c>
      <c r="E198" s="220" t="s">
        <v>389</v>
      </c>
      <c r="F198" s="221" t="s">
        <v>390</v>
      </c>
      <c r="G198" s="222" t="s">
        <v>297</v>
      </c>
      <c r="H198" s="223">
        <v>65.489999999999995</v>
      </c>
      <c r="I198" s="224"/>
      <c r="J198" s="225">
        <f>ROUND(I198*H198,2)</f>
        <v>0</v>
      </c>
      <c r="K198" s="221" t="s">
        <v>263</v>
      </c>
      <c r="L198" s="47"/>
      <c r="M198" s="226" t="s">
        <v>35</v>
      </c>
      <c r="N198" s="227" t="s">
        <v>51</v>
      </c>
      <c r="O198" s="87"/>
      <c r="P198" s="228">
        <f>O198*H198</f>
        <v>0</v>
      </c>
      <c r="Q198" s="228">
        <v>0.20469000000000001</v>
      </c>
      <c r="R198" s="228">
        <f>Q198*H198</f>
        <v>13.4051481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264</v>
      </c>
      <c r="AT198" s="230" t="s">
        <v>259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1020</v>
      </c>
    </row>
    <row r="199" s="2" customFormat="1">
      <c r="A199" s="41"/>
      <c r="B199" s="42"/>
      <c r="C199" s="43"/>
      <c r="D199" s="232" t="s">
        <v>266</v>
      </c>
      <c r="E199" s="43"/>
      <c r="F199" s="233" t="s">
        <v>392</v>
      </c>
      <c r="G199" s="43"/>
      <c r="H199" s="43"/>
      <c r="I199" s="234"/>
      <c r="J199" s="43"/>
      <c r="K199" s="43"/>
      <c r="L199" s="47"/>
      <c r="M199" s="235"/>
      <c r="N199" s="23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266</v>
      </c>
      <c r="AU199" s="19" t="s">
        <v>89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1195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4" customFormat="1">
      <c r="A201" s="14"/>
      <c r="B201" s="248"/>
      <c r="C201" s="249"/>
      <c r="D201" s="239" t="s">
        <v>268</v>
      </c>
      <c r="E201" s="250" t="s">
        <v>35</v>
      </c>
      <c r="F201" s="251" t="s">
        <v>1212</v>
      </c>
      <c r="G201" s="249"/>
      <c r="H201" s="252">
        <v>65.489999999999995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268</v>
      </c>
      <c r="AU201" s="258" t="s">
        <v>89</v>
      </c>
      <c r="AV201" s="14" t="s">
        <v>89</v>
      </c>
      <c r="AW201" s="14" t="s">
        <v>41</v>
      </c>
      <c r="AX201" s="14" t="s">
        <v>80</v>
      </c>
      <c r="AY201" s="258" t="s">
        <v>257</v>
      </c>
    </row>
    <row r="202" s="15" customFormat="1">
      <c r="A202" s="15"/>
      <c r="B202" s="259"/>
      <c r="C202" s="260"/>
      <c r="D202" s="239" t="s">
        <v>268</v>
      </c>
      <c r="E202" s="261" t="s">
        <v>35</v>
      </c>
      <c r="F202" s="262" t="s">
        <v>272</v>
      </c>
      <c r="G202" s="260"/>
      <c r="H202" s="263">
        <v>65.489999999999995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9" t="s">
        <v>268</v>
      </c>
      <c r="AU202" s="269" t="s">
        <v>89</v>
      </c>
      <c r="AV202" s="15" t="s">
        <v>264</v>
      </c>
      <c r="AW202" s="15" t="s">
        <v>41</v>
      </c>
      <c r="AX202" s="15" t="s">
        <v>87</v>
      </c>
      <c r="AY202" s="269" t="s">
        <v>257</v>
      </c>
    </row>
    <row r="203" s="12" customFormat="1" ht="22.8" customHeight="1">
      <c r="A203" s="12"/>
      <c r="B203" s="203"/>
      <c r="C203" s="204"/>
      <c r="D203" s="205" t="s">
        <v>79</v>
      </c>
      <c r="E203" s="217" t="s">
        <v>98</v>
      </c>
      <c r="F203" s="217" t="s">
        <v>393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SUM(P204:P208)</f>
        <v>0</v>
      </c>
      <c r="Q203" s="211"/>
      <c r="R203" s="212">
        <f>SUM(R204:R208)</f>
        <v>0</v>
      </c>
      <c r="S203" s="211"/>
      <c r="T203" s="213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87</v>
      </c>
      <c r="AT203" s="215" t="s">
        <v>79</v>
      </c>
      <c r="AU203" s="215" t="s">
        <v>87</v>
      </c>
      <c r="AY203" s="214" t="s">
        <v>257</v>
      </c>
      <c r="BK203" s="216">
        <f>SUM(BK204:BK208)</f>
        <v>0</v>
      </c>
    </row>
    <row r="204" s="2" customFormat="1" ht="16.5" customHeight="1">
      <c r="A204" s="41"/>
      <c r="B204" s="42"/>
      <c r="C204" s="219" t="s">
        <v>382</v>
      </c>
      <c r="D204" s="219" t="s">
        <v>259</v>
      </c>
      <c r="E204" s="220" t="s">
        <v>1022</v>
      </c>
      <c r="F204" s="221" t="s">
        <v>1023</v>
      </c>
      <c r="G204" s="222" t="s">
        <v>297</v>
      </c>
      <c r="H204" s="223">
        <v>65.489999999999995</v>
      </c>
      <c r="I204" s="224"/>
      <c r="J204" s="225">
        <f>ROUND(I204*H204,2)</f>
        <v>0</v>
      </c>
      <c r="K204" s="221" t="s">
        <v>263</v>
      </c>
      <c r="L204" s="47"/>
      <c r="M204" s="226" t="s">
        <v>35</v>
      </c>
      <c r="N204" s="227" t="s">
        <v>51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264</v>
      </c>
      <c r="AT204" s="230" t="s">
        <v>259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1024</v>
      </c>
    </row>
    <row r="205" s="2" customFormat="1">
      <c r="A205" s="41"/>
      <c r="B205" s="42"/>
      <c r="C205" s="43"/>
      <c r="D205" s="232" t="s">
        <v>266</v>
      </c>
      <c r="E205" s="43"/>
      <c r="F205" s="233" t="s">
        <v>1025</v>
      </c>
      <c r="G205" s="43"/>
      <c r="H205" s="43"/>
      <c r="I205" s="234"/>
      <c r="J205" s="43"/>
      <c r="K205" s="43"/>
      <c r="L205" s="47"/>
      <c r="M205" s="235"/>
      <c r="N205" s="23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266</v>
      </c>
      <c r="AU205" s="19" t="s">
        <v>89</v>
      </c>
    </row>
    <row r="206" s="13" customFormat="1">
      <c r="A206" s="13"/>
      <c r="B206" s="237"/>
      <c r="C206" s="238"/>
      <c r="D206" s="239" t="s">
        <v>268</v>
      </c>
      <c r="E206" s="240" t="s">
        <v>35</v>
      </c>
      <c r="F206" s="241" t="s">
        <v>1195</v>
      </c>
      <c r="G206" s="238"/>
      <c r="H206" s="240" t="s">
        <v>35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268</v>
      </c>
      <c r="AU206" s="247" t="s">
        <v>89</v>
      </c>
      <c r="AV206" s="13" t="s">
        <v>87</v>
      </c>
      <c r="AW206" s="13" t="s">
        <v>41</v>
      </c>
      <c r="AX206" s="13" t="s">
        <v>80</v>
      </c>
      <c r="AY206" s="247" t="s">
        <v>257</v>
      </c>
    </row>
    <row r="207" s="14" customFormat="1">
      <c r="A207" s="14"/>
      <c r="B207" s="248"/>
      <c r="C207" s="249"/>
      <c r="D207" s="239" t="s">
        <v>268</v>
      </c>
      <c r="E207" s="250" t="s">
        <v>35</v>
      </c>
      <c r="F207" s="251" t="s">
        <v>1212</v>
      </c>
      <c r="G207" s="249"/>
      <c r="H207" s="252">
        <v>65.489999999999995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268</v>
      </c>
      <c r="AU207" s="258" t="s">
        <v>89</v>
      </c>
      <c r="AV207" s="14" t="s">
        <v>89</v>
      </c>
      <c r="AW207" s="14" t="s">
        <v>41</v>
      </c>
      <c r="AX207" s="14" t="s">
        <v>80</v>
      </c>
      <c r="AY207" s="258" t="s">
        <v>257</v>
      </c>
    </row>
    <row r="208" s="15" customFormat="1">
      <c r="A208" s="15"/>
      <c r="B208" s="259"/>
      <c r="C208" s="260"/>
      <c r="D208" s="239" t="s">
        <v>268</v>
      </c>
      <c r="E208" s="261" t="s">
        <v>35</v>
      </c>
      <c r="F208" s="262" t="s">
        <v>272</v>
      </c>
      <c r="G208" s="260"/>
      <c r="H208" s="263">
        <v>65.489999999999995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9" t="s">
        <v>268</v>
      </c>
      <c r="AU208" s="269" t="s">
        <v>89</v>
      </c>
      <c r="AV208" s="15" t="s">
        <v>264</v>
      </c>
      <c r="AW208" s="15" t="s">
        <v>41</v>
      </c>
      <c r="AX208" s="15" t="s">
        <v>87</v>
      </c>
      <c r="AY208" s="269" t="s">
        <v>257</v>
      </c>
    </row>
    <row r="209" s="12" customFormat="1" ht="22.8" customHeight="1">
      <c r="A209" s="12"/>
      <c r="B209" s="203"/>
      <c r="C209" s="204"/>
      <c r="D209" s="205" t="s">
        <v>79</v>
      </c>
      <c r="E209" s="217" t="s">
        <v>264</v>
      </c>
      <c r="F209" s="217" t="s">
        <v>404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SUM(P210:P229)</f>
        <v>0</v>
      </c>
      <c r="Q209" s="211"/>
      <c r="R209" s="212">
        <f>SUM(R210:R229)</f>
        <v>0.36360000000000003</v>
      </c>
      <c r="S209" s="211"/>
      <c r="T209" s="213">
        <f>SUM(T210:T229)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87</v>
      </c>
      <c r="AT209" s="215" t="s">
        <v>79</v>
      </c>
      <c r="AU209" s="215" t="s">
        <v>87</v>
      </c>
      <c r="AY209" s="214" t="s">
        <v>257</v>
      </c>
      <c r="BK209" s="216">
        <f>SUM(BK210:BK229)</f>
        <v>0</v>
      </c>
    </row>
    <row r="210" s="2" customFormat="1" ht="16.5" customHeight="1">
      <c r="A210" s="41"/>
      <c r="B210" s="42"/>
      <c r="C210" s="219" t="s">
        <v>388</v>
      </c>
      <c r="D210" s="219" t="s">
        <v>259</v>
      </c>
      <c r="E210" s="220" t="s">
        <v>406</v>
      </c>
      <c r="F210" s="221" t="s">
        <v>407</v>
      </c>
      <c r="G210" s="222" t="s">
        <v>318</v>
      </c>
      <c r="H210" s="223">
        <v>12.279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1026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409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1195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1027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4" customFormat="1">
      <c r="A214" s="14"/>
      <c r="B214" s="248"/>
      <c r="C214" s="249"/>
      <c r="D214" s="239" t="s">
        <v>268</v>
      </c>
      <c r="E214" s="250" t="s">
        <v>35</v>
      </c>
      <c r="F214" s="251" t="s">
        <v>1213</v>
      </c>
      <c r="G214" s="249"/>
      <c r="H214" s="252">
        <v>12.279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41</v>
      </c>
      <c r="AX214" s="14" t="s">
        <v>80</v>
      </c>
      <c r="AY214" s="258" t="s">
        <v>257</v>
      </c>
    </row>
    <row r="215" s="15" customFormat="1">
      <c r="A215" s="15"/>
      <c r="B215" s="259"/>
      <c r="C215" s="260"/>
      <c r="D215" s="239" t="s">
        <v>268</v>
      </c>
      <c r="E215" s="261" t="s">
        <v>35</v>
      </c>
      <c r="F215" s="262" t="s">
        <v>272</v>
      </c>
      <c r="G215" s="260"/>
      <c r="H215" s="263">
        <v>12.279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268</v>
      </c>
      <c r="AU215" s="269" t="s">
        <v>89</v>
      </c>
      <c r="AV215" s="15" t="s">
        <v>264</v>
      </c>
      <c r="AW215" s="15" t="s">
        <v>41</v>
      </c>
      <c r="AX215" s="15" t="s">
        <v>87</v>
      </c>
      <c r="AY215" s="269" t="s">
        <v>257</v>
      </c>
    </row>
    <row r="216" s="2" customFormat="1" ht="16.5" customHeight="1">
      <c r="A216" s="41"/>
      <c r="B216" s="42"/>
      <c r="C216" s="219" t="s">
        <v>7</v>
      </c>
      <c r="D216" s="219" t="s">
        <v>259</v>
      </c>
      <c r="E216" s="220" t="s">
        <v>1029</v>
      </c>
      <c r="F216" s="221" t="s">
        <v>1030</v>
      </c>
      <c r="G216" s="222" t="s">
        <v>396</v>
      </c>
      <c r="H216" s="223">
        <v>6</v>
      </c>
      <c r="I216" s="224"/>
      <c r="J216" s="225">
        <f>ROUND(I216*H216,2)</f>
        <v>0</v>
      </c>
      <c r="K216" s="221" t="s">
        <v>263</v>
      </c>
      <c r="L216" s="47"/>
      <c r="M216" s="226" t="s">
        <v>35</v>
      </c>
      <c r="N216" s="227" t="s">
        <v>51</v>
      </c>
      <c r="O216" s="87"/>
      <c r="P216" s="228">
        <f>O216*H216</f>
        <v>0</v>
      </c>
      <c r="Q216" s="228">
        <v>0.0066</v>
      </c>
      <c r="R216" s="228">
        <f>Q216*H216</f>
        <v>0.039599999999999996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264</v>
      </c>
      <c r="AT216" s="230" t="s">
        <v>259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1031</v>
      </c>
    </row>
    <row r="217" s="2" customFormat="1">
      <c r="A217" s="41"/>
      <c r="B217" s="42"/>
      <c r="C217" s="43"/>
      <c r="D217" s="232" t="s">
        <v>266</v>
      </c>
      <c r="E217" s="43"/>
      <c r="F217" s="233" t="s">
        <v>1032</v>
      </c>
      <c r="G217" s="43"/>
      <c r="H217" s="43"/>
      <c r="I217" s="234"/>
      <c r="J217" s="43"/>
      <c r="K217" s="43"/>
      <c r="L217" s="47"/>
      <c r="M217" s="235"/>
      <c r="N217" s="23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266</v>
      </c>
      <c r="AU217" s="19" t="s">
        <v>89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1195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1214</v>
      </c>
      <c r="G219" s="249"/>
      <c r="H219" s="252">
        <v>3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4" customFormat="1">
      <c r="A220" s="14"/>
      <c r="B220" s="248"/>
      <c r="C220" s="249"/>
      <c r="D220" s="239" t="s">
        <v>268</v>
      </c>
      <c r="E220" s="250" t="s">
        <v>35</v>
      </c>
      <c r="F220" s="251" t="s">
        <v>1215</v>
      </c>
      <c r="G220" s="249"/>
      <c r="H220" s="252">
        <v>3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268</v>
      </c>
      <c r="AU220" s="258" t="s">
        <v>89</v>
      </c>
      <c r="AV220" s="14" t="s">
        <v>89</v>
      </c>
      <c r="AW220" s="14" t="s">
        <v>41</v>
      </c>
      <c r="AX220" s="14" t="s">
        <v>80</v>
      </c>
      <c r="AY220" s="258" t="s">
        <v>257</v>
      </c>
    </row>
    <row r="221" s="15" customFormat="1">
      <c r="A221" s="15"/>
      <c r="B221" s="259"/>
      <c r="C221" s="260"/>
      <c r="D221" s="239" t="s">
        <v>268</v>
      </c>
      <c r="E221" s="261" t="s">
        <v>35</v>
      </c>
      <c r="F221" s="262" t="s">
        <v>272</v>
      </c>
      <c r="G221" s="260"/>
      <c r="H221" s="263">
        <v>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268</v>
      </c>
      <c r="AU221" s="269" t="s">
        <v>89</v>
      </c>
      <c r="AV221" s="15" t="s">
        <v>264</v>
      </c>
      <c r="AW221" s="15" t="s">
        <v>41</v>
      </c>
      <c r="AX221" s="15" t="s">
        <v>87</v>
      </c>
      <c r="AY221" s="269" t="s">
        <v>257</v>
      </c>
    </row>
    <row r="222" s="2" customFormat="1" ht="16.5" customHeight="1">
      <c r="A222" s="41"/>
      <c r="B222" s="42"/>
      <c r="C222" s="270" t="s">
        <v>400</v>
      </c>
      <c r="D222" s="270" t="s">
        <v>369</v>
      </c>
      <c r="E222" s="271" t="s">
        <v>1216</v>
      </c>
      <c r="F222" s="272" t="s">
        <v>1217</v>
      </c>
      <c r="G222" s="273" t="s">
        <v>396</v>
      </c>
      <c r="H222" s="274">
        <v>3</v>
      </c>
      <c r="I222" s="275"/>
      <c r="J222" s="276">
        <f>ROUND(I222*H222,2)</f>
        <v>0</v>
      </c>
      <c r="K222" s="272" t="s">
        <v>263</v>
      </c>
      <c r="L222" s="277"/>
      <c r="M222" s="278" t="s">
        <v>35</v>
      </c>
      <c r="N222" s="279" t="s">
        <v>51</v>
      </c>
      <c r="O222" s="87"/>
      <c r="P222" s="228">
        <f>O222*H222</f>
        <v>0</v>
      </c>
      <c r="Q222" s="228">
        <v>0.040000000000000001</v>
      </c>
      <c r="R222" s="228">
        <f>Q222*H222</f>
        <v>0.12</v>
      </c>
      <c r="S222" s="228">
        <v>0</v>
      </c>
      <c r="T222" s="22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0" t="s">
        <v>308</v>
      </c>
      <c r="AT222" s="230" t="s">
        <v>369</v>
      </c>
      <c r="AU222" s="230" t="s">
        <v>89</v>
      </c>
      <c r="AY222" s="19" t="s">
        <v>257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9" t="s">
        <v>87</v>
      </c>
      <c r="BK222" s="231">
        <f>ROUND(I222*H222,2)</f>
        <v>0</v>
      </c>
      <c r="BL222" s="19" t="s">
        <v>264</v>
      </c>
      <c r="BM222" s="230" t="s">
        <v>1218</v>
      </c>
    </row>
    <row r="223" s="13" customFormat="1">
      <c r="A223" s="13"/>
      <c r="B223" s="237"/>
      <c r="C223" s="238"/>
      <c r="D223" s="239" t="s">
        <v>268</v>
      </c>
      <c r="E223" s="240" t="s">
        <v>35</v>
      </c>
      <c r="F223" s="241" t="s">
        <v>1195</v>
      </c>
      <c r="G223" s="238"/>
      <c r="H223" s="240" t="s">
        <v>35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268</v>
      </c>
      <c r="AU223" s="247" t="s">
        <v>89</v>
      </c>
      <c r="AV223" s="13" t="s">
        <v>87</v>
      </c>
      <c r="AW223" s="13" t="s">
        <v>41</v>
      </c>
      <c r="AX223" s="13" t="s">
        <v>80</v>
      </c>
      <c r="AY223" s="247" t="s">
        <v>257</v>
      </c>
    </row>
    <row r="224" s="14" customFormat="1">
      <c r="A224" s="14"/>
      <c r="B224" s="248"/>
      <c r="C224" s="249"/>
      <c r="D224" s="239" t="s">
        <v>268</v>
      </c>
      <c r="E224" s="250" t="s">
        <v>35</v>
      </c>
      <c r="F224" s="251" t="s">
        <v>1214</v>
      </c>
      <c r="G224" s="249"/>
      <c r="H224" s="252">
        <v>3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268</v>
      </c>
      <c r="AU224" s="258" t="s">
        <v>89</v>
      </c>
      <c r="AV224" s="14" t="s">
        <v>89</v>
      </c>
      <c r="AW224" s="14" t="s">
        <v>41</v>
      </c>
      <c r="AX224" s="14" t="s">
        <v>80</v>
      </c>
      <c r="AY224" s="258" t="s">
        <v>257</v>
      </c>
    </row>
    <row r="225" s="15" customFormat="1">
      <c r="A225" s="15"/>
      <c r="B225" s="259"/>
      <c r="C225" s="260"/>
      <c r="D225" s="239" t="s">
        <v>268</v>
      </c>
      <c r="E225" s="261" t="s">
        <v>35</v>
      </c>
      <c r="F225" s="262" t="s">
        <v>272</v>
      </c>
      <c r="G225" s="260"/>
      <c r="H225" s="263">
        <v>3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9" t="s">
        <v>268</v>
      </c>
      <c r="AU225" s="269" t="s">
        <v>89</v>
      </c>
      <c r="AV225" s="15" t="s">
        <v>264</v>
      </c>
      <c r="AW225" s="15" t="s">
        <v>41</v>
      </c>
      <c r="AX225" s="15" t="s">
        <v>87</v>
      </c>
      <c r="AY225" s="269" t="s">
        <v>257</v>
      </c>
    </row>
    <row r="226" s="2" customFormat="1" ht="16.5" customHeight="1">
      <c r="A226" s="41"/>
      <c r="B226" s="42"/>
      <c r="C226" s="270" t="s">
        <v>405</v>
      </c>
      <c r="D226" s="270" t="s">
        <v>369</v>
      </c>
      <c r="E226" s="271" t="s">
        <v>1033</v>
      </c>
      <c r="F226" s="272" t="s">
        <v>1034</v>
      </c>
      <c r="G226" s="273" t="s">
        <v>396</v>
      </c>
      <c r="H226" s="274">
        <v>3</v>
      </c>
      <c r="I226" s="275"/>
      <c r="J226" s="276">
        <f>ROUND(I226*H226,2)</f>
        <v>0</v>
      </c>
      <c r="K226" s="272" t="s">
        <v>263</v>
      </c>
      <c r="L226" s="277"/>
      <c r="M226" s="278" t="s">
        <v>35</v>
      </c>
      <c r="N226" s="279" t="s">
        <v>51</v>
      </c>
      <c r="O226" s="87"/>
      <c r="P226" s="228">
        <f>O226*H226</f>
        <v>0</v>
      </c>
      <c r="Q226" s="228">
        <v>0.068000000000000005</v>
      </c>
      <c r="R226" s="228">
        <f>Q226*H226</f>
        <v>0.20400000000000002</v>
      </c>
      <c r="S226" s="228">
        <v>0</v>
      </c>
      <c r="T226" s="22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0" t="s">
        <v>308</v>
      </c>
      <c r="AT226" s="230" t="s">
        <v>369</v>
      </c>
      <c r="AU226" s="230" t="s">
        <v>89</v>
      </c>
      <c r="AY226" s="19" t="s">
        <v>257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9" t="s">
        <v>87</v>
      </c>
      <c r="BK226" s="231">
        <f>ROUND(I226*H226,2)</f>
        <v>0</v>
      </c>
      <c r="BL226" s="19" t="s">
        <v>264</v>
      </c>
      <c r="BM226" s="230" t="s">
        <v>1035</v>
      </c>
    </row>
    <row r="227" s="13" customFormat="1">
      <c r="A227" s="13"/>
      <c r="B227" s="237"/>
      <c r="C227" s="238"/>
      <c r="D227" s="239" t="s">
        <v>268</v>
      </c>
      <c r="E227" s="240" t="s">
        <v>35</v>
      </c>
      <c r="F227" s="241" t="s">
        <v>1195</v>
      </c>
      <c r="G227" s="238"/>
      <c r="H227" s="240" t="s">
        <v>35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268</v>
      </c>
      <c r="AU227" s="247" t="s">
        <v>89</v>
      </c>
      <c r="AV227" s="13" t="s">
        <v>87</v>
      </c>
      <c r="AW227" s="13" t="s">
        <v>41</v>
      </c>
      <c r="AX227" s="13" t="s">
        <v>80</v>
      </c>
      <c r="AY227" s="247" t="s">
        <v>257</v>
      </c>
    </row>
    <row r="228" s="14" customFormat="1">
      <c r="A228" s="14"/>
      <c r="B228" s="248"/>
      <c r="C228" s="249"/>
      <c r="D228" s="239" t="s">
        <v>268</v>
      </c>
      <c r="E228" s="250" t="s">
        <v>35</v>
      </c>
      <c r="F228" s="251" t="s">
        <v>1215</v>
      </c>
      <c r="G228" s="249"/>
      <c r="H228" s="252">
        <v>3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41</v>
      </c>
      <c r="AX228" s="14" t="s">
        <v>80</v>
      </c>
      <c r="AY228" s="258" t="s">
        <v>257</v>
      </c>
    </row>
    <row r="229" s="15" customFormat="1">
      <c r="A229" s="15"/>
      <c r="B229" s="259"/>
      <c r="C229" s="260"/>
      <c r="D229" s="239" t="s">
        <v>268</v>
      </c>
      <c r="E229" s="261" t="s">
        <v>35</v>
      </c>
      <c r="F229" s="262" t="s">
        <v>272</v>
      </c>
      <c r="G229" s="260"/>
      <c r="H229" s="263">
        <v>3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268</v>
      </c>
      <c r="AU229" s="269" t="s">
        <v>89</v>
      </c>
      <c r="AV229" s="15" t="s">
        <v>264</v>
      </c>
      <c r="AW229" s="15" t="s">
        <v>41</v>
      </c>
      <c r="AX229" s="15" t="s">
        <v>87</v>
      </c>
      <c r="AY229" s="269" t="s">
        <v>257</v>
      </c>
    </row>
    <row r="230" s="12" customFormat="1" ht="22.8" customHeight="1">
      <c r="A230" s="12"/>
      <c r="B230" s="203"/>
      <c r="C230" s="204"/>
      <c r="D230" s="205" t="s">
        <v>79</v>
      </c>
      <c r="E230" s="217" t="s">
        <v>308</v>
      </c>
      <c r="F230" s="217" t="s">
        <v>412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SUM(P231:P295)</f>
        <v>0</v>
      </c>
      <c r="Q230" s="211"/>
      <c r="R230" s="212">
        <f>SUM(R231:R295)</f>
        <v>15.193494200000002</v>
      </c>
      <c r="S230" s="211"/>
      <c r="T230" s="213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87</v>
      </c>
      <c r="AT230" s="215" t="s">
        <v>79</v>
      </c>
      <c r="AU230" s="215" t="s">
        <v>87</v>
      </c>
      <c r="AY230" s="214" t="s">
        <v>257</v>
      </c>
      <c r="BK230" s="216">
        <f>SUM(BK231:BK295)</f>
        <v>0</v>
      </c>
    </row>
    <row r="231" s="2" customFormat="1" ht="24.15" customHeight="1">
      <c r="A231" s="41"/>
      <c r="B231" s="42"/>
      <c r="C231" s="219" t="s">
        <v>413</v>
      </c>
      <c r="D231" s="219" t="s">
        <v>259</v>
      </c>
      <c r="E231" s="220" t="s">
        <v>1148</v>
      </c>
      <c r="F231" s="221" t="s">
        <v>1149</v>
      </c>
      <c r="G231" s="222" t="s">
        <v>297</v>
      </c>
      <c r="H231" s="223">
        <v>65.489999999999995</v>
      </c>
      <c r="I231" s="224"/>
      <c r="J231" s="225">
        <f>ROUND(I231*H231,2)</f>
        <v>0</v>
      </c>
      <c r="K231" s="221" t="s">
        <v>263</v>
      </c>
      <c r="L231" s="47"/>
      <c r="M231" s="226" t="s">
        <v>35</v>
      </c>
      <c r="N231" s="227" t="s">
        <v>51</v>
      </c>
      <c r="O231" s="87"/>
      <c r="P231" s="228">
        <f>O231*H231</f>
        <v>0</v>
      </c>
      <c r="Q231" s="228">
        <v>5.0000000000000002E-05</v>
      </c>
      <c r="R231" s="228">
        <f>Q231*H231</f>
        <v>0.0032745000000000001</v>
      </c>
      <c r="S231" s="228">
        <v>0</v>
      </c>
      <c r="T231" s="22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30" t="s">
        <v>264</v>
      </c>
      <c r="AT231" s="230" t="s">
        <v>259</v>
      </c>
      <c r="AU231" s="230" t="s">
        <v>89</v>
      </c>
      <c r="AY231" s="19" t="s">
        <v>257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9" t="s">
        <v>87</v>
      </c>
      <c r="BK231" s="231">
        <f>ROUND(I231*H231,2)</f>
        <v>0</v>
      </c>
      <c r="BL231" s="19" t="s">
        <v>264</v>
      </c>
      <c r="BM231" s="230" t="s">
        <v>1150</v>
      </c>
    </row>
    <row r="232" s="2" customFormat="1">
      <c r="A232" s="41"/>
      <c r="B232" s="42"/>
      <c r="C232" s="43"/>
      <c r="D232" s="232" t="s">
        <v>266</v>
      </c>
      <c r="E232" s="43"/>
      <c r="F232" s="233" t="s">
        <v>1151</v>
      </c>
      <c r="G232" s="43"/>
      <c r="H232" s="43"/>
      <c r="I232" s="234"/>
      <c r="J232" s="43"/>
      <c r="K232" s="43"/>
      <c r="L232" s="47"/>
      <c r="M232" s="235"/>
      <c r="N232" s="23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266</v>
      </c>
      <c r="AU232" s="19" t="s">
        <v>89</v>
      </c>
    </row>
    <row r="233" s="13" customFormat="1">
      <c r="A233" s="13"/>
      <c r="B233" s="237"/>
      <c r="C233" s="238"/>
      <c r="D233" s="239" t="s">
        <v>268</v>
      </c>
      <c r="E233" s="240" t="s">
        <v>35</v>
      </c>
      <c r="F233" s="241" t="s">
        <v>1195</v>
      </c>
      <c r="G233" s="238"/>
      <c r="H233" s="240" t="s">
        <v>35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268</v>
      </c>
      <c r="AU233" s="247" t="s">
        <v>89</v>
      </c>
      <c r="AV233" s="13" t="s">
        <v>87</v>
      </c>
      <c r="AW233" s="13" t="s">
        <v>41</v>
      </c>
      <c r="AX233" s="13" t="s">
        <v>80</v>
      </c>
      <c r="AY233" s="247" t="s">
        <v>257</v>
      </c>
    </row>
    <row r="234" s="14" customFormat="1">
      <c r="A234" s="14"/>
      <c r="B234" s="248"/>
      <c r="C234" s="249"/>
      <c r="D234" s="239" t="s">
        <v>268</v>
      </c>
      <c r="E234" s="250" t="s">
        <v>35</v>
      </c>
      <c r="F234" s="251" t="s">
        <v>1212</v>
      </c>
      <c r="G234" s="249"/>
      <c r="H234" s="252">
        <v>65.489999999999995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268</v>
      </c>
      <c r="AU234" s="258" t="s">
        <v>89</v>
      </c>
      <c r="AV234" s="14" t="s">
        <v>89</v>
      </c>
      <c r="AW234" s="14" t="s">
        <v>41</v>
      </c>
      <c r="AX234" s="14" t="s">
        <v>80</v>
      </c>
      <c r="AY234" s="258" t="s">
        <v>257</v>
      </c>
    </row>
    <row r="235" s="15" customFormat="1">
      <c r="A235" s="15"/>
      <c r="B235" s="259"/>
      <c r="C235" s="260"/>
      <c r="D235" s="239" t="s">
        <v>268</v>
      </c>
      <c r="E235" s="261" t="s">
        <v>35</v>
      </c>
      <c r="F235" s="262" t="s">
        <v>272</v>
      </c>
      <c r="G235" s="260"/>
      <c r="H235" s="263">
        <v>65.489999999999995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9" t="s">
        <v>268</v>
      </c>
      <c r="AU235" s="269" t="s">
        <v>89</v>
      </c>
      <c r="AV235" s="15" t="s">
        <v>264</v>
      </c>
      <c r="AW235" s="15" t="s">
        <v>41</v>
      </c>
      <c r="AX235" s="15" t="s">
        <v>87</v>
      </c>
      <c r="AY235" s="269" t="s">
        <v>257</v>
      </c>
    </row>
    <row r="236" s="2" customFormat="1" ht="16.5" customHeight="1">
      <c r="A236" s="41"/>
      <c r="B236" s="42"/>
      <c r="C236" s="270" t="s">
        <v>418</v>
      </c>
      <c r="D236" s="270" t="s">
        <v>369</v>
      </c>
      <c r="E236" s="271" t="s">
        <v>1152</v>
      </c>
      <c r="F236" s="272" t="s">
        <v>1153</v>
      </c>
      <c r="G236" s="273" t="s">
        <v>297</v>
      </c>
      <c r="H236" s="274">
        <v>66.471999999999994</v>
      </c>
      <c r="I236" s="275"/>
      <c r="J236" s="276">
        <f>ROUND(I236*H236,2)</f>
        <v>0</v>
      </c>
      <c r="K236" s="272" t="s">
        <v>263</v>
      </c>
      <c r="L236" s="277"/>
      <c r="M236" s="278" t="s">
        <v>35</v>
      </c>
      <c r="N236" s="279" t="s">
        <v>51</v>
      </c>
      <c r="O236" s="87"/>
      <c r="P236" s="228">
        <f>O236*H236</f>
        <v>0</v>
      </c>
      <c r="Q236" s="228">
        <v>0.052999999999999998</v>
      </c>
      <c r="R236" s="228">
        <f>Q236*H236</f>
        <v>3.5230159999999997</v>
      </c>
      <c r="S236" s="228">
        <v>0</v>
      </c>
      <c r="T236" s="22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0" t="s">
        <v>308</v>
      </c>
      <c r="AT236" s="230" t="s">
        <v>369</v>
      </c>
      <c r="AU236" s="230" t="s">
        <v>89</v>
      </c>
      <c r="AY236" s="19" t="s">
        <v>257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87</v>
      </c>
      <c r="BK236" s="231">
        <f>ROUND(I236*H236,2)</f>
        <v>0</v>
      </c>
      <c r="BL236" s="19" t="s">
        <v>264</v>
      </c>
      <c r="BM236" s="230" t="s">
        <v>1219</v>
      </c>
    </row>
    <row r="237" s="14" customFormat="1">
      <c r="A237" s="14"/>
      <c r="B237" s="248"/>
      <c r="C237" s="249"/>
      <c r="D237" s="239" t="s">
        <v>268</v>
      </c>
      <c r="E237" s="249"/>
      <c r="F237" s="251" t="s">
        <v>1220</v>
      </c>
      <c r="G237" s="249"/>
      <c r="H237" s="252">
        <v>66.471999999999994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268</v>
      </c>
      <c r="AU237" s="258" t="s">
        <v>89</v>
      </c>
      <c r="AV237" s="14" t="s">
        <v>89</v>
      </c>
      <c r="AW237" s="14" t="s">
        <v>4</v>
      </c>
      <c r="AX237" s="14" t="s">
        <v>87</v>
      </c>
      <c r="AY237" s="258" t="s">
        <v>257</v>
      </c>
    </row>
    <row r="238" s="2" customFormat="1" ht="24.15" customHeight="1">
      <c r="A238" s="41"/>
      <c r="B238" s="42"/>
      <c r="C238" s="219" t="s">
        <v>422</v>
      </c>
      <c r="D238" s="219" t="s">
        <v>259</v>
      </c>
      <c r="E238" s="220" t="s">
        <v>1156</v>
      </c>
      <c r="F238" s="221" t="s">
        <v>1157</v>
      </c>
      <c r="G238" s="222" t="s">
        <v>396</v>
      </c>
      <c r="H238" s="223">
        <v>2</v>
      </c>
      <c r="I238" s="224"/>
      <c r="J238" s="225">
        <f>ROUND(I238*H238,2)</f>
        <v>0</v>
      </c>
      <c r="K238" s="221" t="s">
        <v>263</v>
      </c>
      <c r="L238" s="47"/>
      <c r="M238" s="226" t="s">
        <v>35</v>
      </c>
      <c r="N238" s="227" t="s">
        <v>51</v>
      </c>
      <c r="O238" s="87"/>
      <c r="P238" s="228">
        <f>O238*H238</f>
        <v>0</v>
      </c>
      <c r="Q238" s="228">
        <v>0.00014999999999999999</v>
      </c>
      <c r="R238" s="228">
        <f>Q238*H238</f>
        <v>0.00029999999999999997</v>
      </c>
      <c r="S238" s="228">
        <v>0</v>
      </c>
      <c r="T238" s="22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0" t="s">
        <v>264</v>
      </c>
      <c r="AT238" s="230" t="s">
        <v>259</v>
      </c>
      <c r="AU238" s="230" t="s">
        <v>89</v>
      </c>
      <c r="AY238" s="19" t="s">
        <v>257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9" t="s">
        <v>87</v>
      </c>
      <c r="BK238" s="231">
        <f>ROUND(I238*H238,2)</f>
        <v>0</v>
      </c>
      <c r="BL238" s="19" t="s">
        <v>264</v>
      </c>
      <c r="BM238" s="230" t="s">
        <v>1158</v>
      </c>
    </row>
    <row r="239" s="2" customFormat="1">
      <c r="A239" s="41"/>
      <c r="B239" s="42"/>
      <c r="C239" s="43"/>
      <c r="D239" s="232" t="s">
        <v>266</v>
      </c>
      <c r="E239" s="43"/>
      <c r="F239" s="233" t="s">
        <v>1159</v>
      </c>
      <c r="G239" s="43"/>
      <c r="H239" s="43"/>
      <c r="I239" s="234"/>
      <c r="J239" s="43"/>
      <c r="K239" s="43"/>
      <c r="L239" s="47"/>
      <c r="M239" s="235"/>
      <c r="N239" s="23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266</v>
      </c>
      <c r="AU239" s="19" t="s">
        <v>89</v>
      </c>
    </row>
    <row r="240" s="13" customFormat="1">
      <c r="A240" s="13"/>
      <c r="B240" s="237"/>
      <c r="C240" s="238"/>
      <c r="D240" s="239" t="s">
        <v>268</v>
      </c>
      <c r="E240" s="240" t="s">
        <v>35</v>
      </c>
      <c r="F240" s="241" t="s">
        <v>1195</v>
      </c>
      <c r="G240" s="238"/>
      <c r="H240" s="240" t="s">
        <v>35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268</v>
      </c>
      <c r="AU240" s="247" t="s">
        <v>89</v>
      </c>
      <c r="AV240" s="13" t="s">
        <v>87</v>
      </c>
      <c r="AW240" s="13" t="s">
        <v>41</v>
      </c>
      <c r="AX240" s="13" t="s">
        <v>80</v>
      </c>
      <c r="AY240" s="247" t="s">
        <v>257</v>
      </c>
    </row>
    <row r="241" s="13" customFormat="1">
      <c r="A241" s="13"/>
      <c r="B241" s="237"/>
      <c r="C241" s="238"/>
      <c r="D241" s="239" t="s">
        <v>268</v>
      </c>
      <c r="E241" s="240" t="s">
        <v>35</v>
      </c>
      <c r="F241" s="241" t="s">
        <v>1057</v>
      </c>
      <c r="G241" s="238"/>
      <c r="H241" s="240" t="s">
        <v>35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268</v>
      </c>
      <c r="AU241" s="247" t="s">
        <v>89</v>
      </c>
      <c r="AV241" s="13" t="s">
        <v>87</v>
      </c>
      <c r="AW241" s="13" t="s">
        <v>41</v>
      </c>
      <c r="AX241" s="13" t="s">
        <v>80</v>
      </c>
      <c r="AY241" s="247" t="s">
        <v>257</v>
      </c>
    </row>
    <row r="242" s="14" customFormat="1">
      <c r="A242" s="14"/>
      <c r="B242" s="248"/>
      <c r="C242" s="249"/>
      <c r="D242" s="239" t="s">
        <v>268</v>
      </c>
      <c r="E242" s="250" t="s">
        <v>35</v>
      </c>
      <c r="F242" s="251" t="s">
        <v>89</v>
      </c>
      <c r="G242" s="249"/>
      <c r="H242" s="252">
        <v>2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8" t="s">
        <v>268</v>
      </c>
      <c r="AU242" s="258" t="s">
        <v>89</v>
      </c>
      <c r="AV242" s="14" t="s">
        <v>89</v>
      </c>
      <c r="AW242" s="14" t="s">
        <v>41</v>
      </c>
      <c r="AX242" s="14" t="s">
        <v>80</v>
      </c>
      <c r="AY242" s="258" t="s">
        <v>257</v>
      </c>
    </row>
    <row r="243" s="15" customFormat="1">
      <c r="A243" s="15"/>
      <c r="B243" s="259"/>
      <c r="C243" s="260"/>
      <c r="D243" s="239" t="s">
        <v>268</v>
      </c>
      <c r="E243" s="261" t="s">
        <v>35</v>
      </c>
      <c r="F243" s="262" t="s">
        <v>272</v>
      </c>
      <c r="G243" s="260"/>
      <c r="H243" s="263">
        <v>2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9" t="s">
        <v>268</v>
      </c>
      <c r="AU243" s="269" t="s">
        <v>89</v>
      </c>
      <c r="AV243" s="15" t="s">
        <v>264</v>
      </c>
      <c r="AW243" s="15" t="s">
        <v>41</v>
      </c>
      <c r="AX243" s="15" t="s">
        <v>87</v>
      </c>
      <c r="AY243" s="269" t="s">
        <v>257</v>
      </c>
    </row>
    <row r="244" s="2" customFormat="1" ht="21.75" customHeight="1">
      <c r="A244" s="41"/>
      <c r="B244" s="42"/>
      <c r="C244" s="270" t="s">
        <v>427</v>
      </c>
      <c r="D244" s="270" t="s">
        <v>369</v>
      </c>
      <c r="E244" s="271" t="s">
        <v>1160</v>
      </c>
      <c r="F244" s="272" t="s">
        <v>1161</v>
      </c>
      <c r="G244" s="273" t="s">
        <v>396</v>
      </c>
      <c r="H244" s="274">
        <v>2</v>
      </c>
      <c r="I244" s="275"/>
      <c r="J244" s="276">
        <f>ROUND(I244*H244,2)</f>
        <v>0</v>
      </c>
      <c r="K244" s="272" t="s">
        <v>263</v>
      </c>
      <c r="L244" s="277"/>
      <c r="M244" s="278" t="s">
        <v>35</v>
      </c>
      <c r="N244" s="279" t="s">
        <v>51</v>
      </c>
      <c r="O244" s="87"/>
      <c r="P244" s="228">
        <f>O244*H244</f>
        <v>0</v>
      </c>
      <c r="Q244" s="228">
        <v>0.042000000000000003</v>
      </c>
      <c r="R244" s="228">
        <f>Q244*H244</f>
        <v>0.084000000000000005</v>
      </c>
      <c r="S244" s="228">
        <v>0</v>
      </c>
      <c r="T244" s="22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30" t="s">
        <v>308</v>
      </c>
      <c r="AT244" s="230" t="s">
        <v>369</v>
      </c>
      <c r="AU244" s="230" t="s">
        <v>89</v>
      </c>
      <c r="AY244" s="19" t="s">
        <v>257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9" t="s">
        <v>87</v>
      </c>
      <c r="BK244" s="231">
        <f>ROUND(I244*H244,2)</f>
        <v>0</v>
      </c>
      <c r="BL244" s="19" t="s">
        <v>264</v>
      </c>
      <c r="BM244" s="230" t="s">
        <v>1162</v>
      </c>
    </row>
    <row r="245" s="2" customFormat="1" ht="16.5" customHeight="1">
      <c r="A245" s="41"/>
      <c r="B245" s="42"/>
      <c r="C245" s="219" t="s">
        <v>431</v>
      </c>
      <c r="D245" s="219" t="s">
        <v>259</v>
      </c>
      <c r="E245" s="220" t="s">
        <v>500</v>
      </c>
      <c r="F245" s="221" t="s">
        <v>501</v>
      </c>
      <c r="G245" s="222" t="s">
        <v>396</v>
      </c>
      <c r="H245" s="223">
        <v>2</v>
      </c>
      <c r="I245" s="224"/>
      <c r="J245" s="225">
        <f>ROUND(I245*H245,2)</f>
        <v>0</v>
      </c>
      <c r="K245" s="221" t="s">
        <v>263</v>
      </c>
      <c r="L245" s="47"/>
      <c r="M245" s="226" t="s">
        <v>35</v>
      </c>
      <c r="N245" s="227" t="s">
        <v>51</v>
      </c>
      <c r="O245" s="87"/>
      <c r="P245" s="228">
        <f>O245*H245</f>
        <v>0</v>
      </c>
      <c r="Q245" s="228">
        <v>0.45937</v>
      </c>
      <c r="R245" s="228">
        <f>Q245*H245</f>
        <v>0.91874</v>
      </c>
      <c r="S245" s="228">
        <v>0</v>
      </c>
      <c r="T245" s="22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0" t="s">
        <v>264</v>
      </c>
      <c r="AT245" s="230" t="s">
        <v>259</v>
      </c>
      <c r="AU245" s="230" t="s">
        <v>89</v>
      </c>
      <c r="AY245" s="19" t="s">
        <v>257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87</v>
      </c>
      <c r="BK245" s="231">
        <f>ROUND(I245*H245,2)</f>
        <v>0</v>
      </c>
      <c r="BL245" s="19" t="s">
        <v>264</v>
      </c>
      <c r="BM245" s="230" t="s">
        <v>1061</v>
      </c>
    </row>
    <row r="246" s="2" customFormat="1">
      <c r="A246" s="41"/>
      <c r="B246" s="42"/>
      <c r="C246" s="43"/>
      <c r="D246" s="232" t="s">
        <v>266</v>
      </c>
      <c r="E246" s="43"/>
      <c r="F246" s="233" t="s">
        <v>503</v>
      </c>
      <c r="G246" s="43"/>
      <c r="H246" s="43"/>
      <c r="I246" s="234"/>
      <c r="J246" s="43"/>
      <c r="K246" s="43"/>
      <c r="L246" s="47"/>
      <c r="M246" s="235"/>
      <c r="N246" s="23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266</v>
      </c>
      <c r="AU246" s="19" t="s">
        <v>89</v>
      </c>
    </row>
    <row r="247" s="2" customFormat="1" ht="16.5" customHeight="1">
      <c r="A247" s="41"/>
      <c r="B247" s="42"/>
      <c r="C247" s="219" t="s">
        <v>436</v>
      </c>
      <c r="D247" s="219" t="s">
        <v>259</v>
      </c>
      <c r="E247" s="220" t="s">
        <v>1062</v>
      </c>
      <c r="F247" s="221" t="s">
        <v>1063</v>
      </c>
      <c r="G247" s="222" t="s">
        <v>297</v>
      </c>
      <c r="H247" s="223">
        <v>65.489999999999995</v>
      </c>
      <c r="I247" s="224"/>
      <c r="J247" s="225">
        <f>ROUND(I247*H247,2)</f>
        <v>0</v>
      </c>
      <c r="K247" s="221" t="s">
        <v>263</v>
      </c>
      <c r="L247" s="47"/>
      <c r="M247" s="226" t="s">
        <v>35</v>
      </c>
      <c r="N247" s="227" t="s">
        <v>51</v>
      </c>
      <c r="O247" s="87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0" t="s">
        <v>264</v>
      </c>
      <c r="AT247" s="230" t="s">
        <v>259</v>
      </c>
      <c r="AU247" s="230" t="s">
        <v>89</v>
      </c>
      <c r="AY247" s="19" t="s">
        <v>257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9" t="s">
        <v>87</v>
      </c>
      <c r="BK247" s="231">
        <f>ROUND(I247*H247,2)</f>
        <v>0</v>
      </c>
      <c r="BL247" s="19" t="s">
        <v>264</v>
      </c>
      <c r="BM247" s="230" t="s">
        <v>1064</v>
      </c>
    </row>
    <row r="248" s="2" customFormat="1">
      <c r="A248" s="41"/>
      <c r="B248" s="42"/>
      <c r="C248" s="43"/>
      <c r="D248" s="232" t="s">
        <v>266</v>
      </c>
      <c r="E248" s="43"/>
      <c r="F248" s="233" t="s">
        <v>1065</v>
      </c>
      <c r="G248" s="43"/>
      <c r="H248" s="43"/>
      <c r="I248" s="234"/>
      <c r="J248" s="43"/>
      <c r="K248" s="43"/>
      <c r="L248" s="47"/>
      <c r="M248" s="235"/>
      <c r="N248" s="23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266</v>
      </c>
      <c r="AU248" s="19" t="s">
        <v>89</v>
      </c>
    </row>
    <row r="249" s="13" customFormat="1">
      <c r="A249" s="13"/>
      <c r="B249" s="237"/>
      <c r="C249" s="238"/>
      <c r="D249" s="239" t="s">
        <v>268</v>
      </c>
      <c r="E249" s="240" t="s">
        <v>35</v>
      </c>
      <c r="F249" s="241" t="s">
        <v>1195</v>
      </c>
      <c r="G249" s="238"/>
      <c r="H249" s="240" t="s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268</v>
      </c>
      <c r="AU249" s="247" t="s">
        <v>89</v>
      </c>
      <c r="AV249" s="13" t="s">
        <v>87</v>
      </c>
      <c r="AW249" s="13" t="s">
        <v>41</v>
      </c>
      <c r="AX249" s="13" t="s">
        <v>80</v>
      </c>
      <c r="AY249" s="247" t="s">
        <v>257</v>
      </c>
    </row>
    <row r="250" s="14" customFormat="1">
      <c r="A250" s="14"/>
      <c r="B250" s="248"/>
      <c r="C250" s="249"/>
      <c r="D250" s="239" t="s">
        <v>268</v>
      </c>
      <c r="E250" s="250" t="s">
        <v>35</v>
      </c>
      <c r="F250" s="251" t="s">
        <v>1212</v>
      </c>
      <c r="G250" s="249"/>
      <c r="H250" s="252">
        <v>65.489999999999995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268</v>
      </c>
      <c r="AU250" s="258" t="s">
        <v>89</v>
      </c>
      <c r="AV250" s="14" t="s">
        <v>89</v>
      </c>
      <c r="AW250" s="14" t="s">
        <v>41</v>
      </c>
      <c r="AX250" s="14" t="s">
        <v>80</v>
      </c>
      <c r="AY250" s="258" t="s">
        <v>257</v>
      </c>
    </row>
    <row r="251" s="15" customFormat="1">
      <c r="A251" s="15"/>
      <c r="B251" s="259"/>
      <c r="C251" s="260"/>
      <c r="D251" s="239" t="s">
        <v>268</v>
      </c>
      <c r="E251" s="261" t="s">
        <v>35</v>
      </c>
      <c r="F251" s="262" t="s">
        <v>272</v>
      </c>
      <c r="G251" s="260"/>
      <c r="H251" s="263">
        <v>65.489999999999995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268</v>
      </c>
      <c r="AU251" s="269" t="s">
        <v>89</v>
      </c>
      <c r="AV251" s="15" t="s">
        <v>264</v>
      </c>
      <c r="AW251" s="15" t="s">
        <v>41</v>
      </c>
      <c r="AX251" s="15" t="s">
        <v>87</v>
      </c>
      <c r="AY251" s="269" t="s">
        <v>257</v>
      </c>
    </row>
    <row r="252" s="2" customFormat="1" ht="16.5" customHeight="1">
      <c r="A252" s="41"/>
      <c r="B252" s="42"/>
      <c r="C252" s="219" t="s">
        <v>440</v>
      </c>
      <c r="D252" s="219" t="s">
        <v>259</v>
      </c>
      <c r="E252" s="220" t="s">
        <v>1066</v>
      </c>
      <c r="F252" s="221" t="s">
        <v>1067</v>
      </c>
      <c r="G252" s="222" t="s">
        <v>396</v>
      </c>
      <c r="H252" s="223">
        <v>3</v>
      </c>
      <c r="I252" s="224"/>
      <c r="J252" s="225">
        <f>ROUND(I252*H252,2)</f>
        <v>0</v>
      </c>
      <c r="K252" s="221" t="s">
        <v>263</v>
      </c>
      <c r="L252" s="47"/>
      <c r="M252" s="226" t="s">
        <v>35</v>
      </c>
      <c r="N252" s="227" t="s">
        <v>51</v>
      </c>
      <c r="O252" s="87"/>
      <c r="P252" s="228">
        <f>O252*H252</f>
        <v>0</v>
      </c>
      <c r="Q252" s="228">
        <v>0.010189999999999999</v>
      </c>
      <c r="R252" s="228">
        <f>Q252*H252</f>
        <v>0.03057</v>
      </c>
      <c r="S252" s="228">
        <v>0</v>
      </c>
      <c r="T252" s="22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0" t="s">
        <v>264</v>
      </c>
      <c r="AT252" s="230" t="s">
        <v>259</v>
      </c>
      <c r="AU252" s="230" t="s">
        <v>89</v>
      </c>
      <c r="AY252" s="19" t="s">
        <v>257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9" t="s">
        <v>87</v>
      </c>
      <c r="BK252" s="231">
        <f>ROUND(I252*H252,2)</f>
        <v>0</v>
      </c>
      <c r="BL252" s="19" t="s">
        <v>264</v>
      </c>
      <c r="BM252" s="230" t="s">
        <v>1068</v>
      </c>
    </row>
    <row r="253" s="2" customFormat="1">
      <c r="A253" s="41"/>
      <c r="B253" s="42"/>
      <c r="C253" s="43"/>
      <c r="D253" s="232" t="s">
        <v>266</v>
      </c>
      <c r="E253" s="43"/>
      <c r="F253" s="233" t="s">
        <v>1069</v>
      </c>
      <c r="G253" s="43"/>
      <c r="H253" s="43"/>
      <c r="I253" s="234"/>
      <c r="J253" s="43"/>
      <c r="K253" s="43"/>
      <c r="L253" s="47"/>
      <c r="M253" s="235"/>
      <c r="N253" s="23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266</v>
      </c>
      <c r="AU253" s="19" t="s">
        <v>89</v>
      </c>
    </row>
    <row r="254" s="13" customFormat="1">
      <c r="A254" s="13"/>
      <c r="B254" s="237"/>
      <c r="C254" s="238"/>
      <c r="D254" s="239" t="s">
        <v>268</v>
      </c>
      <c r="E254" s="240" t="s">
        <v>35</v>
      </c>
      <c r="F254" s="241" t="s">
        <v>1195</v>
      </c>
      <c r="G254" s="238"/>
      <c r="H254" s="240" t="s">
        <v>35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268</v>
      </c>
      <c r="AU254" s="247" t="s">
        <v>89</v>
      </c>
      <c r="AV254" s="13" t="s">
        <v>87</v>
      </c>
      <c r="AW254" s="13" t="s">
        <v>41</v>
      </c>
      <c r="AX254" s="13" t="s">
        <v>80</v>
      </c>
      <c r="AY254" s="247" t="s">
        <v>257</v>
      </c>
    </row>
    <row r="255" s="14" customFormat="1">
      <c r="A255" s="14"/>
      <c r="B255" s="248"/>
      <c r="C255" s="249"/>
      <c r="D255" s="239" t="s">
        <v>268</v>
      </c>
      <c r="E255" s="250" t="s">
        <v>35</v>
      </c>
      <c r="F255" s="251" t="s">
        <v>1221</v>
      </c>
      <c r="G255" s="249"/>
      <c r="H255" s="252">
        <v>3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268</v>
      </c>
      <c r="AU255" s="258" t="s">
        <v>89</v>
      </c>
      <c r="AV255" s="14" t="s">
        <v>89</v>
      </c>
      <c r="AW255" s="14" t="s">
        <v>41</v>
      </c>
      <c r="AX255" s="14" t="s">
        <v>80</v>
      </c>
      <c r="AY255" s="258" t="s">
        <v>257</v>
      </c>
    </row>
    <row r="256" s="15" customFormat="1">
      <c r="A256" s="15"/>
      <c r="B256" s="259"/>
      <c r="C256" s="260"/>
      <c r="D256" s="239" t="s">
        <v>268</v>
      </c>
      <c r="E256" s="261" t="s">
        <v>35</v>
      </c>
      <c r="F256" s="262" t="s">
        <v>272</v>
      </c>
      <c r="G256" s="260"/>
      <c r="H256" s="263">
        <v>3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268</v>
      </c>
      <c r="AU256" s="269" t="s">
        <v>89</v>
      </c>
      <c r="AV256" s="15" t="s">
        <v>264</v>
      </c>
      <c r="AW256" s="15" t="s">
        <v>41</v>
      </c>
      <c r="AX256" s="15" t="s">
        <v>87</v>
      </c>
      <c r="AY256" s="269" t="s">
        <v>257</v>
      </c>
    </row>
    <row r="257" s="2" customFormat="1" ht="16.5" customHeight="1">
      <c r="A257" s="41"/>
      <c r="B257" s="42"/>
      <c r="C257" s="270" t="s">
        <v>446</v>
      </c>
      <c r="D257" s="270" t="s">
        <v>369</v>
      </c>
      <c r="E257" s="271" t="s">
        <v>1188</v>
      </c>
      <c r="F257" s="272" t="s">
        <v>1189</v>
      </c>
      <c r="G257" s="273" t="s">
        <v>396</v>
      </c>
      <c r="H257" s="274">
        <v>3</v>
      </c>
      <c r="I257" s="275"/>
      <c r="J257" s="276">
        <f>ROUND(I257*H257,2)</f>
        <v>0</v>
      </c>
      <c r="K257" s="272" t="s">
        <v>263</v>
      </c>
      <c r="L257" s="277"/>
      <c r="M257" s="278" t="s">
        <v>35</v>
      </c>
      <c r="N257" s="279" t="s">
        <v>51</v>
      </c>
      <c r="O257" s="87"/>
      <c r="P257" s="228">
        <f>O257*H257</f>
        <v>0</v>
      </c>
      <c r="Q257" s="228">
        <v>1.0129999999999999</v>
      </c>
      <c r="R257" s="228">
        <f>Q257*H257</f>
        <v>3.0389999999999997</v>
      </c>
      <c r="S257" s="228">
        <v>0</v>
      </c>
      <c r="T257" s="22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30" t="s">
        <v>308</v>
      </c>
      <c r="AT257" s="230" t="s">
        <v>369</v>
      </c>
      <c r="AU257" s="230" t="s">
        <v>89</v>
      </c>
      <c r="AY257" s="19" t="s">
        <v>257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9" t="s">
        <v>87</v>
      </c>
      <c r="BK257" s="231">
        <f>ROUND(I257*H257,2)</f>
        <v>0</v>
      </c>
      <c r="BL257" s="19" t="s">
        <v>264</v>
      </c>
      <c r="BM257" s="230" t="s">
        <v>1190</v>
      </c>
    </row>
    <row r="258" s="13" customFormat="1">
      <c r="A258" s="13"/>
      <c r="B258" s="237"/>
      <c r="C258" s="238"/>
      <c r="D258" s="239" t="s">
        <v>268</v>
      </c>
      <c r="E258" s="240" t="s">
        <v>35</v>
      </c>
      <c r="F258" s="241" t="s">
        <v>1195</v>
      </c>
      <c r="G258" s="238"/>
      <c r="H258" s="240" t="s">
        <v>35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268</v>
      </c>
      <c r="AU258" s="247" t="s">
        <v>89</v>
      </c>
      <c r="AV258" s="13" t="s">
        <v>87</v>
      </c>
      <c r="AW258" s="13" t="s">
        <v>41</v>
      </c>
      <c r="AX258" s="13" t="s">
        <v>80</v>
      </c>
      <c r="AY258" s="247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1221</v>
      </c>
      <c r="G259" s="249"/>
      <c r="H259" s="252">
        <v>3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5" customFormat="1">
      <c r="A260" s="15"/>
      <c r="B260" s="259"/>
      <c r="C260" s="260"/>
      <c r="D260" s="239" t="s">
        <v>268</v>
      </c>
      <c r="E260" s="261" t="s">
        <v>35</v>
      </c>
      <c r="F260" s="262" t="s">
        <v>272</v>
      </c>
      <c r="G260" s="260"/>
      <c r="H260" s="263">
        <v>3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268</v>
      </c>
      <c r="AU260" s="269" t="s">
        <v>89</v>
      </c>
      <c r="AV260" s="15" t="s">
        <v>264</v>
      </c>
      <c r="AW260" s="15" t="s">
        <v>41</v>
      </c>
      <c r="AX260" s="15" t="s">
        <v>87</v>
      </c>
      <c r="AY260" s="269" t="s">
        <v>257</v>
      </c>
    </row>
    <row r="261" s="2" customFormat="1" ht="16.5" customHeight="1">
      <c r="A261" s="41"/>
      <c r="B261" s="42"/>
      <c r="C261" s="270" t="s">
        <v>451</v>
      </c>
      <c r="D261" s="270" t="s">
        <v>369</v>
      </c>
      <c r="E261" s="271" t="s">
        <v>1078</v>
      </c>
      <c r="F261" s="272" t="s">
        <v>1079</v>
      </c>
      <c r="G261" s="273" t="s">
        <v>396</v>
      </c>
      <c r="H261" s="274">
        <v>6</v>
      </c>
      <c r="I261" s="275"/>
      <c r="J261" s="276">
        <f>ROUND(I261*H261,2)</f>
        <v>0</v>
      </c>
      <c r="K261" s="272" t="s">
        <v>263</v>
      </c>
      <c r="L261" s="277"/>
      <c r="M261" s="278" t="s">
        <v>35</v>
      </c>
      <c r="N261" s="279" t="s">
        <v>51</v>
      </c>
      <c r="O261" s="87"/>
      <c r="P261" s="228">
        <f>O261*H261</f>
        <v>0</v>
      </c>
      <c r="Q261" s="228">
        <v>0.002</v>
      </c>
      <c r="R261" s="228">
        <f>Q261*H261</f>
        <v>0.012</v>
      </c>
      <c r="S261" s="228">
        <v>0</v>
      </c>
      <c r="T261" s="22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0" t="s">
        <v>308</v>
      </c>
      <c r="AT261" s="230" t="s">
        <v>369</v>
      </c>
      <c r="AU261" s="230" t="s">
        <v>89</v>
      </c>
      <c r="AY261" s="19" t="s">
        <v>257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87</v>
      </c>
      <c r="BK261" s="231">
        <f>ROUND(I261*H261,2)</f>
        <v>0</v>
      </c>
      <c r="BL261" s="19" t="s">
        <v>264</v>
      </c>
      <c r="BM261" s="230" t="s">
        <v>1080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1195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4" customFormat="1">
      <c r="A263" s="14"/>
      <c r="B263" s="248"/>
      <c r="C263" s="249"/>
      <c r="D263" s="239" t="s">
        <v>268</v>
      </c>
      <c r="E263" s="250" t="s">
        <v>35</v>
      </c>
      <c r="F263" s="251" t="s">
        <v>294</v>
      </c>
      <c r="G263" s="249"/>
      <c r="H263" s="252">
        <v>6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268</v>
      </c>
      <c r="AU263" s="258" t="s">
        <v>89</v>
      </c>
      <c r="AV263" s="14" t="s">
        <v>89</v>
      </c>
      <c r="AW263" s="14" t="s">
        <v>41</v>
      </c>
      <c r="AX263" s="14" t="s">
        <v>80</v>
      </c>
      <c r="AY263" s="258" t="s">
        <v>257</v>
      </c>
    </row>
    <row r="264" s="15" customFormat="1">
      <c r="A264" s="15"/>
      <c r="B264" s="259"/>
      <c r="C264" s="260"/>
      <c r="D264" s="239" t="s">
        <v>268</v>
      </c>
      <c r="E264" s="261" t="s">
        <v>35</v>
      </c>
      <c r="F264" s="262" t="s">
        <v>272</v>
      </c>
      <c r="G264" s="260"/>
      <c r="H264" s="263">
        <v>6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268</v>
      </c>
      <c r="AU264" s="269" t="s">
        <v>89</v>
      </c>
      <c r="AV264" s="15" t="s">
        <v>264</v>
      </c>
      <c r="AW264" s="15" t="s">
        <v>41</v>
      </c>
      <c r="AX264" s="15" t="s">
        <v>87</v>
      </c>
      <c r="AY264" s="269" t="s">
        <v>257</v>
      </c>
    </row>
    <row r="265" s="2" customFormat="1" ht="16.5" customHeight="1">
      <c r="A265" s="41"/>
      <c r="B265" s="42"/>
      <c r="C265" s="219" t="s">
        <v>458</v>
      </c>
      <c r="D265" s="219" t="s">
        <v>259</v>
      </c>
      <c r="E265" s="220" t="s">
        <v>1081</v>
      </c>
      <c r="F265" s="221" t="s">
        <v>1082</v>
      </c>
      <c r="G265" s="222" t="s">
        <v>396</v>
      </c>
      <c r="H265" s="223">
        <v>3</v>
      </c>
      <c r="I265" s="224"/>
      <c r="J265" s="225">
        <f>ROUND(I265*H265,2)</f>
        <v>0</v>
      </c>
      <c r="K265" s="221" t="s">
        <v>263</v>
      </c>
      <c r="L265" s="47"/>
      <c r="M265" s="226" t="s">
        <v>35</v>
      </c>
      <c r="N265" s="227" t="s">
        <v>51</v>
      </c>
      <c r="O265" s="87"/>
      <c r="P265" s="228">
        <f>O265*H265</f>
        <v>0</v>
      </c>
      <c r="Q265" s="228">
        <v>0.01248</v>
      </c>
      <c r="R265" s="228">
        <f>Q265*H265</f>
        <v>0.037440000000000001</v>
      </c>
      <c r="S265" s="228">
        <v>0</v>
      </c>
      <c r="T265" s="22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0" t="s">
        <v>264</v>
      </c>
      <c r="AT265" s="230" t="s">
        <v>259</v>
      </c>
      <c r="AU265" s="230" t="s">
        <v>89</v>
      </c>
      <c r="AY265" s="19" t="s">
        <v>257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9" t="s">
        <v>87</v>
      </c>
      <c r="BK265" s="231">
        <f>ROUND(I265*H265,2)</f>
        <v>0</v>
      </c>
      <c r="BL265" s="19" t="s">
        <v>264</v>
      </c>
      <c r="BM265" s="230" t="s">
        <v>1083</v>
      </c>
    </row>
    <row r="266" s="2" customFormat="1">
      <c r="A266" s="41"/>
      <c r="B266" s="42"/>
      <c r="C266" s="43"/>
      <c r="D266" s="232" t="s">
        <v>266</v>
      </c>
      <c r="E266" s="43"/>
      <c r="F266" s="233" t="s">
        <v>1084</v>
      </c>
      <c r="G266" s="43"/>
      <c r="H266" s="43"/>
      <c r="I266" s="234"/>
      <c r="J266" s="43"/>
      <c r="K266" s="43"/>
      <c r="L266" s="47"/>
      <c r="M266" s="235"/>
      <c r="N266" s="23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266</v>
      </c>
      <c r="AU266" s="19" t="s">
        <v>89</v>
      </c>
    </row>
    <row r="267" s="13" customFormat="1">
      <c r="A267" s="13"/>
      <c r="B267" s="237"/>
      <c r="C267" s="238"/>
      <c r="D267" s="239" t="s">
        <v>268</v>
      </c>
      <c r="E267" s="240" t="s">
        <v>35</v>
      </c>
      <c r="F267" s="241" t="s">
        <v>1195</v>
      </c>
      <c r="G267" s="238"/>
      <c r="H267" s="240" t="s">
        <v>35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268</v>
      </c>
      <c r="AU267" s="247" t="s">
        <v>89</v>
      </c>
      <c r="AV267" s="13" t="s">
        <v>87</v>
      </c>
      <c r="AW267" s="13" t="s">
        <v>41</v>
      </c>
      <c r="AX267" s="13" t="s">
        <v>80</v>
      </c>
      <c r="AY267" s="247" t="s">
        <v>257</v>
      </c>
    </row>
    <row r="268" s="14" customFormat="1">
      <c r="A268" s="14"/>
      <c r="B268" s="248"/>
      <c r="C268" s="249"/>
      <c r="D268" s="239" t="s">
        <v>268</v>
      </c>
      <c r="E268" s="250" t="s">
        <v>35</v>
      </c>
      <c r="F268" s="251" t="s">
        <v>98</v>
      </c>
      <c r="G268" s="249"/>
      <c r="H268" s="252">
        <v>3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268</v>
      </c>
      <c r="AU268" s="258" t="s">
        <v>89</v>
      </c>
      <c r="AV268" s="14" t="s">
        <v>89</v>
      </c>
      <c r="AW268" s="14" t="s">
        <v>41</v>
      </c>
      <c r="AX268" s="14" t="s">
        <v>80</v>
      </c>
      <c r="AY268" s="258" t="s">
        <v>257</v>
      </c>
    </row>
    <row r="269" s="15" customFormat="1">
      <c r="A269" s="15"/>
      <c r="B269" s="259"/>
      <c r="C269" s="260"/>
      <c r="D269" s="239" t="s">
        <v>268</v>
      </c>
      <c r="E269" s="261" t="s">
        <v>35</v>
      </c>
      <c r="F269" s="262" t="s">
        <v>272</v>
      </c>
      <c r="G269" s="260"/>
      <c r="H269" s="263">
        <v>3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268</v>
      </c>
      <c r="AU269" s="269" t="s">
        <v>89</v>
      </c>
      <c r="AV269" s="15" t="s">
        <v>264</v>
      </c>
      <c r="AW269" s="15" t="s">
        <v>41</v>
      </c>
      <c r="AX269" s="15" t="s">
        <v>87</v>
      </c>
      <c r="AY269" s="269" t="s">
        <v>257</v>
      </c>
    </row>
    <row r="270" s="2" customFormat="1" ht="16.5" customHeight="1">
      <c r="A270" s="41"/>
      <c r="B270" s="42"/>
      <c r="C270" s="270" t="s">
        <v>462</v>
      </c>
      <c r="D270" s="270" t="s">
        <v>369</v>
      </c>
      <c r="E270" s="271" t="s">
        <v>1085</v>
      </c>
      <c r="F270" s="272" t="s">
        <v>1086</v>
      </c>
      <c r="G270" s="273" t="s">
        <v>396</v>
      </c>
      <c r="H270" s="274">
        <v>3</v>
      </c>
      <c r="I270" s="275"/>
      <c r="J270" s="276">
        <f>ROUND(I270*H270,2)</f>
        <v>0</v>
      </c>
      <c r="K270" s="272" t="s">
        <v>263</v>
      </c>
      <c r="L270" s="277"/>
      <c r="M270" s="278" t="s">
        <v>35</v>
      </c>
      <c r="N270" s="279" t="s">
        <v>51</v>
      </c>
      <c r="O270" s="87"/>
      <c r="P270" s="228">
        <f>O270*H270</f>
        <v>0</v>
      </c>
      <c r="Q270" s="228">
        <v>0.54800000000000004</v>
      </c>
      <c r="R270" s="228">
        <f>Q270*H270</f>
        <v>1.6440000000000001</v>
      </c>
      <c r="S270" s="228">
        <v>0</v>
      </c>
      <c r="T270" s="22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30" t="s">
        <v>308</v>
      </c>
      <c r="AT270" s="230" t="s">
        <v>369</v>
      </c>
      <c r="AU270" s="230" t="s">
        <v>89</v>
      </c>
      <c r="AY270" s="19" t="s">
        <v>257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9" t="s">
        <v>87</v>
      </c>
      <c r="BK270" s="231">
        <f>ROUND(I270*H270,2)</f>
        <v>0</v>
      </c>
      <c r="BL270" s="19" t="s">
        <v>264</v>
      </c>
      <c r="BM270" s="230" t="s">
        <v>1087</v>
      </c>
    </row>
    <row r="271" s="2" customFormat="1" ht="16.5" customHeight="1">
      <c r="A271" s="41"/>
      <c r="B271" s="42"/>
      <c r="C271" s="219" t="s">
        <v>466</v>
      </c>
      <c r="D271" s="219" t="s">
        <v>259</v>
      </c>
      <c r="E271" s="220" t="s">
        <v>1088</v>
      </c>
      <c r="F271" s="221" t="s">
        <v>1089</v>
      </c>
      <c r="G271" s="222" t="s">
        <v>396</v>
      </c>
      <c r="H271" s="223">
        <v>3</v>
      </c>
      <c r="I271" s="224"/>
      <c r="J271" s="225">
        <f>ROUND(I271*H271,2)</f>
        <v>0</v>
      </c>
      <c r="K271" s="221" t="s">
        <v>263</v>
      </c>
      <c r="L271" s="47"/>
      <c r="M271" s="226" t="s">
        <v>35</v>
      </c>
      <c r="N271" s="227" t="s">
        <v>51</v>
      </c>
      <c r="O271" s="87"/>
      <c r="P271" s="228">
        <f>O271*H271</f>
        <v>0</v>
      </c>
      <c r="Q271" s="228">
        <v>0.028539999999999999</v>
      </c>
      <c r="R271" s="228">
        <f>Q271*H271</f>
        <v>0.085620000000000002</v>
      </c>
      <c r="S271" s="228">
        <v>0</v>
      </c>
      <c r="T271" s="22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0" t="s">
        <v>264</v>
      </c>
      <c r="AT271" s="230" t="s">
        <v>259</v>
      </c>
      <c r="AU271" s="230" t="s">
        <v>89</v>
      </c>
      <c r="AY271" s="19" t="s">
        <v>257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9" t="s">
        <v>87</v>
      </c>
      <c r="BK271" s="231">
        <f>ROUND(I271*H271,2)</f>
        <v>0</v>
      </c>
      <c r="BL271" s="19" t="s">
        <v>264</v>
      </c>
      <c r="BM271" s="230" t="s">
        <v>1090</v>
      </c>
    </row>
    <row r="272" s="2" customFormat="1">
      <c r="A272" s="41"/>
      <c r="B272" s="42"/>
      <c r="C272" s="43"/>
      <c r="D272" s="232" t="s">
        <v>266</v>
      </c>
      <c r="E272" s="43"/>
      <c r="F272" s="233" t="s">
        <v>1091</v>
      </c>
      <c r="G272" s="43"/>
      <c r="H272" s="43"/>
      <c r="I272" s="234"/>
      <c r="J272" s="43"/>
      <c r="K272" s="43"/>
      <c r="L272" s="47"/>
      <c r="M272" s="235"/>
      <c r="N272" s="236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266</v>
      </c>
      <c r="AU272" s="19" t="s">
        <v>89</v>
      </c>
    </row>
    <row r="273" s="13" customFormat="1">
      <c r="A273" s="13"/>
      <c r="B273" s="237"/>
      <c r="C273" s="238"/>
      <c r="D273" s="239" t="s">
        <v>268</v>
      </c>
      <c r="E273" s="240" t="s">
        <v>35</v>
      </c>
      <c r="F273" s="241" t="s">
        <v>1195</v>
      </c>
      <c r="G273" s="238"/>
      <c r="H273" s="240" t="s">
        <v>35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268</v>
      </c>
      <c r="AU273" s="247" t="s">
        <v>89</v>
      </c>
      <c r="AV273" s="13" t="s">
        <v>87</v>
      </c>
      <c r="AW273" s="13" t="s">
        <v>41</v>
      </c>
      <c r="AX273" s="13" t="s">
        <v>80</v>
      </c>
      <c r="AY273" s="247" t="s">
        <v>257</v>
      </c>
    </row>
    <row r="274" s="14" customFormat="1">
      <c r="A274" s="14"/>
      <c r="B274" s="248"/>
      <c r="C274" s="249"/>
      <c r="D274" s="239" t="s">
        <v>268</v>
      </c>
      <c r="E274" s="250" t="s">
        <v>35</v>
      </c>
      <c r="F274" s="251" t="s">
        <v>98</v>
      </c>
      <c r="G274" s="249"/>
      <c r="H274" s="252">
        <v>3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268</v>
      </c>
      <c r="AU274" s="258" t="s">
        <v>89</v>
      </c>
      <c r="AV274" s="14" t="s">
        <v>89</v>
      </c>
      <c r="AW274" s="14" t="s">
        <v>41</v>
      </c>
      <c r="AX274" s="14" t="s">
        <v>80</v>
      </c>
      <c r="AY274" s="258" t="s">
        <v>257</v>
      </c>
    </row>
    <row r="275" s="15" customFormat="1">
      <c r="A275" s="15"/>
      <c r="B275" s="259"/>
      <c r="C275" s="260"/>
      <c r="D275" s="239" t="s">
        <v>268</v>
      </c>
      <c r="E275" s="261" t="s">
        <v>35</v>
      </c>
      <c r="F275" s="262" t="s">
        <v>272</v>
      </c>
      <c r="G275" s="260"/>
      <c r="H275" s="263">
        <v>3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9" t="s">
        <v>268</v>
      </c>
      <c r="AU275" s="269" t="s">
        <v>89</v>
      </c>
      <c r="AV275" s="15" t="s">
        <v>264</v>
      </c>
      <c r="AW275" s="15" t="s">
        <v>41</v>
      </c>
      <c r="AX275" s="15" t="s">
        <v>87</v>
      </c>
      <c r="AY275" s="269" t="s">
        <v>257</v>
      </c>
    </row>
    <row r="276" s="2" customFormat="1" ht="16.5" customHeight="1">
      <c r="A276" s="41"/>
      <c r="B276" s="42"/>
      <c r="C276" s="270" t="s">
        <v>471</v>
      </c>
      <c r="D276" s="270" t="s">
        <v>369</v>
      </c>
      <c r="E276" s="271" t="s">
        <v>1092</v>
      </c>
      <c r="F276" s="272" t="s">
        <v>1093</v>
      </c>
      <c r="G276" s="273" t="s">
        <v>396</v>
      </c>
      <c r="H276" s="274">
        <v>3</v>
      </c>
      <c r="I276" s="275"/>
      <c r="J276" s="276">
        <f>ROUND(I276*H276,2)</f>
        <v>0</v>
      </c>
      <c r="K276" s="272" t="s">
        <v>263</v>
      </c>
      <c r="L276" s="277"/>
      <c r="M276" s="278" t="s">
        <v>35</v>
      </c>
      <c r="N276" s="279" t="s">
        <v>51</v>
      </c>
      <c r="O276" s="87"/>
      <c r="P276" s="228">
        <f>O276*H276</f>
        <v>0</v>
      </c>
      <c r="Q276" s="228">
        <v>1.6000000000000001</v>
      </c>
      <c r="R276" s="228">
        <f>Q276*H276</f>
        <v>4.8000000000000007</v>
      </c>
      <c r="S276" s="228">
        <v>0</v>
      </c>
      <c r="T276" s="22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0" t="s">
        <v>308</v>
      </c>
      <c r="AT276" s="230" t="s">
        <v>369</v>
      </c>
      <c r="AU276" s="230" t="s">
        <v>89</v>
      </c>
      <c r="AY276" s="19" t="s">
        <v>257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9" t="s">
        <v>87</v>
      </c>
      <c r="BK276" s="231">
        <f>ROUND(I276*H276,2)</f>
        <v>0</v>
      </c>
      <c r="BL276" s="19" t="s">
        <v>264</v>
      </c>
      <c r="BM276" s="230" t="s">
        <v>1094</v>
      </c>
    </row>
    <row r="277" s="2" customFormat="1" ht="16.5" customHeight="1">
      <c r="A277" s="41"/>
      <c r="B277" s="42"/>
      <c r="C277" s="219" t="s">
        <v>475</v>
      </c>
      <c r="D277" s="219" t="s">
        <v>259</v>
      </c>
      <c r="E277" s="220" t="s">
        <v>1095</v>
      </c>
      <c r="F277" s="221" t="s">
        <v>1096</v>
      </c>
      <c r="G277" s="222" t="s">
        <v>396</v>
      </c>
      <c r="H277" s="223">
        <v>3</v>
      </c>
      <c r="I277" s="224"/>
      <c r="J277" s="225">
        <f>ROUND(I277*H277,2)</f>
        <v>0</v>
      </c>
      <c r="K277" s="221" t="s">
        <v>263</v>
      </c>
      <c r="L277" s="47"/>
      <c r="M277" s="226" t="s">
        <v>35</v>
      </c>
      <c r="N277" s="227" t="s">
        <v>51</v>
      </c>
      <c r="O277" s="87"/>
      <c r="P277" s="228">
        <f>O277*H277</f>
        <v>0</v>
      </c>
      <c r="Q277" s="228">
        <v>0.21734000000000001</v>
      </c>
      <c r="R277" s="228">
        <f>Q277*H277</f>
        <v>0.65202000000000004</v>
      </c>
      <c r="S277" s="228">
        <v>0</v>
      </c>
      <c r="T277" s="22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0" t="s">
        <v>264</v>
      </c>
      <c r="AT277" s="230" t="s">
        <v>259</v>
      </c>
      <c r="AU277" s="230" t="s">
        <v>89</v>
      </c>
      <c r="AY277" s="19" t="s">
        <v>257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9" t="s">
        <v>87</v>
      </c>
      <c r="BK277" s="231">
        <f>ROUND(I277*H277,2)</f>
        <v>0</v>
      </c>
      <c r="BL277" s="19" t="s">
        <v>264</v>
      </c>
      <c r="BM277" s="230" t="s">
        <v>1097</v>
      </c>
    </row>
    <row r="278" s="2" customFormat="1">
      <c r="A278" s="41"/>
      <c r="B278" s="42"/>
      <c r="C278" s="43"/>
      <c r="D278" s="232" t="s">
        <v>266</v>
      </c>
      <c r="E278" s="43"/>
      <c r="F278" s="233" t="s">
        <v>1098</v>
      </c>
      <c r="G278" s="43"/>
      <c r="H278" s="43"/>
      <c r="I278" s="234"/>
      <c r="J278" s="43"/>
      <c r="K278" s="43"/>
      <c r="L278" s="47"/>
      <c r="M278" s="235"/>
      <c r="N278" s="23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266</v>
      </c>
      <c r="AU278" s="19" t="s">
        <v>89</v>
      </c>
    </row>
    <row r="279" s="13" customFormat="1">
      <c r="A279" s="13"/>
      <c r="B279" s="237"/>
      <c r="C279" s="238"/>
      <c r="D279" s="239" t="s">
        <v>268</v>
      </c>
      <c r="E279" s="240" t="s">
        <v>35</v>
      </c>
      <c r="F279" s="241" t="s">
        <v>1195</v>
      </c>
      <c r="G279" s="238"/>
      <c r="H279" s="240" t="s">
        <v>35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268</v>
      </c>
      <c r="AU279" s="247" t="s">
        <v>89</v>
      </c>
      <c r="AV279" s="13" t="s">
        <v>87</v>
      </c>
      <c r="AW279" s="13" t="s">
        <v>41</v>
      </c>
      <c r="AX279" s="13" t="s">
        <v>80</v>
      </c>
      <c r="AY279" s="247" t="s">
        <v>257</v>
      </c>
    </row>
    <row r="280" s="14" customFormat="1">
      <c r="A280" s="14"/>
      <c r="B280" s="248"/>
      <c r="C280" s="249"/>
      <c r="D280" s="239" t="s">
        <v>268</v>
      </c>
      <c r="E280" s="250" t="s">
        <v>35</v>
      </c>
      <c r="F280" s="251" t="s">
        <v>1100</v>
      </c>
      <c r="G280" s="249"/>
      <c r="H280" s="252">
        <v>2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268</v>
      </c>
      <c r="AU280" s="258" t="s">
        <v>89</v>
      </c>
      <c r="AV280" s="14" t="s">
        <v>89</v>
      </c>
      <c r="AW280" s="14" t="s">
        <v>41</v>
      </c>
      <c r="AX280" s="14" t="s">
        <v>80</v>
      </c>
      <c r="AY280" s="258" t="s">
        <v>257</v>
      </c>
    </row>
    <row r="281" s="14" customFormat="1">
      <c r="A281" s="14"/>
      <c r="B281" s="248"/>
      <c r="C281" s="249"/>
      <c r="D281" s="239" t="s">
        <v>268</v>
      </c>
      <c r="E281" s="250" t="s">
        <v>35</v>
      </c>
      <c r="F281" s="251" t="s">
        <v>1222</v>
      </c>
      <c r="G281" s="249"/>
      <c r="H281" s="252">
        <v>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268</v>
      </c>
      <c r="AU281" s="258" t="s">
        <v>89</v>
      </c>
      <c r="AV281" s="14" t="s">
        <v>89</v>
      </c>
      <c r="AW281" s="14" t="s">
        <v>41</v>
      </c>
      <c r="AX281" s="14" t="s">
        <v>80</v>
      </c>
      <c r="AY281" s="258" t="s">
        <v>257</v>
      </c>
    </row>
    <row r="282" s="15" customFormat="1">
      <c r="A282" s="15"/>
      <c r="B282" s="259"/>
      <c r="C282" s="260"/>
      <c r="D282" s="239" t="s">
        <v>268</v>
      </c>
      <c r="E282" s="261" t="s">
        <v>35</v>
      </c>
      <c r="F282" s="262" t="s">
        <v>272</v>
      </c>
      <c r="G282" s="260"/>
      <c r="H282" s="263">
        <v>3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9" t="s">
        <v>268</v>
      </c>
      <c r="AU282" s="269" t="s">
        <v>89</v>
      </c>
      <c r="AV282" s="15" t="s">
        <v>264</v>
      </c>
      <c r="AW282" s="15" t="s">
        <v>41</v>
      </c>
      <c r="AX282" s="15" t="s">
        <v>87</v>
      </c>
      <c r="AY282" s="269" t="s">
        <v>257</v>
      </c>
    </row>
    <row r="283" s="2" customFormat="1" ht="16.5" customHeight="1">
      <c r="A283" s="41"/>
      <c r="B283" s="42"/>
      <c r="C283" s="270" t="s">
        <v>481</v>
      </c>
      <c r="D283" s="270" t="s">
        <v>369</v>
      </c>
      <c r="E283" s="271" t="s">
        <v>1101</v>
      </c>
      <c r="F283" s="272" t="s">
        <v>1102</v>
      </c>
      <c r="G283" s="273" t="s">
        <v>396</v>
      </c>
      <c r="H283" s="274">
        <v>1</v>
      </c>
      <c r="I283" s="275"/>
      <c r="J283" s="276">
        <f>ROUND(I283*H283,2)</f>
        <v>0</v>
      </c>
      <c r="K283" s="272" t="s">
        <v>35</v>
      </c>
      <c r="L283" s="277"/>
      <c r="M283" s="278" t="s">
        <v>35</v>
      </c>
      <c r="N283" s="279" t="s">
        <v>51</v>
      </c>
      <c r="O283" s="87"/>
      <c r="P283" s="228">
        <f>O283*H283</f>
        <v>0</v>
      </c>
      <c r="Q283" s="228">
        <v>0.119</v>
      </c>
      <c r="R283" s="228">
        <f>Q283*H283</f>
        <v>0.119</v>
      </c>
      <c r="S283" s="228">
        <v>0</v>
      </c>
      <c r="T283" s="22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0" t="s">
        <v>308</v>
      </c>
      <c r="AT283" s="230" t="s">
        <v>369</v>
      </c>
      <c r="AU283" s="230" t="s">
        <v>89</v>
      </c>
      <c r="AY283" s="19" t="s">
        <v>257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87</v>
      </c>
      <c r="BK283" s="231">
        <f>ROUND(I283*H283,2)</f>
        <v>0</v>
      </c>
      <c r="BL283" s="19" t="s">
        <v>264</v>
      </c>
      <c r="BM283" s="230" t="s">
        <v>1223</v>
      </c>
    </row>
    <row r="284" s="13" customFormat="1">
      <c r="A284" s="13"/>
      <c r="B284" s="237"/>
      <c r="C284" s="238"/>
      <c r="D284" s="239" t="s">
        <v>268</v>
      </c>
      <c r="E284" s="240" t="s">
        <v>35</v>
      </c>
      <c r="F284" s="241" t="s">
        <v>1195</v>
      </c>
      <c r="G284" s="238"/>
      <c r="H284" s="240" t="s">
        <v>35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268</v>
      </c>
      <c r="AU284" s="247" t="s">
        <v>89</v>
      </c>
      <c r="AV284" s="13" t="s">
        <v>87</v>
      </c>
      <c r="AW284" s="13" t="s">
        <v>41</v>
      </c>
      <c r="AX284" s="13" t="s">
        <v>80</v>
      </c>
      <c r="AY284" s="247" t="s">
        <v>257</v>
      </c>
    </row>
    <row r="285" s="14" customFormat="1">
      <c r="A285" s="14"/>
      <c r="B285" s="248"/>
      <c r="C285" s="249"/>
      <c r="D285" s="239" t="s">
        <v>268</v>
      </c>
      <c r="E285" s="250" t="s">
        <v>35</v>
      </c>
      <c r="F285" s="251" t="s">
        <v>1222</v>
      </c>
      <c r="G285" s="249"/>
      <c r="H285" s="252">
        <v>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268</v>
      </c>
      <c r="AU285" s="258" t="s">
        <v>89</v>
      </c>
      <c r="AV285" s="14" t="s">
        <v>89</v>
      </c>
      <c r="AW285" s="14" t="s">
        <v>41</v>
      </c>
      <c r="AX285" s="14" t="s">
        <v>80</v>
      </c>
      <c r="AY285" s="258" t="s">
        <v>257</v>
      </c>
    </row>
    <row r="286" s="15" customFormat="1">
      <c r="A286" s="15"/>
      <c r="B286" s="259"/>
      <c r="C286" s="260"/>
      <c r="D286" s="239" t="s">
        <v>268</v>
      </c>
      <c r="E286" s="261" t="s">
        <v>35</v>
      </c>
      <c r="F286" s="262" t="s">
        <v>272</v>
      </c>
      <c r="G286" s="260"/>
      <c r="H286" s="263">
        <v>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9" t="s">
        <v>268</v>
      </c>
      <c r="AU286" s="269" t="s">
        <v>89</v>
      </c>
      <c r="AV286" s="15" t="s">
        <v>264</v>
      </c>
      <c r="AW286" s="15" t="s">
        <v>41</v>
      </c>
      <c r="AX286" s="15" t="s">
        <v>87</v>
      </c>
      <c r="AY286" s="269" t="s">
        <v>257</v>
      </c>
    </row>
    <row r="287" s="2" customFormat="1" ht="16.5" customHeight="1">
      <c r="A287" s="41"/>
      <c r="B287" s="42"/>
      <c r="C287" s="270" t="s">
        <v>485</v>
      </c>
      <c r="D287" s="270" t="s">
        <v>369</v>
      </c>
      <c r="E287" s="271" t="s">
        <v>1104</v>
      </c>
      <c r="F287" s="272" t="s">
        <v>1105</v>
      </c>
      <c r="G287" s="273" t="s">
        <v>396</v>
      </c>
      <c r="H287" s="274">
        <v>2</v>
      </c>
      <c r="I287" s="275"/>
      <c r="J287" s="276">
        <f>ROUND(I287*H287,2)</f>
        <v>0</v>
      </c>
      <c r="K287" s="272" t="s">
        <v>35</v>
      </c>
      <c r="L287" s="277"/>
      <c r="M287" s="278" t="s">
        <v>35</v>
      </c>
      <c r="N287" s="279" t="s">
        <v>51</v>
      </c>
      <c r="O287" s="87"/>
      <c r="P287" s="228">
        <f>O287*H287</f>
        <v>0</v>
      </c>
      <c r="Q287" s="228">
        <v>0.11799999999999999</v>
      </c>
      <c r="R287" s="228">
        <f>Q287*H287</f>
        <v>0.23599999999999999</v>
      </c>
      <c r="S287" s="228">
        <v>0</v>
      </c>
      <c r="T287" s="22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0" t="s">
        <v>308</v>
      </c>
      <c r="AT287" s="230" t="s">
        <v>369</v>
      </c>
      <c r="AU287" s="230" t="s">
        <v>89</v>
      </c>
      <c r="AY287" s="19" t="s">
        <v>257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9" t="s">
        <v>87</v>
      </c>
      <c r="BK287" s="231">
        <f>ROUND(I287*H287,2)</f>
        <v>0</v>
      </c>
      <c r="BL287" s="19" t="s">
        <v>264</v>
      </c>
      <c r="BM287" s="230" t="s">
        <v>1106</v>
      </c>
    </row>
    <row r="288" s="13" customFormat="1">
      <c r="A288" s="13"/>
      <c r="B288" s="237"/>
      <c r="C288" s="238"/>
      <c r="D288" s="239" t="s">
        <v>268</v>
      </c>
      <c r="E288" s="240" t="s">
        <v>35</v>
      </c>
      <c r="F288" s="241" t="s">
        <v>1195</v>
      </c>
      <c r="G288" s="238"/>
      <c r="H288" s="240" t="s">
        <v>35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268</v>
      </c>
      <c r="AU288" s="247" t="s">
        <v>89</v>
      </c>
      <c r="AV288" s="13" t="s">
        <v>87</v>
      </c>
      <c r="AW288" s="13" t="s">
        <v>41</v>
      </c>
      <c r="AX288" s="13" t="s">
        <v>80</v>
      </c>
      <c r="AY288" s="247" t="s">
        <v>257</v>
      </c>
    </row>
    <row r="289" s="14" customFormat="1">
      <c r="A289" s="14"/>
      <c r="B289" s="248"/>
      <c r="C289" s="249"/>
      <c r="D289" s="239" t="s">
        <v>268</v>
      </c>
      <c r="E289" s="250" t="s">
        <v>35</v>
      </c>
      <c r="F289" s="251" t="s">
        <v>1100</v>
      </c>
      <c r="G289" s="249"/>
      <c r="H289" s="252">
        <v>2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268</v>
      </c>
      <c r="AU289" s="258" t="s">
        <v>89</v>
      </c>
      <c r="AV289" s="14" t="s">
        <v>89</v>
      </c>
      <c r="AW289" s="14" t="s">
        <v>41</v>
      </c>
      <c r="AX289" s="14" t="s">
        <v>80</v>
      </c>
      <c r="AY289" s="258" t="s">
        <v>257</v>
      </c>
    </row>
    <row r="290" s="15" customFormat="1">
      <c r="A290" s="15"/>
      <c r="B290" s="259"/>
      <c r="C290" s="260"/>
      <c r="D290" s="239" t="s">
        <v>268</v>
      </c>
      <c r="E290" s="261" t="s">
        <v>35</v>
      </c>
      <c r="F290" s="262" t="s">
        <v>272</v>
      </c>
      <c r="G290" s="260"/>
      <c r="H290" s="263">
        <v>2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9" t="s">
        <v>268</v>
      </c>
      <c r="AU290" s="269" t="s">
        <v>89</v>
      </c>
      <c r="AV290" s="15" t="s">
        <v>264</v>
      </c>
      <c r="AW290" s="15" t="s">
        <v>41</v>
      </c>
      <c r="AX290" s="15" t="s">
        <v>87</v>
      </c>
      <c r="AY290" s="269" t="s">
        <v>257</v>
      </c>
    </row>
    <row r="291" s="2" customFormat="1" ht="16.5" customHeight="1">
      <c r="A291" s="41"/>
      <c r="B291" s="42"/>
      <c r="C291" s="219" t="s">
        <v>489</v>
      </c>
      <c r="D291" s="219" t="s">
        <v>259</v>
      </c>
      <c r="E291" s="220" t="s">
        <v>1107</v>
      </c>
      <c r="F291" s="221" t="s">
        <v>1108</v>
      </c>
      <c r="G291" s="222" t="s">
        <v>297</v>
      </c>
      <c r="H291" s="223">
        <v>65.489999999999995</v>
      </c>
      <c r="I291" s="224"/>
      <c r="J291" s="225">
        <f>ROUND(I291*H291,2)</f>
        <v>0</v>
      </c>
      <c r="K291" s="221" t="s">
        <v>263</v>
      </c>
      <c r="L291" s="47"/>
      <c r="M291" s="226" t="s">
        <v>35</v>
      </c>
      <c r="N291" s="227" t="s">
        <v>51</v>
      </c>
      <c r="O291" s="87"/>
      <c r="P291" s="228">
        <f>O291*H291</f>
        <v>0</v>
      </c>
      <c r="Q291" s="228">
        <v>0.00012999999999999999</v>
      </c>
      <c r="R291" s="228">
        <f>Q291*H291</f>
        <v>0.008513699999999999</v>
      </c>
      <c r="S291" s="228">
        <v>0</v>
      </c>
      <c r="T291" s="22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30" t="s">
        <v>264</v>
      </c>
      <c r="AT291" s="230" t="s">
        <v>259</v>
      </c>
      <c r="AU291" s="230" t="s">
        <v>89</v>
      </c>
      <c r="AY291" s="19" t="s">
        <v>257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9" t="s">
        <v>87</v>
      </c>
      <c r="BK291" s="231">
        <f>ROUND(I291*H291,2)</f>
        <v>0</v>
      </c>
      <c r="BL291" s="19" t="s">
        <v>264</v>
      </c>
      <c r="BM291" s="230" t="s">
        <v>1109</v>
      </c>
    </row>
    <row r="292" s="2" customFormat="1">
      <c r="A292" s="41"/>
      <c r="B292" s="42"/>
      <c r="C292" s="43"/>
      <c r="D292" s="232" t="s">
        <v>266</v>
      </c>
      <c r="E292" s="43"/>
      <c r="F292" s="233" t="s">
        <v>1110</v>
      </c>
      <c r="G292" s="43"/>
      <c r="H292" s="43"/>
      <c r="I292" s="234"/>
      <c r="J292" s="43"/>
      <c r="K292" s="43"/>
      <c r="L292" s="47"/>
      <c r="M292" s="235"/>
      <c r="N292" s="23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266</v>
      </c>
      <c r="AU292" s="19" t="s">
        <v>89</v>
      </c>
    </row>
    <row r="293" s="13" customFormat="1">
      <c r="A293" s="13"/>
      <c r="B293" s="237"/>
      <c r="C293" s="238"/>
      <c r="D293" s="239" t="s">
        <v>268</v>
      </c>
      <c r="E293" s="240" t="s">
        <v>35</v>
      </c>
      <c r="F293" s="241" t="s">
        <v>1195</v>
      </c>
      <c r="G293" s="238"/>
      <c r="H293" s="240" t="s">
        <v>35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268</v>
      </c>
      <c r="AU293" s="247" t="s">
        <v>89</v>
      </c>
      <c r="AV293" s="13" t="s">
        <v>87</v>
      </c>
      <c r="AW293" s="13" t="s">
        <v>41</v>
      </c>
      <c r="AX293" s="13" t="s">
        <v>80</v>
      </c>
      <c r="AY293" s="247" t="s">
        <v>257</v>
      </c>
    </row>
    <row r="294" s="14" customFormat="1">
      <c r="A294" s="14"/>
      <c r="B294" s="248"/>
      <c r="C294" s="249"/>
      <c r="D294" s="239" t="s">
        <v>268</v>
      </c>
      <c r="E294" s="250" t="s">
        <v>35</v>
      </c>
      <c r="F294" s="251" t="s">
        <v>1212</v>
      </c>
      <c r="G294" s="249"/>
      <c r="H294" s="252">
        <v>65.489999999999995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268</v>
      </c>
      <c r="AU294" s="258" t="s">
        <v>89</v>
      </c>
      <c r="AV294" s="14" t="s">
        <v>89</v>
      </c>
      <c r="AW294" s="14" t="s">
        <v>41</v>
      </c>
      <c r="AX294" s="14" t="s">
        <v>80</v>
      </c>
      <c r="AY294" s="258" t="s">
        <v>257</v>
      </c>
    </row>
    <row r="295" s="15" customFormat="1">
      <c r="A295" s="15"/>
      <c r="B295" s="259"/>
      <c r="C295" s="260"/>
      <c r="D295" s="239" t="s">
        <v>268</v>
      </c>
      <c r="E295" s="261" t="s">
        <v>35</v>
      </c>
      <c r="F295" s="262" t="s">
        <v>272</v>
      </c>
      <c r="G295" s="260"/>
      <c r="H295" s="263">
        <v>65.489999999999995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9" t="s">
        <v>268</v>
      </c>
      <c r="AU295" s="269" t="s">
        <v>89</v>
      </c>
      <c r="AV295" s="15" t="s">
        <v>264</v>
      </c>
      <c r="AW295" s="15" t="s">
        <v>41</v>
      </c>
      <c r="AX295" s="15" t="s">
        <v>87</v>
      </c>
      <c r="AY295" s="269" t="s">
        <v>257</v>
      </c>
    </row>
    <row r="296" s="12" customFormat="1" ht="22.8" customHeight="1">
      <c r="A296" s="12"/>
      <c r="B296" s="203"/>
      <c r="C296" s="204"/>
      <c r="D296" s="205" t="s">
        <v>79</v>
      </c>
      <c r="E296" s="217" t="s">
        <v>315</v>
      </c>
      <c r="F296" s="217" t="s">
        <v>533</v>
      </c>
      <c r="G296" s="204"/>
      <c r="H296" s="204"/>
      <c r="I296" s="207"/>
      <c r="J296" s="218">
        <f>BK296</f>
        <v>0</v>
      </c>
      <c r="K296" s="204"/>
      <c r="L296" s="209"/>
      <c r="M296" s="210"/>
      <c r="N296" s="211"/>
      <c r="O296" s="211"/>
      <c r="P296" s="212">
        <f>SUM(P297:P303)</f>
        <v>0</v>
      </c>
      <c r="Q296" s="211"/>
      <c r="R296" s="212">
        <f>SUM(R297:R303)</f>
        <v>0</v>
      </c>
      <c r="S296" s="211"/>
      <c r="T296" s="213">
        <f>SUM(T297:T303)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4" t="s">
        <v>87</v>
      </c>
      <c r="AT296" s="215" t="s">
        <v>79</v>
      </c>
      <c r="AU296" s="215" t="s">
        <v>87</v>
      </c>
      <c r="AY296" s="214" t="s">
        <v>257</v>
      </c>
      <c r="BK296" s="216">
        <f>SUM(BK297:BK303)</f>
        <v>0</v>
      </c>
    </row>
    <row r="297" s="2" customFormat="1" ht="16.5" customHeight="1">
      <c r="A297" s="41"/>
      <c r="B297" s="42"/>
      <c r="C297" s="219" t="s">
        <v>494</v>
      </c>
      <c r="D297" s="219" t="s">
        <v>259</v>
      </c>
      <c r="E297" s="220" t="s">
        <v>535</v>
      </c>
      <c r="F297" s="221" t="s">
        <v>536</v>
      </c>
      <c r="G297" s="222" t="s">
        <v>297</v>
      </c>
      <c r="H297" s="223">
        <v>138.47999999999999</v>
      </c>
      <c r="I297" s="224"/>
      <c r="J297" s="225">
        <f>ROUND(I297*H297,2)</f>
        <v>0</v>
      </c>
      <c r="K297" s="221" t="s">
        <v>263</v>
      </c>
      <c r="L297" s="47"/>
      <c r="M297" s="226" t="s">
        <v>35</v>
      </c>
      <c r="N297" s="227" t="s">
        <v>51</v>
      </c>
      <c r="O297" s="87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0" t="s">
        <v>264</v>
      </c>
      <c r="AT297" s="230" t="s">
        <v>259</v>
      </c>
      <c r="AU297" s="230" t="s">
        <v>89</v>
      </c>
      <c r="AY297" s="19" t="s">
        <v>257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87</v>
      </c>
      <c r="BK297" s="231">
        <f>ROUND(I297*H297,2)</f>
        <v>0</v>
      </c>
      <c r="BL297" s="19" t="s">
        <v>264</v>
      </c>
      <c r="BM297" s="230" t="s">
        <v>1224</v>
      </c>
    </row>
    <row r="298" s="2" customFormat="1">
      <c r="A298" s="41"/>
      <c r="B298" s="42"/>
      <c r="C298" s="43"/>
      <c r="D298" s="232" t="s">
        <v>266</v>
      </c>
      <c r="E298" s="43"/>
      <c r="F298" s="233" t="s">
        <v>538</v>
      </c>
      <c r="G298" s="43"/>
      <c r="H298" s="43"/>
      <c r="I298" s="234"/>
      <c r="J298" s="43"/>
      <c r="K298" s="43"/>
      <c r="L298" s="47"/>
      <c r="M298" s="235"/>
      <c r="N298" s="23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266</v>
      </c>
      <c r="AU298" s="19" t="s">
        <v>89</v>
      </c>
    </row>
    <row r="299" s="13" customFormat="1">
      <c r="A299" s="13"/>
      <c r="B299" s="237"/>
      <c r="C299" s="238"/>
      <c r="D299" s="239" t="s">
        <v>268</v>
      </c>
      <c r="E299" s="240" t="s">
        <v>35</v>
      </c>
      <c r="F299" s="241" t="s">
        <v>1195</v>
      </c>
      <c r="G299" s="238"/>
      <c r="H299" s="240" t="s">
        <v>35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268</v>
      </c>
      <c r="AU299" s="247" t="s">
        <v>89</v>
      </c>
      <c r="AV299" s="13" t="s">
        <v>87</v>
      </c>
      <c r="AW299" s="13" t="s">
        <v>41</v>
      </c>
      <c r="AX299" s="13" t="s">
        <v>80</v>
      </c>
      <c r="AY299" s="247" t="s">
        <v>257</v>
      </c>
    </row>
    <row r="300" s="13" customFormat="1">
      <c r="A300" s="13"/>
      <c r="B300" s="237"/>
      <c r="C300" s="238"/>
      <c r="D300" s="239" t="s">
        <v>268</v>
      </c>
      <c r="E300" s="240" t="s">
        <v>35</v>
      </c>
      <c r="F300" s="241" t="s">
        <v>975</v>
      </c>
      <c r="G300" s="238"/>
      <c r="H300" s="240" t="s">
        <v>35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268</v>
      </c>
      <c r="AU300" s="247" t="s">
        <v>89</v>
      </c>
      <c r="AV300" s="13" t="s">
        <v>87</v>
      </c>
      <c r="AW300" s="13" t="s">
        <v>41</v>
      </c>
      <c r="AX300" s="13" t="s">
        <v>80</v>
      </c>
      <c r="AY300" s="247" t="s">
        <v>257</v>
      </c>
    </row>
    <row r="301" s="13" customFormat="1">
      <c r="A301" s="13"/>
      <c r="B301" s="237"/>
      <c r="C301" s="238"/>
      <c r="D301" s="239" t="s">
        <v>268</v>
      </c>
      <c r="E301" s="240" t="s">
        <v>35</v>
      </c>
      <c r="F301" s="241" t="s">
        <v>1126</v>
      </c>
      <c r="G301" s="238"/>
      <c r="H301" s="240" t="s">
        <v>35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268</v>
      </c>
      <c r="AU301" s="247" t="s">
        <v>89</v>
      </c>
      <c r="AV301" s="13" t="s">
        <v>87</v>
      </c>
      <c r="AW301" s="13" t="s">
        <v>41</v>
      </c>
      <c r="AX301" s="13" t="s">
        <v>80</v>
      </c>
      <c r="AY301" s="247" t="s">
        <v>257</v>
      </c>
    </row>
    <row r="302" s="14" customFormat="1">
      <c r="A302" s="14"/>
      <c r="B302" s="248"/>
      <c r="C302" s="249"/>
      <c r="D302" s="239" t="s">
        <v>268</v>
      </c>
      <c r="E302" s="250" t="s">
        <v>35</v>
      </c>
      <c r="F302" s="251" t="s">
        <v>1225</v>
      </c>
      <c r="G302" s="249"/>
      <c r="H302" s="252">
        <v>138.47999999999999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8" t="s">
        <v>268</v>
      </c>
      <c r="AU302" s="258" t="s">
        <v>89</v>
      </c>
      <c r="AV302" s="14" t="s">
        <v>89</v>
      </c>
      <c r="AW302" s="14" t="s">
        <v>41</v>
      </c>
      <c r="AX302" s="14" t="s">
        <v>80</v>
      </c>
      <c r="AY302" s="258" t="s">
        <v>257</v>
      </c>
    </row>
    <row r="303" s="15" customFormat="1">
      <c r="A303" s="15"/>
      <c r="B303" s="259"/>
      <c r="C303" s="260"/>
      <c r="D303" s="239" t="s">
        <v>268</v>
      </c>
      <c r="E303" s="261" t="s">
        <v>35</v>
      </c>
      <c r="F303" s="262" t="s">
        <v>272</v>
      </c>
      <c r="G303" s="260"/>
      <c r="H303" s="263">
        <v>138.47999999999999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9" t="s">
        <v>268</v>
      </c>
      <c r="AU303" s="269" t="s">
        <v>89</v>
      </c>
      <c r="AV303" s="15" t="s">
        <v>264</v>
      </c>
      <c r="AW303" s="15" t="s">
        <v>41</v>
      </c>
      <c r="AX303" s="15" t="s">
        <v>87</v>
      </c>
      <c r="AY303" s="269" t="s">
        <v>257</v>
      </c>
    </row>
    <row r="304" s="12" customFormat="1" ht="22.8" customHeight="1">
      <c r="A304" s="12"/>
      <c r="B304" s="203"/>
      <c r="C304" s="204"/>
      <c r="D304" s="205" t="s">
        <v>79</v>
      </c>
      <c r="E304" s="217" t="s">
        <v>539</v>
      </c>
      <c r="F304" s="217" t="s">
        <v>540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SUM(P305:P320)</f>
        <v>0</v>
      </c>
      <c r="Q304" s="211"/>
      <c r="R304" s="212">
        <f>SUM(R305:R320)</f>
        <v>0</v>
      </c>
      <c r="S304" s="211"/>
      <c r="T304" s="213">
        <f>SUM(T305:T320)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87</v>
      </c>
      <c r="AT304" s="215" t="s">
        <v>79</v>
      </c>
      <c r="AU304" s="215" t="s">
        <v>87</v>
      </c>
      <c r="AY304" s="214" t="s">
        <v>257</v>
      </c>
      <c r="BK304" s="216">
        <f>SUM(BK305:BK320)</f>
        <v>0</v>
      </c>
    </row>
    <row r="305" s="2" customFormat="1" ht="24.15" customHeight="1">
      <c r="A305" s="41"/>
      <c r="B305" s="42"/>
      <c r="C305" s="219" t="s">
        <v>499</v>
      </c>
      <c r="D305" s="219" t="s">
        <v>259</v>
      </c>
      <c r="E305" s="220" t="s">
        <v>542</v>
      </c>
      <c r="F305" s="221" t="s">
        <v>543</v>
      </c>
      <c r="G305" s="222" t="s">
        <v>356</v>
      </c>
      <c r="H305" s="223">
        <v>87.587999999999994</v>
      </c>
      <c r="I305" s="224"/>
      <c r="J305" s="225">
        <f>ROUND(I305*H305,2)</f>
        <v>0</v>
      </c>
      <c r="K305" s="221" t="s">
        <v>263</v>
      </c>
      <c r="L305" s="47"/>
      <c r="M305" s="226" t="s">
        <v>35</v>
      </c>
      <c r="N305" s="227" t="s">
        <v>51</v>
      </c>
      <c r="O305" s="87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0" t="s">
        <v>264</v>
      </c>
      <c r="AT305" s="230" t="s">
        <v>259</v>
      </c>
      <c r="AU305" s="230" t="s">
        <v>89</v>
      </c>
      <c r="AY305" s="19" t="s">
        <v>257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9" t="s">
        <v>87</v>
      </c>
      <c r="BK305" s="231">
        <f>ROUND(I305*H305,2)</f>
        <v>0</v>
      </c>
      <c r="BL305" s="19" t="s">
        <v>264</v>
      </c>
      <c r="BM305" s="230" t="s">
        <v>1113</v>
      </c>
    </row>
    <row r="306" s="2" customFormat="1">
      <c r="A306" s="41"/>
      <c r="B306" s="42"/>
      <c r="C306" s="43"/>
      <c r="D306" s="232" t="s">
        <v>266</v>
      </c>
      <c r="E306" s="43"/>
      <c r="F306" s="233" t="s">
        <v>545</v>
      </c>
      <c r="G306" s="43"/>
      <c r="H306" s="43"/>
      <c r="I306" s="234"/>
      <c r="J306" s="43"/>
      <c r="K306" s="43"/>
      <c r="L306" s="47"/>
      <c r="M306" s="235"/>
      <c r="N306" s="23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266</v>
      </c>
      <c r="AU306" s="19" t="s">
        <v>89</v>
      </c>
    </row>
    <row r="307" s="2" customFormat="1" ht="24.15" customHeight="1">
      <c r="A307" s="41"/>
      <c r="B307" s="42"/>
      <c r="C307" s="219" t="s">
        <v>504</v>
      </c>
      <c r="D307" s="219" t="s">
        <v>259</v>
      </c>
      <c r="E307" s="220" t="s">
        <v>547</v>
      </c>
      <c r="F307" s="221" t="s">
        <v>548</v>
      </c>
      <c r="G307" s="222" t="s">
        <v>356</v>
      </c>
      <c r="H307" s="223">
        <v>963.46799999999996</v>
      </c>
      <c r="I307" s="224"/>
      <c r="J307" s="225">
        <f>ROUND(I307*H307,2)</f>
        <v>0</v>
      </c>
      <c r="K307" s="221" t="s">
        <v>263</v>
      </c>
      <c r="L307" s="47"/>
      <c r="M307" s="226" t="s">
        <v>35</v>
      </c>
      <c r="N307" s="227" t="s">
        <v>51</v>
      </c>
      <c r="O307" s="87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0" t="s">
        <v>264</v>
      </c>
      <c r="AT307" s="230" t="s">
        <v>259</v>
      </c>
      <c r="AU307" s="230" t="s">
        <v>89</v>
      </c>
      <c r="AY307" s="19" t="s">
        <v>257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9" t="s">
        <v>87</v>
      </c>
      <c r="BK307" s="231">
        <f>ROUND(I307*H307,2)</f>
        <v>0</v>
      </c>
      <c r="BL307" s="19" t="s">
        <v>264</v>
      </c>
      <c r="BM307" s="230" t="s">
        <v>1114</v>
      </c>
    </row>
    <row r="308" s="2" customFormat="1">
      <c r="A308" s="41"/>
      <c r="B308" s="42"/>
      <c r="C308" s="43"/>
      <c r="D308" s="232" t="s">
        <v>266</v>
      </c>
      <c r="E308" s="43"/>
      <c r="F308" s="233" t="s">
        <v>550</v>
      </c>
      <c r="G308" s="43"/>
      <c r="H308" s="43"/>
      <c r="I308" s="234"/>
      <c r="J308" s="43"/>
      <c r="K308" s="43"/>
      <c r="L308" s="47"/>
      <c r="M308" s="235"/>
      <c r="N308" s="23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266</v>
      </c>
      <c r="AU308" s="19" t="s">
        <v>89</v>
      </c>
    </row>
    <row r="309" s="2" customFormat="1">
      <c r="A309" s="41"/>
      <c r="B309" s="42"/>
      <c r="C309" s="43"/>
      <c r="D309" s="239" t="s">
        <v>551</v>
      </c>
      <c r="E309" s="43"/>
      <c r="F309" s="280" t="s">
        <v>552</v>
      </c>
      <c r="G309" s="43"/>
      <c r="H309" s="43"/>
      <c r="I309" s="234"/>
      <c r="J309" s="43"/>
      <c r="K309" s="43"/>
      <c r="L309" s="47"/>
      <c r="M309" s="235"/>
      <c r="N309" s="23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551</v>
      </c>
      <c r="AU309" s="19" t="s">
        <v>89</v>
      </c>
    </row>
    <row r="310" s="14" customFormat="1">
      <c r="A310" s="14"/>
      <c r="B310" s="248"/>
      <c r="C310" s="249"/>
      <c r="D310" s="239" t="s">
        <v>268</v>
      </c>
      <c r="E310" s="249"/>
      <c r="F310" s="251" t="s">
        <v>1226</v>
      </c>
      <c r="G310" s="249"/>
      <c r="H310" s="252">
        <v>963.46799999999996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8" t="s">
        <v>268</v>
      </c>
      <c r="AU310" s="258" t="s">
        <v>89</v>
      </c>
      <c r="AV310" s="14" t="s">
        <v>89</v>
      </c>
      <c r="AW310" s="14" t="s">
        <v>4</v>
      </c>
      <c r="AX310" s="14" t="s">
        <v>87</v>
      </c>
      <c r="AY310" s="258" t="s">
        <v>257</v>
      </c>
    </row>
    <row r="311" s="2" customFormat="1" ht="24.15" customHeight="1">
      <c r="A311" s="41"/>
      <c r="B311" s="42"/>
      <c r="C311" s="219" t="s">
        <v>509</v>
      </c>
      <c r="D311" s="219" t="s">
        <v>259</v>
      </c>
      <c r="E311" s="220" t="s">
        <v>555</v>
      </c>
      <c r="F311" s="221" t="s">
        <v>556</v>
      </c>
      <c r="G311" s="222" t="s">
        <v>356</v>
      </c>
      <c r="H311" s="223">
        <v>20.071999999999999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1227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558</v>
      </c>
      <c r="G312" s="43"/>
      <c r="H312" s="43"/>
      <c r="I312" s="234"/>
      <c r="J312" s="43"/>
      <c r="K312" s="43"/>
      <c r="L312" s="47"/>
      <c r="M312" s="235"/>
      <c r="N312" s="23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13" customFormat="1">
      <c r="A313" s="13"/>
      <c r="B313" s="237"/>
      <c r="C313" s="238"/>
      <c r="D313" s="239" t="s">
        <v>268</v>
      </c>
      <c r="E313" s="240" t="s">
        <v>35</v>
      </c>
      <c r="F313" s="241" t="s">
        <v>1195</v>
      </c>
      <c r="G313" s="238"/>
      <c r="H313" s="240" t="s">
        <v>35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268</v>
      </c>
      <c r="AU313" s="247" t="s">
        <v>89</v>
      </c>
      <c r="AV313" s="13" t="s">
        <v>87</v>
      </c>
      <c r="AW313" s="13" t="s">
        <v>41</v>
      </c>
      <c r="AX313" s="13" t="s">
        <v>80</v>
      </c>
      <c r="AY313" s="247" t="s">
        <v>257</v>
      </c>
    </row>
    <row r="314" s="14" customFormat="1">
      <c r="A314" s="14"/>
      <c r="B314" s="248"/>
      <c r="C314" s="249"/>
      <c r="D314" s="239" t="s">
        <v>268</v>
      </c>
      <c r="E314" s="250" t="s">
        <v>35</v>
      </c>
      <c r="F314" s="251" t="s">
        <v>1228</v>
      </c>
      <c r="G314" s="249"/>
      <c r="H314" s="252">
        <v>20.071999999999999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268</v>
      </c>
      <c r="AU314" s="258" t="s">
        <v>89</v>
      </c>
      <c r="AV314" s="14" t="s">
        <v>89</v>
      </c>
      <c r="AW314" s="14" t="s">
        <v>41</v>
      </c>
      <c r="AX314" s="14" t="s">
        <v>80</v>
      </c>
      <c r="AY314" s="258" t="s">
        <v>257</v>
      </c>
    </row>
    <row r="315" s="15" customFormat="1">
      <c r="A315" s="15"/>
      <c r="B315" s="259"/>
      <c r="C315" s="260"/>
      <c r="D315" s="239" t="s">
        <v>268</v>
      </c>
      <c r="E315" s="261" t="s">
        <v>35</v>
      </c>
      <c r="F315" s="262" t="s">
        <v>272</v>
      </c>
      <c r="G315" s="260"/>
      <c r="H315" s="263">
        <v>20.071999999999999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9" t="s">
        <v>268</v>
      </c>
      <c r="AU315" s="269" t="s">
        <v>89</v>
      </c>
      <c r="AV315" s="15" t="s">
        <v>264</v>
      </c>
      <c r="AW315" s="15" t="s">
        <v>41</v>
      </c>
      <c r="AX315" s="15" t="s">
        <v>87</v>
      </c>
      <c r="AY315" s="269" t="s">
        <v>257</v>
      </c>
    </row>
    <row r="316" s="2" customFormat="1" ht="24.15" customHeight="1">
      <c r="A316" s="41"/>
      <c r="B316" s="42"/>
      <c r="C316" s="219" t="s">
        <v>513</v>
      </c>
      <c r="D316" s="219" t="s">
        <v>259</v>
      </c>
      <c r="E316" s="220" t="s">
        <v>561</v>
      </c>
      <c r="F316" s="221" t="s">
        <v>355</v>
      </c>
      <c r="G316" s="222" t="s">
        <v>356</v>
      </c>
      <c r="H316" s="223">
        <v>67.516000000000005</v>
      </c>
      <c r="I316" s="224"/>
      <c r="J316" s="225">
        <f>ROUND(I316*H316,2)</f>
        <v>0</v>
      </c>
      <c r="K316" s="221" t="s">
        <v>263</v>
      </c>
      <c r="L316" s="47"/>
      <c r="M316" s="226" t="s">
        <v>35</v>
      </c>
      <c r="N316" s="227" t="s">
        <v>51</v>
      </c>
      <c r="O316" s="87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30" t="s">
        <v>264</v>
      </c>
      <c r="AT316" s="230" t="s">
        <v>259</v>
      </c>
      <c r="AU316" s="230" t="s">
        <v>89</v>
      </c>
      <c r="AY316" s="19" t="s">
        <v>257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9" t="s">
        <v>87</v>
      </c>
      <c r="BK316" s="231">
        <f>ROUND(I316*H316,2)</f>
        <v>0</v>
      </c>
      <c r="BL316" s="19" t="s">
        <v>264</v>
      </c>
      <c r="BM316" s="230" t="s">
        <v>1118</v>
      </c>
    </row>
    <row r="317" s="2" customFormat="1">
      <c r="A317" s="41"/>
      <c r="B317" s="42"/>
      <c r="C317" s="43"/>
      <c r="D317" s="232" t="s">
        <v>266</v>
      </c>
      <c r="E317" s="43"/>
      <c r="F317" s="233" t="s">
        <v>563</v>
      </c>
      <c r="G317" s="43"/>
      <c r="H317" s="43"/>
      <c r="I317" s="234"/>
      <c r="J317" s="43"/>
      <c r="K317" s="43"/>
      <c r="L317" s="47"/>
      <c r="M317" s="235"/>
      <c r="N317" s="23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266</v>
      </c>
      <c r="AU317" s="19" t="s">
        <v>89</v>
      </c>
    </row>
    <row r="318" s="13" customFormat="1">
      <c r="A318" s="13"/>
      <c r="B318" s="237"/>
      <c r="C318" s="238"/>
      <c r="D318" s="239" t="s">
        <v>268</v>
      </c>
      <c r="E318" s="240" t="s">
        <v>35</v>
      </c>
      <c r="F318" s="241" t="s">
        <v>1195</v>
      </c>
      <c r="G318" s="238"/>
      <c r="H318" s="240" t="s">
        <v>35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268</v>
      </c>
      <c r="AU318" s="247" t="s">
        <v>89</v>
      </c>
      <c r="AV318" s="13" t="s">
        <v>87</v>
      </c>
      <c r="AW318" s="13" t="s">
        <v>41</v>
      </c>
      <c r="AX318" s="13" t="s">
        <v>80</v>
      </c>
      <c r="AY318" s="247" t="s">
        <v>257</v>
      </c>
    </row>
    <row r="319" s="14" customFormat="1">
      <c r="A319" s="14"/>
      <c r="B319" s="248"/>
      <c r="C319" s="249"/>
      <c r="D319" s="239" t="s">
        <v>268</v>
      </c>
      <c r="E319" s="250" t="s">
        <v>35</v>
      </c>
      <c r="F319" s="251" t="s">
        <v>1229</v>
      </c>
      <c r="G319" s="249"/>
      <c r="H319" s="252">
        <v>67.516000000000005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8" t="s">
        <v>268</v>
      </c>
      <c r="AU319" s="258" t="s">
        <v>89</v>
      </c>
      <c r="AV319" s="14" t="s">
        <v>89</v>
      </c>
      <c r="AW319" s="14" t="s">
        <v>41</v>
      </c>
      <c r="AX319" s="14" t="s">
        <v>80</v>
      </c>
      <c r="AY319" s="258" t="s">
        <v>257</v>
      </c>
    </row>
    <row r="320" s="15" customFormat="1">
      <c r="A320" s="15"/>
      <c r="B320" s="259"/>
      <c r="C320" s="260"/>
      <c r="D320" s="239" t="s">
        <v>268</v>
      </c>
      <c r="E320" s="261" t="s">
        <v>35</v>
      </c>
      <c r="F320" s="262" t="s">
        <v>272</v>
      </c>
      <c r="G320" s="260"/>
      <c r="H320" s="263">
        <v>67.516000000000005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268</v>
      </c>
      <c r="AU320" s="269" t="s">
        <v>89</v>
      </c>
      <c r="AV320" s="15" t="s">
        <v>264</v>
      </c>
      <c r="AW320" s="15" t="s">
        <v>41</v>
      </c>
      <c r="AX320" s="15" t="s">
        <v>87</v>
      </c>
      <c r="AY320" s="269" t="s">
        <v>257</v>
      </c>
    </row>
    <row r="321" s="12" customFormat="1" ht="22.8" customHeight="1">
      <c r="A321" s="12"/>
      <c r="B321" s="203"/>
      <c r="C321" s="204"/>
      <c r="D321" s="205" t="s">
        <v>79</v>
      </c>
      <c r="E321" s="217" t="s">
        <v>565</v>
      </c>
      <c r="F321" s="217" t="s">
        <v>566</v>
      </c>
      <c r="G321" s="204"/>
      <c r="H321" s="204"/>
      <c r="I321" s="207"/>
      <c r="J321" s="218">
        <f>BK321</f>
        <v>0</v>
      </c>
      <c r="K321" s="204"/>
      <c r="L321" s="209"/>
      <c r="M321" s="210"/>
      <c r="N321" s="211"/>
      <c r="O321" s="211"/>
      <c r="P321" s="212">
        <f>SUM(P322:P323)</f>
        <v>0</v>
      </c>
      <c r="Q321" s="211"/>
      <c r="R321" s="212">
        <f>SUM(R322:R323)</f>
        <v>0</v>
      </c>
      <c r="S321" s="211"/>
      <c r="T321" s="213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87</v>
      </c>
      <c r="AT321" s="215" t="s">
        <v>79</v>
      </c>
      <c r="AU321" s="215" t="s">
        <v>87</v>
      </c>
      <c r="AY321" s="214" t="s">
        <v>257</v>
      </c>
      <c r="BK321" s="216">
        <f>SUM(BK322:BK323)</f>
        <v>0</v>
      </c>
    </row>
    <row r="322" s="2" customFormat="1" ht="24.15" customHeight="1">
      <c r="A322" s="41"/>
      <c r="B322" s="42"/>
      <c r="C322" s="219" t="s">
        <v>517</v>
      </c>
      <c r="D322" s="219" t="s">
        <v>259</v>
      </c>
      <c r="E322" s="220" t="s">
        <v>1120</v>
      </c>
      <c r="F322" s="221" t="s">
        <v>1121</v>
      </c>
      <c r="G322" s="222" t="s">
        <v>356</v>
      </c>
      <c r="H322" s="223">
        <v>29.388000000000002</v>
      </c>
      <c r="I322" s="224"/>
      <c r="J322" s="225">
        <f>ROUND(I322*H322,2)</f>
        <v>0</v>
      </c>
      <c r="K322" s="221" t="s">
        <v>263</v>
      </c>
      <c r="L322" s="47"/>
      <c r="M322" s="226" t="s">
        <v>35</v>
      </c>
      <c r="N322" s="227" t="s">
        <v>51</v>
      </c>
      <c r="O322" s="87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30" t="s">
        <v>264</v>
      </c>
      <c r="AT322" s="230" t="s">
        <v>259</v>
      </c>
      <c r="AU322" s="230" t="s">
        <v>89</v>
      </c>
      <c r="AY322" s="19" t="s">
        <v>257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9" t="s">
        <v>87</v>
      </c>
      <c r="BK322" s="231">
        <f>ROUND(I322*H322,2)</f>
        <v>0</v>
      </c>
      <c r="BL322" s="19" t="s">
        <v>264</v>
      </c>
      <c r="BM322" s="230" t="s">
        <v>1122</v>
      </c>
    </row>
    <row r="323" s="2" customFormat="1">
      <c r="A323" s="41"/>
      <c r="B323" s="42"/>
      <c r="C323" s="43"/>
      <c r="D323" s="232" t="s">
        <v>266</v>
      </c>
      <c r="E323" s="43"/>
      <c r="F323" s="233" t="s">
        <v>1123</v>
      </c>
      <c r="G323" s="43"/>
      <c r="H323" s="43"/>
      <c r="I323" s="234"/>
      <c r="J323" s="43"/>
      <c r="K323" s="43"/>
      <c r="L323" s="47"/>
      <c r="M323" s="281"/>
      <c r="N323" s="282"/>
      <c r="O323" s="283"/>
      <c r="P323" s="283"/>
      <c r="Q323" s="283"/>
      <c r="R323" s="283"/>
      <c r="S323" s="283"/>
      <c r="T323" s="284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266</v>
      </c>
      <c r="AU323" s="19" t="s">
        <v>89</v>
      </c>
    </row>
    <row r="324" s="2" customFormat="1" ht="6.96" customHeight="1">
      <c r="A324" s="41"/>
      <c r="B324" s="62"/>
      <c r="C324" s="63"/>
      <c r="D324" s="63"/>
      <c r="E324" s="63"/>
      <c r="F324" s="63"/>
      <c r="G324" s="63"/>
      <c r="H324" s="63"/>
      <c r="I324" s="63"/>
      <c r="J324" s="63"/>
      <c r="K324" s="63"/>
      <c r="L324" s="47"/>
      <c r="M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</sheetData>
  <sheetProtection sheet="1" autoFilter="0" formatColumns="0" formatRows="0" objects="1" scenarios="1" spinCount="100000" saltValue="Xdsby5BqdI8vJTBOQbkvaboagfd+JxPp6ZySJoBoPBagKRHRey2REwGp5PYW7W7mmQPxrfgMhfeqSzQ6UUvFJg==" hashValue="6r93JOEXVfpdfNTHvieJfEjZAMej3FHrditrZzOXkbiK8GxFLHpH7sdB0GQKkaLjJbD8GLXx9xA37pWFjcFoFw==" algorithmName="SHA-512" password="CC35"/>
  <autoFilter ref="C99:K3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52"/>
    <hyperlink ref="F111" r:id="rId2" display="https://podminky.urs.cz/item/CS_URS_2021_01/113107163"/>
    <hyperlink ref="F118" r:id="rId3" display="https://podminky.urs.cz/item/CS_URS_2021_01/113107182"/>
    <hyperlink ref="F125" r:id="rId4" display="https://podminky.urs.cz/item/CS_URS_2021_01/115101201"/>
    <hyperlink ref="F130" r:id="rId5" display="https://podminky.urs.cz/item/CS_URS_2021_01/115101301"/>
    <hyperlink ref="F135" r:id="rId6" display="https://podminky.urs.cz/item/CS_URS_2021_01/119001405"/>
    <hyperlink ref="F141" r:id="rId7" display="https://podminky.urs.cz/item/CS_URS_2021_01/132354204"/>
    <hyperlink ref="F148" r:id="rId8" display="https://podminky.urs.cz/item/CS_URS_2021_01/139001101"/>
    <hyperlink ref="F154" r:id="rId9" display="https://podminky.urs.cz/item/CS_URS_2021_01/151101102"/>
    <hyperlink ref="F161" r:id="rId10" display="https://podminky.urs.cz/item/CS_URS_2021_01/151101112"/>
    <hyperlink ref="F163" r:id="rId11" display="https://podminky.urs.cz/item/CS_URS_2021_01/162751137"/>
    <hyperlink ref="F169" r:id="rId12" display="https://podminky.urs.cz/item/CS_URS_2021_01/162751139"/>
    <hyperlink ref="F175" r:id="rId13" display="https://podminky.urs.cz/item/CS_URS_2021_01/171201221"/>
    <hyperlink ref="F181" r:id="rId14" display="https://podminky.urs.cz/item/CS_URS_2021_01/174151101"/>
    <hyperlink ref="F189" r:id="rId15" display="https://podminky.urs.cz/item/CS_URS_2021_01/175151101"/>
    <hyperlink ref="F199" r:id="rId16" display="https://podminky.urs.cz/item/CS_URS_2021_01/212752111"/>
    <hyperlink ref="F205" r:id="rId17" display="https://podminky.urs.cz/item/CS_URS_2021_01/359901211"/>
    <hyperlink ref="F211" r:id="rId18" display="https://podminky.urs.cz/item/CS_URS_2021_01/451573111"/>
    <hyperlink ref="F217" r:id="rId19" display="https://podminky.urs.cz/item/CS_URS_2021_01/452112111"/>
    <hyperlink ref="F232" r:id="rId20" display="https://podminky.urs.cz/item/CS_URS_2021_01/831362121"/>
    <hyperlink ref="F239" r:id="rId21" display="https://podminky.urs.cz/item/CS_URS_2021_01/837361221"/>
    <hyperlink ref="F246" r:id="rId22" display="https://podminky.urs.cz/item/CS_URS_2021_01/892372111"/>
    <hyperlink ref="F248" r:id="rId23" display="https://podminky.urs.cz/item/CS_URS_2021_01/892381111"/>
    <hyperlink ref="F253" r:id="rId24" display="https://podminky.urs.cz/item/CS_URS_2021_01/894411311"/>
    <hyperlink ref="F266" r:id="rId25" display="https://podminky.urs.cz/item/CS_URS_2021_01/894412411"/>
    <hyperlink ref="F272" r:id="rId26" display="https://podminky.urs.cz/item/CS_URS_2021_01/894414111"/>
    <hyperlink ref="F278" r:id="rId27" display="https://podminky.urs.cz/item/CS_URS_2021_01/899104112"/>
    <hyperlink ref="F292" r:id="rId28" display="https://podminky.urs.cz/item/CS_URS_2021_01/899722114"/>
    <hyperlink ref="F298" r:id="rId29" display="https://podminky.urs.cz/item/CS_URS_2021_01/919735112"/>
    <hyperlink ref="F306" r:id="rId30" display="https://podminky.urs.cz/item/CS_URS_2021_01/997221551"/>
    <hyperlink ref="F308" r:id="rId31" display="https://podminky.urs.cz/item/CS_URS_2021_01/997221559"/>
    <hyperlink ref="F312" r:id="rId32" display="https://podminky.urs.cz/item/CS_URS_2021_01/997221645"/>
    <hyperlink ref="F317" r:id="rId33" display="https://podminky.urs.cz/item/CS_URS_2021_01/997221655"/>
    <hyperlink ref="F323" r:id="rId34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971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1230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ROUND((SUM(BE100:BE322)),  2)</f>
        <v>0</v>
      </c>
      <c r="G37" s="41"/>
      <c r="H37" s="41"/>
      <c r="I37" s="163">
        <v>0.20999999999999999</v>
      </c>
      <c r="J37" s="162">
        <f>ROUND(((SUM(BE100:BE322))*I37),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ROUND((SUM(BF100:BF322)),  2)</f>
        <v>0</v>
      </c>
      <c r="G38" s="41"/>
      <c r="H38" s="41"/>
      <c r="I38" s="163">
        <v>0.14999999999999999</v>
      </c>
      <c r="J38" s="162">
        <f>ROUND(((SUM(BF100:BF322))*I38),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ROUND((SUM(BG100:BG322)),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ROUND((SUM(BH100:BH322)),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ROUND((SUM(BI100:BI322)),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971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03.A2A - Stoka A2A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J183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J189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J195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713</v>
      </c>
      <c r="E73" s="189"/>
      <c r="F73" s="189"/>
      <c r="G73" s="189"/>
      <c r="H73" s="189"/>
      <c r="I73" s="189"/>
      <c r="J73" s="190">
        <f>J222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238</v>
      </c>
      <c r="E74" s="189"/>
      <c r="F74" s="189"/>
      <c r="G74" s="189"/>
      <c r="H74" s="189"/>
      <c r="I74" s="189"/>
      <c r="J74" s="190">
        <f>J237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J308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J320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222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971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03.A2A - Stoka A2A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28.120391599999998</v>
      </c>
      <c r="S100" s="99"/>
      <c r="T100" s="201">
        <f>T101</f>
        <v>50.685040000000001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P102+P183+P189+P195+P222+P237+P308+P320</f>
        <v>0</v>
      </c>
      <c r="Q101" s="211"/>
      <c r="R101" s="212">
        <f>R102+R183+R189+R195+R222+R237+R308+R320</f>
        <v>28.120391599999998</v>
      </c>
      <c r="S101" s="211"/>
      <c r="T101" s="213">
        <f>T102+T183+T189+T195+T222+T237+T308+T320</f>
        <v>50.685040000000001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BK102+BK183+BK189+BK195+BK222+BK237+BK308+BK320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SUM(P103:P182)</f>
        <v>0</v>
      </c>
      <c r="Q102" s="211"/>
      <c r="R102" s="212">
        <f>SUM(R103:R182)</f>
        <v>0.41112689999999996</v>
      </c>
      <c r="S102" s="211"/>
      <c r="T102" s="213">
        <f>SUM(T103:T182)</f>
        <v>50.685040000000001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SUM(BK103:BK182)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714</v>
      </c>
      <c r="F103" s="221" t="s">
        <v>715</v>
      </c>
      <c r="G103" s="222" t="s">
        <v>262</v>
      </c>
      <c r="H103" s="223">
        <v>87.388000000000005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0.57999999999999996</v>
      </c>
      <c r="T103" s="229">
        <f>S103*H103</f>
        <v>50.685040000000001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1231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717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1232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980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1126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4" customFormat="1">
      <c r="A108" s="14"/>
      <c r="B108" s="248"/>
      <c r="C108" s="249"/>
      <c r="D108" s="239" t="s">
        <v>268</v>
      </c>
      <c r="E108" s="250" t="s">
        <v>35</v>
      </c>
      <c r="F108" s="251" t="s">
        <v>1233</v>
      </c>
      <c r="G108" s="249"/>
      <c r="H108" s="252">
        <v>87.388000000000005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268</v>
      </c>
      <c r="AU108" s="258" t="s">
        <v>89</v>
      </c>
      <c r="AV108" s="14" t="s">
        <v>89</v>
      </c>
      <c r="AW108" s="14" t="s">
        <v>41</v>
      </c>
      <c r="AX108" s="14" t="s">
        <v>80</v>
      </c>
      <c r="AY108" s="258" t="s">
        <v>257</v>
      </c>
    </row>
    <row r="109" s="15" customFormat="1">
      <c r="A109" s="15"/>
      <c r="B109" s="259"/>
      <c r="C109" s="260"/>
      <c r="D109" s="239" t="s">
        <v>268</v>
      </c>
      <c r="E109" s="261" t="s">
        <v>35</v>
      </c>
      <c r="F109" s="262" t="s">
        <v>272</v>
      </c>
      <c r="G109" s="260"/>
      <c r="H109" s="263">
        <v>87.388000000000005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9" t="s">
        <v>268</v>
      </c>
      <c r="AU109" s="269" t="s">
        <v>89</v>
      </c>
      <c r="AV109" s="15" t="s">
        <v>264</v>
      </c>
      <c r="AW109" s="15" t="s">
        <v>41</v>
      </c>
      <c r="AX109" s="15" t="s">
        <v>87</v>
      </c>
      <c r="AY109" s="269" t="s">
        <v>257</v>
      </c>
    </row>
    <row r="110" s="2" customFormat="1" ht="16.5" customHeight="1">
      <c r="A110" s="41"/>
      <c r="B110" s="42"/>
      <c r="C110" s="219" t="s">
        <v>89</v>
      </c>
      <c r="D110" s="219" t="s">
        <v>259</v>
      </c>
      <c r="E110" s="220" t="s">
        <v>281</v>
      </c>
      <c r="F110" s="221" t="s">
        <v>282</v>
      </c>
      <c r="G110" s="222" t="s">
        <v>283</v>
      </c>
      <c r="H110" s="223">
        <v>56</v>
      </c>
      <c r="I110" s="224"/>
      <c r="J110" s="225">
        <f>ROUND(I110*H110,2)</f>
        <v>0</v>
      </c>
      <c r="K110" s="221" t="s">
        <v>263</v>
      </c>
      <c r="L110" s="47"/>
      <c r="M110" s="226" t="s">
        <v>35</v>
      </c>
      <c r="N110" s="227" t="s">
        <v>51</v>
      </c>
      <c r="O110" s="87"/>
      <c r="P110" s="228">
        <f>O110*H110</f>
        <v>0</v>
      </c>
      <c r="Q110" s="228">
        <v>3.0000000000000001E-05</v>
      </c>
      <c r="R110" s="228">
        <f>Q110*H110</f>
        <v>0.0016800000000000001</v>
      </c>
      <c r="S110" s="228">
        <v>0</v>
      </c>
      <c r="T110" s="22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0" t="s">
        <v>264</v>
      </c>
      <c r="AT110" s="230" t="s">
        <v>259</v>
      </c>
      <c r="AU110" s="230" t="s">
        <v>89</v>
      </c>
      <c r="AY110" s="19" t="s">
        <v>257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87</v>
      </c>
      <c r="BK110" s="231">
        <f>ROUND(I110*H110,2)</f>
        <v>0</v>
      </c>
      <c r="BL110" s="19" t="s">
        <v>264</v>
      </c>
      <c r="BM110" s="230" t="s">
        <v>983</v>
      </c>
    </row>
    <row r="111" s="2" customFormat="1">
      <c r="A111" s="41"/>
      <c r="B111" s="42"/>
      <c r="C111" s="43"/>
      <c r="D111" s="232" t="s">
        <v>266</v>
      </c>
      <c r="E111" s="43"/>
      <c r="F111" s="233" t="s">
        <v>285</v>
      </c>
      <c r="G111" s="43"/>
      <c r="H111" s="43"/>
      <c r="I111" s="234"/>
      <c r="J111" s="43"/>
      <c r="K111" s="43"/>
      <c r="L111" s="47"/>
      <c r="M111" s="235"/>
      <c r="N111" s="23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266</v>
      </c>
      <c r="AU111" s="19" t="s">
        <v>89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1232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1199</v>
      </c>
      <c r="G113" s="249"/>
      <c r="H113" s="252">
        <v>56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56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24.15" customHeight="1">
      <c r="A115" s="41"/>
      <c r="B115" s="42"/>
      <c r="C115" s="219" t="s">
        <v>98</v>
      </c>
      <c r="D115" s="219" t="s">
        <v>259</v>
      </c>
      <c r="E115" s="220" t="s">
        <v>288</v>
      </c>
      <c r="F115" s="221" t="s">
        <v>289</v>
      </c>
      <c r="G115" s="222" t="s">
        <v>290</v>
      </c>
      <c r="H115" s="223">
        <v>7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985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292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1232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302</v>
      </c>
      <c r="G118" s="249"/>
      <c r="H118" s="252">
        <v>7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7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49.05" customHeight="1">
      <c r="A120" s="41"/>
      <c r="B120" s="42"/>
      <c r="C120" s="219" t="s">
        <v>264</v>
      </c>
      <c r="D120" s="219" t="s">
        <v>259</v>
      </c>
      <c r="E120" s="220" t="s">
        <v>309</v>
      </c>
      <c r="F120" s="221" t="s">
        <v>310</v>
      </c>
      <c r="G120" s="222" t="s">
        <v>297</v>
      </c>
      <c r="H120" s="223">
        <v>2.3999999999999999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0.036900000000000002</v>
      </c>
      <c r="R120" s="228">
        <f>Q120*H120</f>
        <v>0.08856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1234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312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1232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1235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301</v>
      </c>
      <c r="G124" s="249"/>
      <c r="H124" s="252">
        <v>2.3999999999999999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2.3999999999999999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4.15" customHeight="1">
      <c r="A126" s="41"/>
      <c r="B126" s="42"/>
      <c r="C126" s="219" t="s">
        <v>287</v>
      </c>
      <c r="D126" s="219" t="s">
        <v>259</v>
      </c>
      <c r="E126" s="220" t="s">
        <v>316</v>
      </c>
      <c r="F126" s="221" t="s">
        <v>317</v>
      </c>
      <c r="G126" s="222" t="s">
        <v>318</v>
      </c>
      <c r="H126" s="223">
        <v>202.739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989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320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1232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980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3" customFormat="1">
      <c r="A130" s="13"/>
      <c r="B130" s="237"/>
      <c r="C130" s="238"/>
      <c r="D130" s="239" t="s">
        <v>268</v>
      </c>
      <c r="E130" s="240" t="s">
        <v>35</v>
      </c>
      <c r="F130" s="241" t="s">
        <v>1201</v>
      </c>
      <c r="G130" s="238"/>
      <c r="H130" s="240" t="s">
        <v>35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268</v>
      </c>
      <c r="AU130" s="247" t="s">
        <v>89</v>
      </c>
      <c r="AV130" s="13" t="s">
        <v>87</v>
      </c>
      <c r="AW130" s="13" t="s">
        <v>41</v>
      </c>
      <c r="AX130" s="13" t="s">
        <v>80</v>
      </c>
      <c r="AY130" s="247" t="s">
        <v>257</v>
      </c>
    </row>
    <row r="131" s="14" customFormat="1">
      <c r="A131" s="14"/>
      <c r="B131" s="248"/>
      <c r="C131" s="249"/>
      <c r="D131" s="239" t="s">
        <v>268</v>
      </c>
      <c r="E131" s="250" t="s">
        <v>35</v>
      </c>
      <c r="F131" s="251" t="s">
        <v>1236</v>
      </c>
      <c r="G131" s="249"/>
      <c r="H131" s="252">
        <v>202.739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268</v>
      </c>
      <c r="AU131" s="258" t="s">
        <v>89</v>
      </c>
      <c r="AV131" s="14" t="s">
        <v>89</v>
      </c>
      <c r="AW131" s="14" t="s">
        <v>41</v>
      </c>
      <c r="AX131" s="14" t="s">
        <v>80</v>
      </c>
      <c r="AY131" s="258" t="s">
        <v>257</v>
      </c>
    </row>
    <row r="132" s="15" customFormat="1">
      <c r="A132" s="15"/>
      <c r="B132" s="259"/>
      <c r="C132" s="260"/>
      <c r="D132" s="239" t="s">
        <v>268</v>
      </c>
      <c r="E132" s="261" t="s">
        <v>35</v>
      </c>
      <c r="F132" s="262" t="s">
        <v>272</v>
      </c>
      <c r="G132" s="260"/>
      <c r="H132" s="263">
        <v>202.739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9" t="s">
        <v>268</v>
      </c>
      <c r="AU132" s="269" t="s">
        <v>89</v>
      </c>
      <c r="AV132" s="15" t="s">
        <v>264</v>
      </c>
      <c r="AW132" s="15" t="s">
        <v>41</v>
      </c>
      <c r="AX132" s="15" t="s">
        <v>87</v>
      </c>
      <c r="AY132" s="269" t="s">
        <v>257</v>
      </c>
    </row>
    <row r="133" s="2" customFormat="1" ht="24.15" customHeight="1">
      <c r="A133" s="41"/>
      <c r="B133" s="42"/>
      <c r="C133" s="219" t="s">
        <v>294</v>
      </c>
      <c r="D133" s="219" t="s">
        <v>259</v>
      </c>
      <c r="E133" s="220" t="s">
        <v>324</v>
      </c>
      <c r="F133" s="221" t="s">
        <v>325</v>
      </c>
      <c r="G133" s="222" t="s">
        <v>318</v>
      </c>
      <c r="H133" s="223">
        <v>3.6000000000000001</v>
      </c>
      <c r="I133" s="224"/>
      <c r="J133" s="225">
        <f>ROUND(I133*H133,2)</f>
        <v>0</v>
      </c>
      <c r="K133" s="221" t="s">
        <v>263</v>
      </c>
      <c r="L133" s="47"/>
      <c r="M133" s="226" t="s">
        <v>35</v>
      </c>
      <c r="N133" s="227" t="s">
        <v>51</v>
      </c>
      <c r="O133" s="87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0" t="s">
        <v>264</v>
      </c>
      <c r="AT133" s="230" t="s">
        <v>259</v>
      </c>
      <c r="AU133" s="230" t="s">
        <v>89</v>
      </c>
      <c r="AY133" s="19" t="s">
        <v>257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87</v>
      </c>
      <c r="BK133" s="231">
        <f>ROUND(I133*H133,2)</f>
        <v>0</v>
      </c>
      <c r="BL133" s="19" t="s">
        <v>264</v>
      </c>
      <c r="BM133" s="230" t="s">
        <v>993</v>
      </c>
    </row>
    <row r="134" s="2" customFormat="1">
      <c r="A134" s="41"/>
      <c r="B134" s="42"/>
      <c r="C134" s="43"/>
      <c r="D134" s="232" t="s">
        <v>266</v>
      </c>
      <c r="E134" s="43"/>
      <c r="F134" s="233" t="s">
        <v>327</v>
      </c>
      <c r="G134" s="43"/>
      <c r="H134" s="43"/>
      <c r="I134" s="234"/>
      <c r="J134" s="43"/>
      <c r="K134" s="43"/>
      <c r="L134" s="47"/>
      <c r="M134" s="235"/>
      <c r="N134" s="23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266</v>
      </c>
      <c r="AU134" s="19" t="s">
        <v>89</v>
      </c>
    </row>
    <row r="135" s="13" customFormat="1">
      <c r="A135" s="13"/>
      <c r="B135" s="237"/>
      <c r="C135" s="238"/>
      <c r="D135" s="239" t="s">
        <v>268</v>
      </c>
      <c r="E135" s="240" t="s">
        <v>35</v>
      </c>
      <c r="F135" s="241" t="s">
        <v>1232</v>
      </c>
      <c r="G135" s="238"/>
      <c r="H135" s="240" t="s">
        <v>35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268</v>
      </c>
      <c r="AU135" s="247" t="s">
        <v>89</v>
      </c>
      <c r="AV135" s="13" t="s">
        <v>87</v>
      </c>
      <c r="AW135" s="13" t="s">
        <v>41</v>
      </c>
      <c r="AX135" s="13" t="s">
        <v>80</v>
      </c>
      <c r="AY135" s="247" t="s">
        <v>257</v>
      </c>
    </row>
    <row r="136" s="13" customFormat="1">
      <c r="A136" s="13"/>
      <c r="B136" s="237"/>
      <c r="C136" s="238"/>
      <c r="D136" s="239" t="s">
        <v>268</v>
      </c>
      <c r="E136" s="240" t="s">
        <v>35</v>
      </c>
      <c r="F136" s="241" t="s">
        <v>1235</v>
      </c>
      <c r="G136" s="238"/>
      <c r="H136" s="240" t="s">
        <v>35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268</v>
      </c>
      <c r="AU136" s="247" t="s">
        <v>89</v>
      </c>
      <c r="AV136" s="13" t="s">
        <v>87</v>
      </c>
      <c r="AW136" s="13" t="s">
        <v>41</v>
      </c>
      <c r="AX136" s="13" t="s">
        <v>80</v>
      </c>
      <c r="AY136" s="247" t="s">
        <v>257</v>
      </c>
    </row>
    <row r="137" s="14" customFormat="1">
      <c r="A137" s="14"/>
      <c r="B137" s="248"/>
      <c r="C137" s="249"/>
      <c r="D137" s="239" t="s">
        <v>268</v>
      </c>
      <c r="E137" s="250" t="s">
        <v>35</v>
      </c>
      <c r="F137" s="251" t="s">
        <v>728</v>
      </c>
      <c r="G137" s="249"/>
      <c r="H137" s="252">
        <v>3.6000000000000001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268</v>
      </c>
      <c r="AU137" s="258" t="s">
        <v>89</v>
      </c>
      <c r="AV137" s="14" t="s">
        <v>89</v>
      </c>
      <c r="AW137" s="14" t="s">
        <v>41</v>
      </c>
      <c r="AX137" s="14" t="s">
        <v>80</v>
      </c>
      <c r="AY137" s="258" t="s">
        <v>257</v>
      </c>
    </row>
    <row r="138" s="15" customFormat="1">
      <c r="A138" s="15"/>
      <c r="B138" s="259"/>
      <c r="C138" s="260"/>
      <c r="D138" s="239" t="s">
        <v>268</v>
      </c>
      <c r="E138" s="261" t="s">
        <v>35</v>
      </c>
      <c r="F138" s="262" t="s">
        <v>272</v>
      </c>
      <c r="G138" s="260"/>
      <c r="H138" s="263">
        <v>3.6000000000000001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268</v>
      </c>
      <c r="AU138" s="269" t="s">
        <v>89</v>
      </c>
      <c r="AV138" s="15" t="s">
        <v>264</v>
      </c>
      <c r="AW138" s="15" t="s">
        <v>41</v>
      </c>
      <c r="AX138" s="15" t="s">
        <v>87</v>
      </c>
      <c r="AY138" s="269" t="s">
        <v>257</v>
      </c>
    </row>
    <row r="139" s="2" customFormat="1" ht="21.75" customHeight="1">
      <c r="A139" s="41"/>
      <c r="B139" s="42"/>
      <c r="C139" s="219" t="s">
        <v>302</v>
      </c>
      <c r="D139" s="219" t="s">
        <v>259</v>
      </c>
      <c r="E139" s="220" t="s">
        <v>995</v>
      </c>
      <c r="F139" s="221" t="s">
        <v>996</v>
      </c>
      <c r="G139" s="222" t="s">
        <v>262</v>
      </c>
      <c r="H139" s="223">
        <v>377.51400000000001</v>
      </c>
      <c r="I139" s="224"/>
      <c r="J139" s="225">
        <f>ROUND(I139*H139,2)</f>
        <v>0</v>
      </c>
      <c r="K139" s="221" t="s">
        <v>263</v>
      </c>
      <c r="L139" s="47"/>
      <c r="M139" s="226" t="s">
        <v>35</v>
      </c>
      <c r="N139" s="227" t="s">
        <v>51</v>
      </c>
      <c r="O139" s="87"/>
      <c r="P139" s="228">
        <f>O139*H139</f>
        <v>0</v>
      </c>
      <c r="Q139" s="228">
        <v>0.00084999999999999995</v>
      </c>
      <c r="R139" s="228">
        <f>Q139*H139</f>
        <v>0.32088689999999997</v>
      </c>
      <c r="S139" s="228">
        <v>0</v>
      </c>
      <c r="T139" s="22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0" t="s">
        <v>264</v>
      </c>
      <c r="AT139" s="230" t="s">
        <v>259</v>
      </c>
      <c r="AU139" s="230" t="s">
        <v>89</v>
      </c>
      <c r="AY139" s="19" t="s">
        <v>257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87</v>
      </c>
      <c r="BK139" s="231">
        <f>ROUND(I139*H139,2)</f>
        <v>0</v>
      </c>
      <c r="BL139" s="19" t="s">
        <v>264</v>
      </c>
      <c r="BM139" s="230" t="s">
        <v>997</v>
      </c>
    </row>
    <row r="140" s="2" customFormat="1">
      <c r="A140" s="41"/>
      <c r="B140" s="42"/>
      <c r="C140" s="43"/>
      <c r="D140" s="232" t="s">
        <v>266</v>
      </c>
      <c r="E140" s="43"/>
      <c r="F140" s="233" t="s">
        <v>998</v>
      </c>
      <c r="G140" s="43"/>
      <c r="H140" s="43"/>
      <c r="I140" s="234"/>
      <c r="J140" s="43"/>
      <c r="K140" s="43"/>
      <c r="L140" s="47"/>
      <c r="M140" s="235"/>
      <c r="N140" s="23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266</v>
      </c>
      <c r="AU140" s="19" t="s">
        <v>89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1232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980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3" customFormat="1">
      <c r="A143" s="13"/>
      <c r="B143" s="237"/>
      <c r="C143" s="238"/>
      <c r="D143" s="239" t="s">
        <v>268</v>
      </c>
      <c r="E143" s="240" t="s">
        <v>35</v>
      </c>
      <c r="F143" s="241" t="s">
        <v>1201</v>
      </c>
      <c r="G143" s="238"/>
      <c r="H143" s="240" t="s">
        <v>35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268</v>
      </c>
      <c r="AU143" s="247" t="s">
        <v>89</v>
      </c>
      <c r="AV143" s="13" t="s">
        <v>87</v>
      </c>
      <c r="AW143" s="13" t="s">
        <v>41</v>
      </c>
      <c r="AX143" s="13" t="s">
        <v>80</v>
      </c>
      <c r="AY143" s="247" t="s">
        <v>257</v>
      </c>
    </row>
    <row r="144" s="14" customFormat="1">
      <c r="A144" s="14"/>
      <c r="B144" s="248"/>
      <c r="C144" s="249"/>
      <c r="D144" s="239" t="s">
        <v>268</v>
      </c>
      <c r="E144" s="250" t="s">
        <v>35</v>
      </c>
      <c r="F144" s="251" t="s">
        <v>1237</v>
      </c>
      <c r="G144" s="249"/>
      <c r="H144" s="252">
        <v>377.51400000000001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268</v>
      </c>
      <c r="AU144" s="258" t="s">
        <v>89</v>
      </c>
      <c r="AV144" s="14" t="s">
        <v>89</v>
      </c>
      <c r="AW144" s="14" t="s">
        <v>41</v>
      </c>
      <c r="AX144" s="14" t="s">
        <v>80</v>
      </c>
      <c r="AY144" s="258" t="s">
        <v>257</v>
      </c>
    </row>
    <row r="145" s="15" customFormat="1">
      <c r="A145" s="15"/>
      <c r="B145" s="259"/>
      <c r="C145" s="260"/>
      <c r="D145" s="239" t="s">
        <v>268</v>
      </c>
      <c r="E145" s="261" t="s">
        <v>35</v>
      </c>
      <c r="F145" s="262" t="s">
        <v>272</v>
      </c>
      <c r="G145" s="260"/>
      <c r="H145" s="263">
        <v>377.51400000000001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268</v>
      </c>
      <c r="AU145" s="269" t="s">
        <v>89</v>
      </c>
      <c r="AV145" s="15" t="s">
        <v>264</v>
      </c>
      <c r="AW145" s="15" t="s">
        <v>41</v>
      </c>
      <c r="AX145" s="15" t="s">
        <v>87</v>
      </c>
      <c r="AY145" s="269" t="s">
        <v>257</v>
      </c>
    </row>
    <row r="146" s="2" customFormat="1" ht="24.15" customHeight="1">
      <c r="A146" s="41"/>
      <c r="B146" s="42"/>
      <c r="C146" s="219" t="s">
        <v>308</v>
      </c>
      <c r="D146" s="219" t="s">
        <v>259</v>
      </c>
      <c r="E146" s="220" t="s">
        <v>1001</v>
      </c>
      <c r="F146" s="221" t="s">
        <v>1002</v>
      </c>
      <c r="G146" s="222" t="s">
        <v>262</v>
      </c>
      <c r="H146" s="223">
        <v>377.51400000000001</v>
      </c>
      <c r="I146" s="224"/>
      <c r="J146" s="225">
        <f>ROUND(I146*H146,2)</f>
        <v>0</v>
      </c>
      <c r="K146" s="221" t="s">
        <v>263</v>
      </c>
      <c r="L146" s="47"/>
      <c r="M146" s="226" t="s">
        <v>35</v>
      </c>
      <c r="N146" s="227" t="s">
        <v>51</v>
      </c>
      <c r="O146" s="87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0" t="s">
        <v>264</v>
      </c>
      <c r="AT146" s="230" t="s">
        <v>259</v>
      </c>
      <c r="AU146" s="230" t="s">
        <v>89</v>
      </c>
      <c r="AY146" s="19" t="s">
        <v>257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87</v>
      </c>
      <c r="BK146" s="231">
        <f>ROUND(I146*H146,2)</f>
        <v>0</v>
      </c>
      <c r="BL146" s="19" t="s">
        <v>264</v>
      </c>
      <c r="BM146" s="230" t="s">
        <v>1003</v>
      </c>
    </row>
    <row r="147" s="2" customFormat="1">
      <c r="A147" s="41"/>
      <c r="B147" s="42"/>
      <c r="C147" s="43"/>
      <c r="D147" s="232" t="s">
        <v>266</v>
      </c>
      <c r="E147" s="43"/>
      <c r="F147" s="233" t="s">
        <v>1004</v>
      </c>
      <c r="G147" s="43"/>
      <c r="H147" s="43"/>
      <c r="I147" s="234"/>
      <c r="J147" s="43"/>
      <c r="K147" s="43"/>
      <c r="L147" s="47"/>
      <c r="M147" s="235"/>
      <c r="N147" s="23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266</v>
      </c>
      <c r="AU147" s="19" t="s">
        <v>89</v>
      </c>
    </row>
    <row r="148" s="2" customFormat="1" ht="37.8" customHeight="1">
      <c r="A148" s="41"/>
      <c r="B148" s="42"/>
      <c r="C148" s="219" t="s">
        <v>315</v>
      </c>
      <c r="D148" s="219" t="s">
        <v>259</v>
      </c>
      <c r="E148" s="220" t="s">
        <v>342</v>
      </c>
      <c r="F148" s="221" t="s">
        <v>343</v>
      </c>
      <c r="G148" s="222" t="s">
        <v>318</v>
      </c>
      <c r="H148" s="223">
        <v>202.739</v>
      </c>
      <c r="I148" s="224"/>
      <c r="J148" s="225">
        <f>ROUND(I148*H148,2)</f>
        <v>0</v>
      </c>
      <c r="K148" s="221" t="s">
        <v>263</v>
      </c>
      <c r="L148" s="47"/>
      <c r="M148" s="226" t="s">
        <v>35</v>
      </c>
      <c r="N148" s="227" t="s">
        <v>51</v>
      </c>
      <c r="O148" s="87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0" t="s">
        <v>264</v>
      </c>
      <c r="AT148" s="230" t="s">
        <v>259</v>
      </c>
      <c r="AU148" s="230" t="s">
        <v>89</v>
      </c>
      <c r="AY148" s="19" t="s">
        <v>257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87</v>
      </c>
      <c r="BK148" s="231">
        <f>ROUND(I148*H148,2)</f>
        <v>0</v>
      </c>
      <c r="BL148" s="19" t="s">
        <v>264</v>
      </c>
      <c r="BM148" s="230" t="s">
        <v>1005</v>
      </c>
    </row>
    <row r="149" s="2" customFormat="1">
      <c r="A149" s="41"/>
      <c r="B149" s="42"/>
      <c r="C149" s="43"/>
      <c r="D149" s="232" t="s">
        <v>266</v>
      </c>
      <c r="E149" s="43"/>
      <c r="F149" s="233" t="s">
        <v>345</v>
      </c>
      <c r="G149" s="43"/>
      <c r="H149" s="43"/>
      <c r="I149" s="234"/>
      <c r="J149" s="43"/>
      <c r="K149" s="43"/>
      <c r="L149" s="47"/>
      <c r="M149" s="235"/>
      <c r="N149" s="23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266</v>
      </c>
      <c r="AU149" s="19" t="s">
        <v>89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1232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346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1238</v>
      </c>
      <c r="G152" s="249"/>
      <c r="H152" s="252">
        <v>202.739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202.739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37.8" customHeight="1">
      <c r="A154" s="41"/>
      <c r="B154" s="42"/>
      <c r="C154" s="219" t="s">
        <v>323</v>
      </c>
      <c r="D154" s="219" t="s">
        <v>259</v>
      </c>
      <c r="E154" s="220" t="s">
        <v>349</v>
      </c>
      <c r="F154" s="221" t="s">
        <v>350</v>
      </c>
      <c r="G154" s="222" t="s">
        <v>318</v>
      </c>
      <c r="H154" s="223">
        <v>405.47800000000001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1007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352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1232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346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4" customFormat="1">
      <c r="A158" s="14"/>
      <c r="B158" s="248"/>
      <c r="C158" s="249"/>
      <c r="D158" s="239" t="s">
        <v>268</v>
      </c>
      <c r="E158" s="250" t="s">
        <v>35</v>
      </c>
      <c r="F158" s="251" t="s">
        <v>1239</v>
      </c>
      <c r="G158" s="249"/>
      <c r="H158" s="252">
        <v>405.47800000000001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268</v>
      </c>
      <c r="AU158" s="258" t="s">
        <v>89</v>
      </c>
      <c r="AV158" s="14" t="s">
        <v>89</v>
      </c>
      <c r="AW158" s="14" t="s">
        <v>41</v>
      </c>
      <c r="AX158" s="14" t="s">
        <v>80</v>
      </c>
      <c r="AY158" s="258" t="s">
        <v>257</v>
      </c>
    </row>
    <row r="159" s="15" customFormat="1">
      <c r="A159" s="15"/>
      <c r="B159" s="259"/>
      <c r="C159" s="260"/>
      <c r="D159" s="239" t="s">
        <v>268</v>
      </c>
      <c r="E159" s="261" t="s">
        <v>35</v>
      </c>
      <c r="F159" s="262" t="s">
        <v>272</v>
      </c>
      <c r="G159" s="260"/>
      <c r="H159" s="263">
        <v>405.47800000000001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268</v>
      </c>
      <c r="AU159" s="269" t="s">
        <v>89</v>
      </c>
      <c r="AV159" s="15" t="s">
        <v>264</v>
      </c>
      <c r="AW159" s="15" t="s">
        <v>41</v>
      </c>
      <c r="AX159" s="15" t="s">
        <v>87</v>
      </c>
      <c r="AY159" s="269" t="s">
        <v>257</v>
      </c>
    </row>
    <row r="160" s="2" customFormat="1" ht="24.15" customHeight="1">
      <c r="A160" s="41"/>
      <c r="B160" s="42"/>
      <c r="C160" s="219" t="s">
        <v>331</v>
      </c>
      <c r="D160" s="219" t="s">
        <v>259</v>
      </c>
      <c r="E160" s="220" t="s">
        <v>354</v>
      </c>
      <c r="F160" s="221" t="s">
        <v>355</v>
      </c>
      <c r="G160" s="222" t="s">
        <v>356</v>
      </c>
      <c r="H160" s="223">
        <v>344.65600000000001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1009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358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1232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359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1240</v>
      </c>
      <c r="G164" s="249"/>
      <c r="H164" s="252">
        <v>344.65600000000001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5" customFormat="1">
      <c r="A165" s="15"/>
      <c r="B165" s="259"/>
      <c r="C165" s="260"/>
      <c r="D165" s="239" t="s">
        <v>268</v>
      </c>
      <c r="E165" s="261" t="s">
        <v>35</v>
      </c>
      <c r="F165" s="262" t="s">
        <v>272</v>
      </c>
      <c r="G165" s="260"/>
      <c r="H165" s="263">
        <v>344.65600000000001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268</v>
      </c>
      <c r="AU165" s="269" t="s">
        <v>89</v>
      </c>
      <c r="AV165" s="15" t="s">
        <v>264</v>
      </c>
      <c r="AW165" s="15" t="s">
        <v>41</v>
      </c>
      <c r="AX165" s="15" t="s">
        <v>87</v>
      </c>
      <c r="AY165" s="269" t="s">
        <v>257</v>
      </c>
    </row>
    <row r="166" s="2" customFormat="1" ht="24.15" customHeight="1">
      <c r="A166" s="41"/>
      <c r="B166" s="42"/>
      <c r="C166" s="219" t="s">
        <v>337</v>
      </c>
      <c r="D166" s="219" t="s">
        <v>259</v>
      </c>
      <c r="E166" s="220" t="s">
        <v>362</v>
      </c>
      <c r="F166" s="221" t="s">
        <v>363</v>
      </c>
      <c r="G166" s="222" t="s">
        <v>318</v>
      </c>
      <c r="H166" s="223">
        <v>148.13</v>
      </c>
      <c r="I166" s="224"/>
      <c r="J166" s="225">
        <f>ROUND(I166*H166,2)</f>
        <v>0</v>
      </c>
      <c r="K166" s="221" t="s">
        <v>263</v>
      </c>
      <c r="L166" s="47"/>
      <c r="M166" s="226" t="s">
        <v>35</v>
      </c>
      <c r="N166" s="227" t="s">
        <v>51</v>
      </c>
      <c r="O166" s="87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0" t="s">
        <v>264</v>
      </c>
      <c r="AT166" s="230" t="s">
        <v>259</v>
      </c>
      <c r="AU166" s="230" t="s">
        <v>89</v>
      </c>
      <c r="AY166" s="19" t="s">
        <v>257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9" t="s">
        <v>87</v>
      </c>
      <c r="BK166" s="231">
        <f>ROUND(I166*H166,2)</f>
        <v>0</v>
      </c>
      <c r="BL166" s="19" t="s">
        <v>264</v>
      </c>
      <c r="BM166" s="230" t="s">
        <v>1011</v>
      </c>
    </row>
    <row r="167" s="2" customFormat="1">
      <c r="A167" s="41"/>
      <c r="B167" s="42"/>
      <c r="C167" s="43"/>
      <c r="D167" s="232" t="s">
        <v>266</v>
      </c>
      <c r="E167" s="43"/>
      <c r="F167" s="233" t="s">
        <v>365</v>
      </c>
      <c r="G167" s="43"/>
      <c r="H167" s="43"/>
      <c r="I167" s="234"/>
      <c r="J167" s="43"/>
      <c r="K167" s="43"/>
      <c r="L167" s="47"/>
      <c r="M167" s="235"/>
      <c r="N167" s="23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266</v>
      </c>
      <c r="AU167" s="19" t="s">
        <v>89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1232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3" customFormat="1">
      <c r="A169" s="13"/>
      <c r="B169" s="237"/>
      <c r="C169" s="238"/>
      <c r="D169" s="239" t="s">
        <v>268</v>
      </c>
      <c r="E169" s="240" t="s">
        <v>35</v>
      </c>
      <c r="F169" s="241" t="s">
        <v>366</v>
      </c>
      <c r="G169" s="238"/>
      <c r="H169" s="240" t="s">
        <v>35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268</v>
      </c>
      <c r="AU169" s="247" t="s">
        <v>89</v>
      </c>
      <c r="AV169" s="13" t="s">
        <v>87</v>
      </c>
      <c r="AW169" s="13" t="s">
        <v>41</v>
      </c>
      <c r="AX169" s="13" t="s">
        <v>80</v>
      </c>
      <c r="AY169" s="247" t="s">
        <v>257</v>
      </c>
    </row>
    <row r="170" s="14" customFormat="1">
      <c r="A170" s="14"/>
      <c r="B170" s="248"/>
      <c r="C170" s="249"/>
      <c r="D170" s="239" t="s">
        <v>268</v>
      </c>
      <c r="E170" s="250" t="s">
        <v>35</v>
      </c>
      <c r="F170" s="251" t="s">
        <v>1241</v>
      </c>
      <c r="G170" s="249"/>
      <c r="H170" s="252">
        <v>148.13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268</v>
      </c>
      <c r="AU170" s="258" t="s">
        <v>89</v>
      </c>
      <c r="AV170" s="14" t="s">
        <v>89</v>
      </c>
      <c r="AW170" s="14" t="s">
        <v>41</v>
      </c>
      <c r="AX170" s="14" t="s">
        <v>80</v>
      </c>
      <c r="AY170" s="258" t="s">
        <v>257</v>
      </c>
    </row>
    <row r="171" s="15" customFormat="1">
      <c r="A171" s="15"/>
      <c r="B171" s="259"/>
      <c r="C171" s="260"/>
      <c r="D171" s="239" t="s">
        <v>268</v>
      </c>
      <c r="E171" s="261" t="s">
        <v>35</v>
      </c>
      <c r="F171" s="262" t="s">
        <v>272</v>
      </c>
      <c r="G171" s="260"/>
      <c r="H171" s="263">
        <v>148.13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268</v>
      </c>
      <c r="AU171" s="269" t="s">
        <v>89</v>
      </c>
      <c r="AV171" s="15" t="s">
        <v>264</v>
      </c>
      <c r="AW171" s="15" t="s">
        <v>41</v>
      </c>
      <c r="AX171" s="15" t="s">
        <v>87</v>
      </c>
      <c r="AY171" s="269" t="s">
        <v>257</v>
      </c>
    </row>
    <row r="172" s="2" customFormat="1" ht="16.5" customHeight="1">
      <c r="A172" s="41"/>
      <c r="B172" s="42"/>
      <c r="C172" s="270" t="s">
        <v>293</v>
      </c>
      <c r="D172" s="270" t="s">
        <v>369</v>
      </c>
      <c r="E172" s="271" t="s">
        <v>370</v>
      </c>
      <c r="F172" s="272" t="s">
        <v>371</v>
      </c>
      <c r="G172" s="273" t="s">
        <v>356</v>
      </c>
      <c r="H172" s="274">
        <v>296.25999999999999</v>
      </c>
      <c r="I172" s="275"/>
      <c r="J172" s="276">
        <f>ROUND(I172*H172,2)</f>
        <v>0</v>
      </c>
      <c r="K172" s="272" t="s">
        <v>263</v>
      </c>
      <c r="L172" s="277"/>
      <c r="M172" s="278" t="s">
        <v>35</v>
      </c>
      <c r="N172" s="279" t="s">
        <v>51</v>
      </c>
      <c r="O172" s="87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0" t="s">
        <v>308</v>
      </c>
      <c r="AT172" s="230" t="s">
        <v>369</v>
      </c>
      <c r="AU172" s="230" t="s">
        <v>89</v>
      </c>
      <c r="AY172" s="19" t="s">
        <v>257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87</v>
      </c>
      <c r="BK172" s="231">
        <f>ROUND(I172*H172,2)</f>
        <v>0</v>
      </c>
      <c r="BL172" s="19" t="s">
        <v>264</v>
      </c>
      <c r="BM172" s="230" t="s">
        <v>1013</v>
      </c>
    </row>
    <row r="173" s="14" customFormat="1">
      <c r="A173" s="14"/>
      <c r="B173" s="248"/>
      <c r="C173" s="249"/>
      <c r="D173" s="239" t="s">
        <v>268</v>
      </c>
      <c r="E173" s="249"/>
      <c r="F173" s="251" t="s">
        <v>1242</v>
      </c>
      <c r="G173" s="249"/>
      <c r="H173" s="252">
        <v>296.25999999999999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268</v>
      </c>
      <c r="AU173" s="258" t="s">
        <v>89</v>
      </c>
      <c r="AV173" s="14" t="s">
        <v>89</v>
      </c>
      <c r="AW173" s="14" t="s">
        <v>4</v>
      </c>
      <c r="AX173" s="14" t="s">
        <v>87</v>
      </c>
      <c r="AY173" s="258" t="s">
        <v>257</v>
      </c>
    </row>
    <row r="174" s="2" customFormat="1" ht="37.8" customHeight="1">
      <c r="A174" s="41"/>
      <c r="B174" s="42"/>
      <c r="C174" s="219" t="s">
        <v>348</v>
      </c>
      <c r="D174" s="219" t="s">
        <v>259</v>
      </c>
      <c r="E174" s="220" t="s">
        <v>375</v>
      </c>
      <c r="F174" s="221" t="s">
        <v>376</v>
      </c>
      <c r="G174" s="222" t="s">
        <v>318</v>
      </c>
      <c r="H174" s="223">
        <v>39.843000000000004</v>
      </c>
      <c r="I174" s="224"/>
      <c r="J174" s="225">
        <f>ROUND(I174*H174,2)</f>
        <v>0</v>
      </c>
      <c r="K174" s="221" t="s">
        <v>263</v>
      </c>
      <c r="L174" s="47"/>
      <c r="M174" s="226" t="s">
        <v>35</v>
      </c>
      <c r="N174" s="227" t="s">
        <v>51</v>
      </c>
      <c r="O174" s="87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0" t="s">
        <v>264</v>
      </c>
      <c r="AT174" s="230" t="s">
        <v>259</v>
      </c>
      <c r="AU174" s="230" t="s">
        <v>89</v>
      </c>
      <c r="AY174" s="19" t="s">
        <v>257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87</v>
      </c>
      <c r="BK174" s="231">
        <f>ROUND(I174*H174,2)</f>
        <v>0</v>
      </c>
      <c r="BL174" s="19" t="s">
        <v>264</v>
      </c>
      <c r="BM174" s="230" t="s">
        <v>1015</v>
      </c>
    </row>
    <row r="175" s="2" customFormat="1">
      <c r="A175" s="41"/>
      <c r="B175" s="42"/>
      <c r="C175" s="43"/>
      <c r="D175" s="232" t="s">
        <v>266</v>
      </c>
      <c r="E175" s="43"/>
      <c r="F175" s="233" t="s">
        <v>378</v>
      </c>
      <c r="G175" s="43"/>
      <c r="H175" s="43"/>
      <c r="I175" s="234"/>
      <c r="J175" s="43"/>
      <c r="K175" s="43"/>
      <c r="L175" s="47"/>
      <c r="M175" s="235"/>
      <c r="N175" s="23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266</v>
      </c>
      <c r="AU175" s="19" t="s">
        <v>89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1232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379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1243</v>
      </c>
      <c r="G178" s="249"/>
      <c r="H178" s="252">
        <v>42.906999999999996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4" customFormat="1">
      <c r="A179" s="14"/>
      <c r="B179" s="248"/>
      <c r="C179" s="249"/>
      <c r="D179" s="239" t="s">
        <v>268</v>
      </c>
      <c r="E179" s="250" t="s">
        <v>35</v>
      </c>
      <c r="F179" s="251" t="s">
        <v>1244</v>
      </c>
      <c r="G179" s="249"/>
      <c r="H179" s="252">
        <v>-3.0640000000000001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268</v>
      </c>
      <c r="AU179" s="258" t="s">
        <v>89</v>
      </c>
      <c r="AV179" s="14" t="s">
        <v>89</v>
      </c>
      <c r="AW179" s="14" t="s">
        <v>41</v>
      </c>
      <c r="AX179" s="14" t="s">
        <v>80</v>
      </c>
      <c r="AY179" s="258" t="s">
        <v>257</v>
      </c>
    </row>
    <row r="180" s="15" customFormat="1">
      <c r="A180" s="15"/>
      <c r="B180" s="259"/>
      <c r="C180" s="260"/>
      <c r="D180" s="239" t="s">
        <v>268</v>
      </c>
      <c r="E180" s="261" t="s">
        <v>35</v>
      </c>
      <c r="F180" s="262" t="s">
        <v>272</v>
      </c>
      <c r="G180" s="260"/>
      <c r="H180" s="263">
        <v>39.843000000000004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9" t="s">
        <v>268</v>
      </c>
      <c r="AU180" s="269" t="s">
        <v>89</v>
      </c>
      <c r="AV180" s="15" t="s">
        <v>264</v>
      </c>
      <c r="AW180" s="15" t="s">
        <v>41</v>
      </c>
      <c r="AX180" s="15" t="s">
        <v>87</v>
      </c>
      <c r="AY180" s="269" t="s">
        <v>257</v>
      </c>
    </row>
    <row r="181" s="2" customFormat="1" ht="16.5" customHeight="1">
      <c r="A181" s="41"/>
      <c r="B181" s="42"/>
      <c r="C181" s="270" t="s">
        <v>8</v>
      </c>
      <c r="D181" s="270" t="s">
        <v>369</v>
      </c>
      <c r="E181" s="271" t="s">
        <v>383</v>
      </c>
      <c r="F181" s="272" t="s">
        <v>384</v>
      </c>
      <c r="G181" s="273" t="s">
        <v>356</v>
      </c>
      <c r="H181" s="274">
        <v>79.686000000000007</v>
      </c>
      <c r="I181" s="275"/>
      <c r="J181" s="276">
        <f>ROUND(I181*H181,2)</f>
        <v>0</v>
      </c>
      <c r="K181" s="272" t="s">
        <v>263</v>
      </c>
      <c r="L181" s="277"/>
      <c r="M181" s="278" t="s">
        <v>35</v>
      </c>
      <c r="N181" s="279" t="s">
        <v>51</v>
      </c>
      <c r="O181" s="87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0" t="s">
        <v>308</v>
      </c>
      <c r="AT181" s="230" t="s">
        <v>369</v>
      </c>
      <c r="AU181" s="230" t="s">
        <v>89</v>
      </c>
      <c r="AY181" s="19" t="s">
        <v>257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9" t="s">
        <v>87</v>
      </c>
      <c r="BK181" s="231">
        <f>ROUND(I181*H181,2)</f>
        <v>0</v>
      </c>
      <c r="BL181" s="19" t="s">
        <v>264</v>
      </c>
      <c r="BM181" s="230" t="s">
        <v>1018</v>
      </c>
    </row>
    <row r="182" s="14" customFormat="1">
      <c r="A182" s="14"/>
      <c r="B182" s="248"/>
      <c r="C182" s="249"/>
      <c r="D182" s="239" t="s">
        <v>268</v>
      </c>
      <c r="E182" s="249"/>
      <c r="F182" s="251" t="s">
        <v>1245</v>
      </c>
      <c r="G182" s="249"/>
      <c r="H182" s="252">
        <v>79.686000000000007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</v>
      </c>
      <c r="AX182" s="14" t="s">
        <v>87</v>
      </c>
      <c r="AY182" s="258" t="s">
        <v>257</v>
      </c>
    </row>
    <row r="183" s="12" customFormat="1" ht="22.8" customHeight="1">
      <c r="A183" s="12"/>
      <c r="B183" s="203"/>
      <c r="C183" s="204"/>
      <c r="D183" s="205" t="s">
        <v>79</v>
      </c>
      <c r="E183" s="217" t="s">
        <v>89</v>
      </c>
      <c r="F183" s="217" t="s">
        <v>387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SUM(P184:P188)</f>
        <v>0</v>
      </c>
      <c r="Q183" s="211"/>
      <c r="R183" s="212">
        <f>SUM(R184:R188)</f>
        <v>12.774702899999999</v>
      </c>
      <c r="S183" s="211"/>
      <c r="T183" s="213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87</v>
      </c>
      <c r="AT183" s="215" t="s">
        <v>79</v>
      </c>
      <c r="AU183" s="215" t="s">
        <v>87</v>
      </c>
      <c r="AY183" s="214" t="s">
        <v>257</v>
      </c>
      <c r="BK183" s="216">
        <f>SUM(BK184:BK188)</f>
        <v>0</v>
      </c>
    </row>
    <row r="184" s="2" customFormat="1" ht="33" customHeight="1">
      <c r="A184" s="41"/>
      <c r="B184" s="42"/>
      <c r="C184" s="219" t="s">
        <v>361</v>
      </c>
      <c r="D184" s="219" t="s">
        <v>259</v>
      </c>
      <c r="E184" s="220" t="s">
        <v>389</v>
      </c>
      <c r="F184" s="221" t="s">
        <v>390</v>
      </c>
      <c r="G184" s="222" t="s">
        <v>297</v>
      </c>
      <c r="H184" s="223">
        <v>62.409999999999997</v>
      </c>
      <c r="I184" s="224"/>
      <c r="J184" s="225">
        <f>ROUND(I184*H184,2)</f>
        <v>0</v>
      </c>
      <c r="K184" s="221" t="s">
        <v>263</v>
      </c>
      <c r="L184" s="47"/>
      <c r="M184" s="226" t="s">
        <v>35</v>
      </c>
      <c r="N184" s="227" t="s">
        <v>51</v>
      </c>
      <c r="O184" s="87"/>
      <c r="P184" s="228">
        <f>O184*H184</f>
        <v>0</v>
      </c>
      <c r="Q184" s="228">
        <v>0.20469000000000001</v>
      </c>
      <c r="R184" s="228">
        <f>Q184*H184</f>
        <v>12.774702899999999</v>
      </c>
      <c r="S184" s="228">
        <v>0</v>
      </c>
      <c r="T184" s="22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30" t="s">
        <v>264</v>
      </c>
      <c r="AT184" s="230" t="s">
        <v>259</v>
      </c>
      <c r="AU184" s="230" t="s">
        <v>89</v>
      </c>
      <c r="AY184" s="19" t="s">
        <v>257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9" t="s">
        <v>87</v>
      </c>
      <c r="BK184" s="231">
        <f>ROUND(I184*H184,2)</f>
        <v>0</v>
      </c>
      <c r="BL184" s="19" t="s">
        <v>264</v>
      </c>
      <c r="BM184" s="230" t="s">
        <v>1020</v>
      </c>
    </row>
    <row r="185" s="2" customFormat="1">
      <c r="A185" s="41"/>
      <c r="B185" s="42"/>
      <c r="C185" s="43"/>
      <c r="D185" s="232" t="s">
        <v>266</v>
      </c>
      <c r="E185" s="43"/>
      <c r="F185" s="233" t="s">
        <v>392</v>
      </c>
      <c r="G185" s="43"/>
      <c r="H185" s="43"/>
      <c r="I185" s="234"/>
      <c r="J185" s="43"/>
      <c r="K185" s="43"/>
      <c r="L185" s="47"/>
      <c r="M185" s="235"/>
      <c r="N185" s="23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266</v>
      </c>
      <c r="AU185" s="19" t="s">
        <v>89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1232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1246</v>
      </c>
      <c r="G187" s="249"/>
      <c r="H187" s="252">
        <v>62.409999999999997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62.409999999999997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12" customFormat="1" ht="22.8" customHeight="1">
      <c r="A189" s="12"/>
      <c r="B189" s="203"/>
      <c r="C189" s="204"/>
      <c r="D189" s="205" t="s">
        <v>79</v>
      </c>
      <c r="E189" s="217" t="s">
        <v>98</v>
      </c>
      <c r="F189" s="217" t="s">
        <v>393</v>
      </c>
      <c r="G189" s="204"/>
      <c r="H189" s="204"/>
      <c r="I189" s="207"/>
      <c r="J189" s="218">
        <f>BK189</f>
        <v>0</v>
      </c>
      <c r="K189" s="204"/>
      <c r="L189" s="209"/>
      <c r="M189" s="210"/>
      <c r="N189" s="211"/>
      <c r="O189" s="211"/>
      <c r="P189" s="212">
        <f>SUM(P190:P194)</f>
        <v>0</v>
      </c>
      <c r="Q189" s="211"/>
      <c r="R189" s="212">
        <f>SUM(R190:R194)</f>
        <v>0</v>
      </c>
      <c r="S189" s="211"/>
      <c r="T189" s="213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4" t="s">
        <v>87</v>
      </c>
      <c r="AT189" s="215" t="s">
        <v>79</v>
      </c>
      <c r="AU189" s="215" t="s">
        <v>87</v>
      </c>
      <c r="AY189" s="214" t="s">
        <v>257</v>
      </c>
      <c r="BK189" s="216">
        <f>SUM(BK190:BK194)</f>
        <v>0</v>
      </c>
    </row>
    <row r="190" s="2" customFormat="1" ht="16.5" customHeight="1">
      <c r="A190" s="41"/>
      <c r="B190" s="42"/>
      <c r="C190" s="219" t="s">
        <v>368</v>
      </c>
      <c r="D190" s="219" t="s">
        <v>259</v>
      </c>
      <c r="E190" s="220" t="s">
        <v>1022</v>
      </c>
      <c r="F190" s="221" t="s">
        <v>1023</v>
      </c>
      <c r="G190" s="222" t="s">
        <v>297</v>
      </c>
      <c r="H190" s="223">
        <v>62.409999999999997</v>
      </c>
      <c r="I190" s="224"/>
      <c r="J190" s="225">
        <f>ROUND(I190*H190,2)</f>
        <v>0</v>
      </c>
      <c r="K190" s="221" t="s">
        <v>263</v>
      </c>
      <c r="L190" s="47"/>
      <c r="M190" s="226" t="s">
        <v>35</v>
      </c>
      <c r="N190" s="227" t="s">
        <v>51</v>
      </c>
      <c r="O190" s="8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264</v>
      </c>
      <c r="AT190" s="230" t="s">
        <v>259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1024</v>
      </c>
    </row>
    <row r="191" s="2" customFormat="1">
      <c r="A191" s="41"/>
      <c r="B191" s="42"/>
      <c r="C191" s="43"/>
      <c r="D191" s="232" t="s">
        <v>266</v>
      </c>
      <c r="E191" s="43"/>
      <c r="F191" s="233" t="s">
        <v>1025</v>
      </c>
      <c r="G191" s="43"/>
      <c r="H191" s="43"/>
      <c r="I191" s="234"/>
      <c r="J191" s="43"/>
      <c r="K191" s="43"/>
      <c r="L191" s="47"/>
      <c r="M191" s="235"/>
      <c r="N191" s="23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266</v>
      </c>
      <c r="AU191" s="19" t="s">
        <v>89</v>
      </c>
    </row>
    <row r="192" s="13" customFormat="1">
      <c r="A192" s="13"/>
      <c r="B192" s="237"/>
      <c r="C192" s="238"/>
      <c r="D192" s="239" t="s">
        <v>268</v>
      </c>
      <c r="E192" s="240" t="s">
        <v>35</v>
      </c>
      <c r="F192" s="241" t="s">
        <v>1232</v>
      </c>
      <c r="G192" s="238"/>
      <c r="H192" s="240" t="s">
        <v>35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268</v>
      </c>
      <c r="AU192" s="247" t="s">
        <v>89</v>
      </c>
      <c r="AV192" s="13" t="s">
        <v>87</v>
      </c>
      <c r="AW192" s="13" t="s">
        <v>41</v>
      </c>
      <c r="AX192" s="13" t="s">
        <v>80</v>
      </c>
      <c r="AY192" s="247" t="s">
        <v>257</v>
      </c>
    </row>
    <row r="193" s="14" customFormat="1">
      <c r="A193" s="14"/>
      <c r="B193" s="248"/>
      <c r="C193" s="249"/>
      <c r="D193" s="239" t="s">
        <v>268</v>
      </c>
      <c r="E193" s="250" t="s">
        <v>35</v>
      </c>
      <c r="F193" s="251" t="s">
        <v>1246</v>
      </c>
      <c r="G193" s="249"/>
      <c r="H193" s="252">
        <v>62.409999999999997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268</v>
      </c>
      <c r="AU193" s="258" t="s">
        <v>89</v>
      </c>
      <c r="AV193" s="14" t="s">
        <v>89</v>
      </c>
      <c r="AW193" s="14" t="s">
        <v>41</v>
      </c>
      <c r="AX193" s="14" t="s">
        <v>80</v>
      </c>
      <c r="AY193" s="258" t="s">
        <v>257</v>
      </c>
    </row>
    <row r="194" s="15" customFormat="1">
      <c r="A194" s="15"/>
      <c r="B194" s="259"/>
      <c r="C194" s="260"/>
      <c r="D194" s="239" t="s">
        <v>268</v>
      </c>
      <c r="E194" s="261" t="s">
        <v>35</v>
      </c>
      <c r="F194" s="262" t="s">
        <v>272</v>
      </c>
      <c r="G194" s="260"/>
      <c r="H194" s="263">
        <v>62.409999999999997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268</v>
      </c>
      <c r="AU194" s="269" t="s">
        <v>89</v>
      </c>
      <c r="AV194" s="15" t="s">
        <v>264</v>
      </c>
      <c r="AW194" s="15" t="s">
        <v>41</v>
      </c>
      <c r="AX194" s="15" t="s">
        <v>87</v>
      </c>
      <c r="AY194" s="269" t="s">
        <v>257</v>
      </c>
    </row>
    <row r="195" s="12" customFormat="1" ht="22.8" customHeight="1">
      <c r="A195" s="12"/>
      <c r="B195" s="203"/>
      <c r="C195" s="204"/>
      <c r="D195" s="205" t="s">
        <v>79</v>
      </c>
      <c r="E195" s="217" t="s">
        <v>264</v>
      </c>
      <c r="F195" s="217" t="s">
        <v>404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SUM(P196:P221)</f>
        <v>0</v>
      </c>
      <c r="Q195" s="211"/>
      <c r="R195" s="212">
        <f>SUM(R196:R221)</f>
        <v>0.33000000000000002</v>
      </c>
      <c r="S195" s="211"/>
      <c r="T195" s="213">
        <f>SUM(T196:T221)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87</v>
      </c>
      <c r="AT195" s="215" t="s">
        <v>79</v>
      </c>
      <c r="AU195" s="215" t="s">
        <v>87</v>
      </c>
      <c r="AY195" s="214" t="s">
        <v>257</v>
      </c>
      <c r="BK195" s="216">
        <f>SUM(BK196:BK221)</f>
        <v>0</v>
      </c>
    </row>
    <row r="196" s="2" customFormat="1" ht="16.5" customHeight="1">
      <c r="A196" s="41"/>
      <c r="B196" s="42"/>
      <c r="C196" s="219" t="s">
        <v>374</v>
      </c>
      <c r="D196" s="219" t="s">
        <v>259</v>
      </c>
      <c r="E196" s="220" t="s">
        <v>406</v>
      </c>
      <c r="F196" s="221" t="s">
        <v>407</v>
      </c>
      <c r="G196" s="222" t="s">
        <v>318</v>
      </c>
      <c r="H196" s="223">
        <v>11.702</v>
      </c>
      <c r="I196" s="224"/>
      <c r="J196" s="225">
        <f>ROUND(I196*H196,2)</f>
        <v>0</v>
      </c>
      <c r="K196" s="221" t="s">
        <v>263</v>
      </c>
      <c r="L196" s="47"/>
      <c r="M196" s="226" t="s">
        <v>35</v>
      </c>
      <c r="N196" s="227" t="s">
        <v>51</v>
      </c>
      <c r="O196" s="87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0" t="s">
        <v>264</v>
      </c>
      <c r="AT196" s="230" t="s">
        <v>259</v>
      </c>
      <c r="AU196" s="230" t="s">
        <v>89</v>
      </c>
      <c r="AY196" s="19" t="s">
        <v>257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87</v>
      </c>
      <c r="BK196" s="231">
        <f>ROUND(I196*H196,2)</f>
        <v>0</v>
      </c>
      <c r="BL196" s="19" t="s">
        <v>264</v>
      </c>
      <c r="BM196" s="230" t="s">
        <v>1026</v>
      </c>
    </row>
    <row r="197" s="2" customFormat="1">
      <c r="A197" s="41"/>
      <c r="B197" s="42"/>
      <c r="C197" s="43"/>
      <c r="D197" s="232" t="s">
        <v>266</v>
      </c>
      <c r="E197" s="43"/>
      <c r="F197" s="233" t="s">
        <v>409</v>
      </c>
      <c r="G197" s="43"/>
      <c r="H197" s="43"/>
      <c r="I197" s="234"/>
      <c r="J197" s="43"/>
      <c r="K197" s="43"/>
      <c r="L197" s="47"/>
      <c r="M197" s="235"/>
      <c r="N197" s="23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266</v>
      </c>
      <c r="AU197" s="19" t="s">
        <v>89</v>
      </c>
    </row>
    <row r="198" s="13" customFormat="1">
      <c r="A198" s="13"/>
      <c r="B198" s="237"/>
      <c r="C198" s="238"/>
      <c r="D198" s="239" t="s">
        <v>268</v>
      </c>
      <c r="E198" s="240" t="s">
        <v>35</v>
      </c>
      <c r="F198" s="241" t="s">
        <v>1232</v>
      </c>
      <c r="G198" s="238"/>
      <c r="H198" s="240" t="s">
        <v>35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268</v>
      </c>
      <c r="AU198" s="247" t="s">
        <v>89</v>
      </c>
      <c r="AV198" s="13" t="s">
        <v>87</v>
      </c>
      <c r="AW198" s="13" t="s">
        <v>41</v>
      </c>
      <c r="AX198" s="13" t="s">
        <v>80</v>
      </c>
      <c r="AY198" s="247" t="s">
        <v>257</v>
      </c>
    </row>
    <row r="199" s="13" customFormat="1">
      <c r="A199" s="13"/>
      <c r="B199" s="237"/>
      <c r="C199" s="238"/>
      <c r="D199" s="239" t="s">
        <v>268</v>
      </c>
      <c r="E199" s="240" t="s">
        <v>35</v>
      </c>
      <c r="F199" s="241" t="s">
        <v>1027</v>
      </c>
      <c r="G199" s="238"/>
      <c r="H199" s="240" t="s">
        <v>35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268</v>
      </c>
      <c r="AU199" s="247" t="s">
        <v>89</v>
      </c>
      <c r="AV199" s="13" t="s">
        <v>87</v>
      </c>
      <c r="AW199" s="13" t="s">
        <v>41</v>
      </c>
      <c r="AX199" s="13" t="s">
        <v>80</v>
      </c>
      <c r="AY199" s="247" t="s">
        <v>257</v>
      </c>
    </row>
    <row r="200" s="14" customFormat="1">
      <c r="A200" s="14"/>
      <c r="B200" s="248"/>
      <c r="C200" s="249"/>
      <c r="D200" s="239" t="s">
        <v>268</v>
      </c>
      <c r="E200" s="250" t="s">
        <v>35</v>
      </c>
      <c r="F200" s="251" t="s">
        <v>1247</v>
      </c>
      <c r="G200" s="249"/>
      <c r="H200" s="252">
        <v>11.702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268</v>
      </c>
      <c r="AU200" s="258" t="s">
        <v>89</v>
      </c>
      <c r="AV200" s="14" t="s">
        <v>89</v>
      </c>
      <c r="AW200" s="14" t="s">
        <v>41</v>
      </c>
      <c r="AX200" s="14" t="s">
        <v>80</v>
      </c>
      <c r="AY200" s="258" t="s">
        <v>257</v>
      </c>
    </row>
    <row r="201" s="15" customFormat="1">
      <c r="A201" s="15"/>
      <c r="B201" s="259"/>
      <c r="C201" s="260"/>
      <c r="D201" s="239" t="s">
        <v>268</v>
      </c>
      <c r="E201" s="261" t="s">
        <v>35</v>
      </c>
      <c r="F201" s="262" t="s">
        <v>272</v>
      </c>
      <c r="G201" s="260"/>
      <c r="H201" s="263">
        <v>11.702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268</v>
      </c>
      <c r="AU201" s="269" t="s">
        <v>89</v>
      </c>
      <c r="AV201" s="15" t="s">
        <v>264</v>
      </c>
      <c r="AW201" s="15" t="s">
        <v>41</v>
      </c>
      <c r="AX201" s="15" t="s">
        <v>87</v>
      </c>
      <c r="AY201" s="269" t="s">
        <v>257</v>
      </c>
    </row>
    <row r="202" s="2" customFormat="1" ht="16.5" customHeight="1">
      <c r="A202" s="41"/>
      <c r="B202" s="42"/>
      <c r="C202" s="219" t="s">
        <v>382</v>
      </c>
      <c r="D202" s="219" t="s">
        <v>259</v>
      </c>
      <c r="E202" s="220" t="s">
        <v>1029</v>
      </c>
      <c r="F202" s="221" t="s">
        <v>1030</v>
      </c>
      <c r="G202" s="222" t="s">
        <v>396</v>
      </c>
      <c r="H202" s="223">
        <v>4</v>
      </c>
      <c r="I202" s="224"/>
      <c r="J202" s="225">
        <f>ROUND(I202*H202,2)</f>
        <v>0</v>
      </c>
      <c r="K202" s="221" t="s">
        <v>263</v>
      </c>
      <c r="L202" s="47"/>
      <c r="M202" s="226" t="s">
        <v>35</v>
      </c>
      <c r="N202" s="227" t="s">
        <v>51</v>
      </c>
      <c r="O202" s="87"/>
      <c r="P202" s="228">
        <f>O202*H202</f>
        <v>0</v>
      </c>
      <c r="Q202" s="228">
        <v>0.0066</v>
      </c>
      <c r="R202" s="228">
        <f>Q202*H202</f>
        <v>0.0264</v>
      </c>
      <c r="S202" s="228">
        <v>0</v>
      </c>
      <c r="T202" s="22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30" t="s">
        <v>264</v>
      </c>
      <c r="AT202" s="230" t="s">
        <v>259</v>
      </c>
      <c r="AU202" s="230" t="s">
        <v>89</v>
      </c>
      <c r="AY202" s="19" t="s">
        <v>257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9" t="s">
        <v>87</v>
      </c>
      <c r="BK202" s="231">
        <f>ROUND(I202*H202,2)</f>
        <v>0</v>
      </c>
      <c r="BL202" s="19" t="s">
        <v>264</v>
      </c>
      <c r="BM202" s="230" t="s">
        <v>1031</v>
      </c>
    </row>
    <row r="203" s="2" customFormat="1">
      <c r="A203" s="41"/>
      <c r="B203" s="42"/>
      <c r="C203" s="43"/>
      <c r="D203" s="232" t="s">
        <v>266</v>
      </c>
      <c r="E203" s="43"/>
      <c r="F203" s="233" t="s">
        <v>1032</v>
      </c>
      <c r="G203" s="43"/>
      <c r="H203" s="43"/>
      <c r="I203" s="234"/>
      <c r="J203" s="43"/>
      <c r="K203" s="43"/>
      <c r="L203" s="47"/>
      <c r="M203" s="235"/>
      <c r="N203" s="23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266</v>
      </c>
      <c r="AU203" s="19" t="s">
        <v>89</v>
      </c>
    </row>
    <row r="204" s="13" customFormat="1">
      <c r="A204" s="13"/>
      <c r="B204" s="237"/>
      <c r="C204" s="238"/>
      <c r="D204" s="239" t="s">
        <v>268</v>
      </c>
      <c r="E204" s="240" t="s">
        <v>35</v>
      </c>
      <c r="F204" s="241" t="s">
        <v>1232</v>
      </c>
      <c r="G204" s="238"/>
      <c r="H204" s="240" t="s">
        <v>35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268</v>
      </c>
      <c r="AU204" s="247" t="s">
        <v>89</v>
      </c>
      <c r="AV204" s="13" t="s">
        <v>87</v>
      </c>
      <c r="AW204" s="13" t="s">
        <v>41</v>
      </c>
      <c r="AX204" s="13" t="s">
        <v>80</v>
      </c>
      <c r="AY204" s="247" t="s">
        <v>257</v>
      </c>
    </row>
    <row r="205" s="14" customFormat="1">
      <c r="A205" s="14"/>
      <c r="B205" s="248"/>
      <c r="C205" s="249"/>
      <c r="D205" s="239" t="s">
        <v>268</v>
      </c>
      <c r="E205" s="250" t="s">
        <v>35</v>
      </c>
      <c r="F205" s="251" t="s">
        <v>1248</v>
      </c>
      <c r="G205" s="249"/>
      <c r="H205" s="252">
        <v>2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268</v>
      </c>
      <c r="AU205" s="258" t="s">
        <v>89</v>
      </c>
      <c r="AV205" s="14" t="s">
        <v>89</v>
      </c>
      <c r="AW205" s="14" t="s">
        <v>41</v>
      </c>
      <c r="AX205" s="14" t="s">
        <v>80</v>
      </c>
      <c r="AY205" s="258" t="s">
        <v>257</v>
      </c>
    </row>
    <row r="206" s="14" customFormat="1">
      <c r="A206" s="14"/>
      <c r="B206" s="248"/>
      <c r="C206" s="249"/>
      <c r="D206" s="239" t="s">
        <v>268</v>
      </c>
      <c r="E206" s="250" t="s">
        <v>35</v>
      </c>
      <c r="F206" s="251" t="s">
        <v>1249</v>
      </c>
      <c r="G206" s="249"/>
      <c r="H206" s="252">
        <v>2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268</v>
      </c>
      <c r="AU206" s="258" t="s">
        <v>89</v>
      </c>
      <c r="AV206" s="14" t="s">
        <v>89</v>
      </c>
      <c r="AW206" s="14" t="s">
        <v>41</v>
      </c>
      <c r="AX206" s="14" t="s">
        <v>80</v>
      </c>
      <c r="AY206" s="258" t="s">
        <v>257</v>
      </c>
    </row>
    <row r="207" s="15" customFormat="1">
      <c r="A207" s="15"/>
      <c r="B207" s="259"/>
      <c r="C207" s="260"/>
      <c r="D207" s="239" t="s">
        <v>268</v>
      </c>
      <c r="E207" s="261" t="s">
        <v>35</v>
      </c>
      <c r="F207" s="262" t="s">
        <v>272</v>
      </c>
      <c r="G207" s="260"/>
      <c r="H207" s="263">
        <v>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9" t="s">
        <v>268</v>
      </c>
      <c r="AU207" s="269" t="s">
        <v>89</v>
      </c>
      <c r="AV207" s="15" t="s">
        <v>264</v>
      </c>
      <c r="AW207" s="15" t="s">
        <v>41</v>
      </c>
      <c r="AX207" s="15" t="s">
        <v>87</v>
      </c>
      <c r="AY207" s="269" t="s">
        <v>257</v>
      </c>
    </row>
    <row r="208" s="2" customFormat="1" ht="16.5" customHeight="1">
      <c r="A208" s="41"/>
      <c r="B208" s="42"/>
      <c r="C208" s="270" t="s">
        <v>388</v>
      </c>
      <c r="D208" s="270" t="s">
        <v>369</v>
      </c>
      <c r="E208" s="271" t="s">
        <v>1216</v>
      </c>
      <c r="F208" s="272" t="s">
        <v>1217</v>
      </c>
      <c r="G208" s="273" t="s">
        <v>396</v>
      </c>
      <c r="H208" s="274">
        <v>2</v>
      </c>
      <c r="I208" s="275"/>
      <c r="J208" s="276">
        <f>ROUND(I208*H208,2)</f>
        <v>0</v>
      </c>
      <c r="K208" s="272" t="s">
        <v>263</v>
      </c>
      <c r="L208" s="277"/>
      <c r="M208" s="278" t="s">
        <v>35</v>
      </c>
      <c r="N208" s="279" t="s">
        <v>51</v>
      </c>
      <c r="O208" s="87"/>
      <c r="P208" s="228">
        <f>O208*H208</f>
        <v>0</v>
      </c>
      <c r="Q208" s="228">
        <v>0.040000000000000001</v>
      </c>
      <c r="R208" s="228">
        <f>Q208*H208</f>
        <v>0.080000000000000002</v>
      </c>
      <c r="S208" s="228">
        <v>0</v>
      </c>
      <c r="T208" s="22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0" t="s">
        <v>308</v>
      </c>
      <c r="AT208" s="230" t="s">
        <v>369</v>
      </c>
      <c r="AU208" s="230" t="s">
        <v>89</v>
      </c>
      <c r="AY208" s="19" t="s">
        <v>257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9" t="s">
        <v>87</v>
      </c>
      <c r="BK208" s="231">
        <f>ROUND(I208*H208,2)</f>
        <v>0</v>
      </c>
      <c r="BL208" s="19" t="s">
        <v>264</v>
      </c>
      <c r="BM208" s="230" t="s">
        <v>1218</v>
      </c>
    </row>
    <row r="209" s="13" customFormat="1">
      <c r="A209" s="13"/>
      <c r="B209" s="237"/>
      <c r="C209" s="238"/>
      <c r="D209" s="239" t="s">
        <v>268</v>
      </c>
      <c r="E209" s="240" t="s">
        <v>35</v>
      </c>
      <c r="F209" s="241" t="s">
        <v>1232</v>
      </c>
      <c r="G209" s="238"/>
      <c r="H209" s="240" t="s">
        <v>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268</v>
      </c>
      <c r="AU209" s="247" t="s">
        <v>89</v>
      </c>
      <c r="AV209" s="13" t="s">
        <v>87</v>
      </c>
      <c r="AW209" s="13" t="s">
        <v>41</v>
      </c>
      <c r="AX209" s="13" t="s">
        <v>80</v>
      </c>
      <c r="AY209" s="247" t="s">
        <v>257</v>
      </c>
    </row>
    <row r="210" s="14" customFormat="1">
      <c r="A210" s="14"/>
      <c r="B210" s="248"/>
      <c r="C210" s="249"/>
      <c r="D210" s="239" t="s">
        <v>268</v>
      </c>
      <c r="E210" s="250" t="s">
        <v>35</v>
      </c>
      <c r="F210" s="251" t="s">
        <v>1248</v>
      </c>
      <c r="G210" s="249"/>
      <c r="H210" s="252">
        <v>2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268</v>
      </c>
      <c r="AU210" s="258" t="s">
        <v>89</v>
      </c>
      <c r="AV210" s="14" t="s">
        <v>89</v>
      </c>
      <c r="AW210" s="14" t="s">
        <v>41</v>
      </c>
      <c r="AX210" s="14" t="s">
        <v>80</v>
      </c>
      <c r="AY210" s="258" t="s">
        <v>257</v>
      </c>
    </row>
    <row r="211" s="15" customFormat="1">
      <c r="A211" s="15"/>
      <c r="B211" s="259"/>
      <c r="C211" s="260"/>
      <c r="D211" s="239" t="s">
        <v>268</v>
      </c>
      <c r="E211" s="261" t="s">
        <v>35</v>
      </c>
      <c r="F211" s="262" t="s">
        <v>272</v>
      </c>
      <c r="G211" s="260"/>
      <c r="H211" s="263">
        <v>2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9" t="s">
        <v>268</v>
      </c>
      <c r="AU211" s="269" t="s">
        <v>89</v>
      </c>
      <c r="AV211" s="15" t="s">
        <v>264</v>
      </c>
      <c r="AW211" s="15" t="s">
        <v>41</v>
      </c>
      <c r="AX211" s="15" t="s">
        <v>87</v>
      </c>
      <c r="AY211" s="269" t="s">
        <v>257</v>
      </c>
    </row>
    <row r="212" s="2" customFormat="1" ht="16.5" customHeight="1">
      <c r="A212" s="41"/>
      <c r="B212" s="42"/>
      <c r="C212" s="270" t="s">
        <v>7</v>
      </c>
      <c r="D212" s="270" t="s">
        <v>369</v>
      </c>
      <c r="E212" s="271" t="s">
        <v>1033</v>
      </c>
      <c r="F212" s="272" t="s">
        <v>1034</v>
      </c>
      <c r="G212" s="273" t="s">
        <v>396</v>
      </c>
      <c r="H212" s="274">
        <v>2</v>
      </c>
      <c r="I212" s="275"/>
      <c r="J212" s="276">
        <f>ROUND(I212*H212,2)</f>
        <v>0</v>
      </c>
      <c r="K212" s="272" t="s">
        <v>263</v>
      </c>
      <c r="L212" s="277"/>
      <c r="M212" s="278" t="s">
        <v>35</v>
      </c>
      <c r="N212" s="279" t="s">
        <v>51</v>
      </c>
      <c r="O212" s="87"/>
      <c r="P212" s="228">
        <f>O212*H212</f>
        <v>0</v>
      </c>
      <c r="Q212" s="228">
        <v>0.068000000000000005</v>
      </c>
      <c r="R212" s="228">
        <f>Q212*H212</f>
        <v>0.13600000000000001</v>
      </c>
      <c r="S212" s="228">
        <v>0</v>
      </c>
      <c r="T212" s="22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30" t="s">
        <v>308</v>
      </c>
      <c r="AT212" s="230" t="s">
        <v>369</v>
      </c>
      <c r="AU212" s="230" t="s">
        <v>89</v>
      </c>
      <c r="AY212" s="19" t="s">
        <v>257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9" t="s">
        <v>87</v>
      </c>
      <c r="BK212" s="231">
        <f>ROUND(I212*H212,2)</f>
        <v>0</v>
      </c>
      <c r="BL212" s="19" t="s">
        <v>264</v>
      </c>
      <c r="BM212" s="230" t="s">
        <v>1035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1232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4" customFormat="1">
      <c r="A214" s="14"/>
      <c r="B214" s="248"/>
      <c r="C214" s="249"/>
      <c r="D214" s="239" t="s">
        <v>268</v>
      </c>
      <c r="E214" s="250" t="s">
        <v>35</v>
      </c>
      <c r="F214" s="251" t="s">
        <v>1249</v>
      </c>
      <c r="G214" s="249"/>
      <c r="H214" s="252">
        <v>2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41</v>
      </c>
      <c r="AX214" s="14" t="s">
        <v>80</v>
      </c>
      <c r="AY214" s="258" t="s">
        <v>257</v>
      </c>
    </row>
    <row r="215" s="15" customFormat="1">
      <c r="A215" s="15"/>
      <c r="B215" s="259"/>
      <c r="C215" s="260"/>
      <c r="D215" s="239" t="s">
        <v>268</v>
      </c>
      <c r="E215" s="261" t="s">
        <v>35</v>
      </c>
      <c r="F215" s="262" t="s">
        <v>272</v>
      </c>
      <c r="G215" s="260"/>
      <c r="H215" s="263">
        <v>2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268</v>
      </c>
      <c r="AU215" s="269" t="s">
        <v>89</v>
      </c>
      <c r="AV215" s="15" t="s">
        <v>264</v>
      </c>
      <c r="AW215" s="15" t="s">
        <v>41</v>
      </c>
      <c r="AX215" s="15" t="s">
        <v>87</v>
      </c>
      <c r="AY215" s="269" t="s">
        <v>257</v>
      </c>
    </row>
    <row r="216" s="2" customFormat="1" ht="21.75" customHeight="1">
      <c r="A216" s="41"/>
      <c r="B216" s="42"/>
      <c r="C216" s="219" t="s">
        <v>400</v>
      </c>
      <c r="D216" s="219" t="s">
        <v>259</v>
      </c>
      <c r="E216" s="220" t="s">
        <v>1036</v>
      </c>
      <c r="F216" s="221" t="s">
        <v>1037</v>
      </c>
      <c r="G216" s="222" t="s">
        <v>396</v>
      </c>
      <c r="H216" s="223">
        <v>1</v>
      </c>
      <c r="I216" s="224"/>
      <c r="J216" s="225">
        <f>ROUND(I216*H216,2)</f>
        <v>0</v>
      </c>
      <c r="K216" s="221" t="s">
        <v>263</v>
      </c>
      <c r="L216" s="47"/>
      <c r="M216" s="226" t="s">
        <v>35</v>
      </c>
      <c r="N216" s="227" t="s">
        <v>51</v>
      </c>
      <c r="O216" s="87"/>
      <c r="P216" s="228">
        <f>O216*H216</f>
        <v>0</v>
      </c>
      <c r="Q216" s="228">
        <v>0.0066</v>
      </c>
      <c r="R216" s="228">
        <f>Q216*H216</f>
        <v>0.0066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264</v>
      </c>
      <c r="AT216" s="230" t="s">
        <v>259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1250</v>
      </c>
    </row>
    <row r="217" s="2" customFormat="1">
      <c r="A217" s="41"/>
      <c r="B217" s="42"/>
      <c r="C217" s="43"/>
      <c r="D217" s="232" t="s">
        <v>266</v>
      </c>
      <c r="E217" s="43"/>
      <c r="F217" s="233" t="s">
        <v>1039</v>
      </c>
      <c r="G217" s="43"/>
      <c r="H217" s="43"/>
      <c r="I217" s="234"/>
      <c r="J217" s="43"/>
      <c r="K217" s="43"/>
      <c r="L217" s="47"/>
      <c r="M217" s="235"/>
      <c r="N217" s="23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266</v>
      </c>
      <c r="AU217" s="19" t="s">
        <v>89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1232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87</v>
      </c>
      <c r="G219" s="249"/>
      <c r="H219" s="252">
        <v>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2" customFormat="1" ht="16.5" customHeight="1">
      <c r="A221" s="41"/>
      <c r="B221" s="42"/>
      <c r="C221" s="270" t="s">
        <v>405</v>
      </c>
      <c r="D221" s="270" t="s">
        <v>369</v>
      </c>
      <c r="E221" s="271" t="s">
        <v>1040</v>
      </c>
      <c r="F221" s="272" t="s">
        <v>1041</v>
      </c>
      <c r="G221" s="273" t="s">
        <v>396</v>
      </c>
      <c r="H221" s="274">
        <v>1</v>
      </c>
      <c r="I221" s="275"/>
      <c r="J221" s="276">
        <f>ROUND(I221*H221,2)</f>
        <v>0</v>
      </c>
      <c r="K221" s="272" t="s">
        <v>263</v>
      </c>
      <c r="L221" s="277"/>
      <c r="M221" s="278" t="s">
        <v>35</v>
      </c>
      <c r="N221" s="279" t="s">
        <v>51</v>
      </c>
      <c r="O221" s="87"/>
      <c r="P221" s="228">
        <f>O221*H221</f>
        <v>0</v>
      </c>
      <c r="Q221" s="228">
        <v>0.081000000000000003</v>
      </c>
      <c r="R221" s="228">
        <f>Q221*H221</f>
        <v>0.081000000000000003</v>
      </c>
      <c r="S221" s="228">
        <v>0</v>
      </c>
      <c r="T221" s="22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0" t="s">
        <v>308</v>
      </c>
      <c r="AT221" s="230" t="s">
        <v>369</v>
      </c>
      <c r="AU221" s="230" t="s">
        <v>89</v>
      </c>
      <c r="AY221" s="19" t="s">
        <v>257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87</v>
      </c>
      <c r="BK221" s="231">
        <f>ROUND(I221*H221,2)</f>
        <v>0</v>
      </c>
      <c r="BL221" s="19" t="s">
        <v>264</v>
      </c>
      <c r="BM221" s="230" t="s">
        <v>1251</v>
      </c>
    </row>
    <row r="222" s="12" customFormat="1" ht="22.8" customHeight="1">
      <c r="A222" s="12"/>
      <c r="B222" s="203"/>
      <c r="C222" s="204"/>
      <c r="D222" s="205" t="s">
        <v>79</v>
      </c>
      <c r="E222" s="217" t="s">
        <v>287</v>
      </c>
      <c r="F222" s="217" t="s">
        <v>753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SUM(P223:P236)</f>
        <v>0</v>
      </c>
      <c r="Q222" s="211"/>
      <c r="R222" s="212">
        <f>SUM(R223:R236)</f>
        <v>0</v>
      </c>
      <c r="S222" s="211"/>
      <c r="T222" s="213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87</v>
      </c>
      <c r="AT222" s="215" t="s">
        <v>79</v>
      </c>
      <c r="AU222" s="215" t="s">
        <v>87</v>
      </c>
      <c r="AY222" s="214" t="s">
        <v>257</v>
      </c>
      <c r="BK222" s="216">
        <f>SUM(BK223:BK236)</f>
        <v>0</v>
      </c>
    </row>
    <row r="223" s="2" customFormat="1" ht="21.75" customHeight="1">
      <c r="A223" s="41"/>
      <c r="B223" s="42"/>
      <c r="C223" s="219" t="s">
        <v>413</v>
      </c>
      <c r="D223" s="219" t="s">
        <v>259</v>
      </c>
      <c r="E223" s="220" t="s">
        <v>754</v>
      </c>
      <c r="F223" s="221" t="s">
        <v>755</v>
      </c>
      <c r="G223" s="222" t="s">
        <v>262</v>
      </c>
      <c r="H223" s="223">
        <v>87.388000000000005</v>
      </c>
      <c r="I223" s="224"/>
      <c r="J223" s="225">
        <f>ROUND(I223*H223,2)</f>
        <v>0</v>
      </c>
      <c r="K223" s="221" t="s">
        <v>263</v>
      </c>
      <c r="L223" s="47"/>
      <c r="M223" s="226" t="s">
        <v>35</v>
      </c>
      <c r="N223" s="227" t="s">
        <v>51</v>
      </c>
      <c r="O223" s="87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0" t="s">
        <v>264</v>
      </c>
      <c r="AT223" s="230" t="s">
        <v>259</v>
      </c>
      <c r="AU223" s="230" t="s">
        <v>89</v>
      </c>
      <c r="AY223" s="19" t="s">
        <v>257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87</v>
      </c>
      <c r="BK223" s="231">
        <f>ROUND(I223*H223,2)</f>
        <v>0</v>
      </c>
      <c r="BL223" s="19" t="s">
        <v>264</v>
      </c>
      <c r="BM223" s="230" t="s">
        <v>1252</v>
      </c>
    </row>
    <row r="224" s="2" customFormat="1">
      <c r="A224" s="41"/>
      <c r="B224" s="42"/>
      <c r="C224" s="43"/>
      <c r="D224" s="232" t="s">
        <v>266</v>
      </c>
      <c r="E224" s="43"/>
      <c r="F224" s="233" t="s">
        <v>757</v>
      </c>
      <c r="G224" s="43"/>
      <c r="H224" s="43"/>
      <c r="I224" s="234"/>
      <c r="J224" s="43"/>
      <c r="K224" s="43"/>
      <c r="L224" s="47"/>
      <c r="M224" s="235"/>
      <c r="N224" s="23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266</v>
      </c>
      <c r="AU224" s="19" t="s">
        <v>89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1232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3" customFormat="1">
      <c r="A226" s="13"/>
      <c r="B226" s="237"/>
      <c r="C226" s="238"/>
      <c r="D226" s="239" t="s">
        <v>268</v>
      </c>
      <c r="E226" s="240" t="s">
        <v>35</v>
      </c>
      <c r="F226" s="241" t="s">
        <v>980</v>
      </c>
      <c r="G226" s="238"/>
      <c r="H226" s="240" t="s">
        <v>35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268</v>
      </c>
      <c r="AU226" s="247" t="s">
        <v>89</v>
      </c>
      <c r="AV226" s="13" t="s">
        <v>87</v>
      </c>
      <c r="AW226" s="13" t="s">
        <v>41</v>
      </c>
      <c r="AX226" s="13" t="s">
        <v>80</v>
      </c>
      <c r="AY226" s="247" t="s">
        <v>257</v>
      </c>
    </row>
    <row r="227" s="13" customFormat="1">
      <c r="A227" s="13"/>
      <c r="B227" s="237"/>
      <c r="C227" s="238"/>
      <c r="D227" s="239" t="s">
        <v>268</v>
      </c>
      <c r="E227" s="240" t="s">
        <v>35</v>
      </c>
      <c r="F227" s="241" t="s">
        <v>1126</v>
      </c>
      <c r="G227" s="238"/>
      <c r="H227" s="240" t="s">
        <v>35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268</v>
      </c>
      <c r="AU227" s="247" t="s">
        <v>89</v>
      </c>
      <c r="AV227" s="13" t="s">
        <v>87</v>
      </c>
      <c r="AW227" s="13" t="s">
        <v>41</v>
      </c>
      <c r="AX227" s="13" t="s">
        <v>80</v>
      </c>
      <c r="AY227" s="247" t="s">
        <v>257</v>
      </c>
    </row>
    <row r="228" s="14" customFormat="1">
      <c r="A228" s="14"/>
      <c r="B228" s="248"/>
      <c r="C228" s="249"/>
      <c r="D228" s="239" t="s">
        <v>268</v>
      </c>
      <c r="E228" s="250" t="s">
        <v>35</v>
      </c>
      <c r="F228" s="251" t="s">
        <v>1233</v>
      </c>
      <c r="G228" s="249"/>
      <c r="H228" s="252">
        <v>87.388000000000005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41</v>
      </c>
      <c r="AX228" s="14" t="s">
        <v>80</v>
      </c>
      <c r="AY228" s="258" t="s">
        <v>257</v>
      </c>
    </row>
    <row r="229" s="15" customFormat="1">
      <c r="A229" s="15"/>
      <c r="B229" s="259"/>
      <c r="C229" s="260"/>
      <c r="D229" s="239" t="s">
        <v>268</v>
      </c>
      <c r="E229" s="261" t="s">
        <v>35</v>
      </c>
      <c r="F229" s="262" t="s">
        <v>272</v>
      </c>
      <c r="G229" s="260"/>
      <c r="H229" s="263">
        <v>87.388000000000005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268</v>
      </c>
      <c r="AU229" s="269" t="s">
        <v>89</v>
      </c>
      <c r="AV229" s="15" t="s">
        <v>264</v>
      </c>
      <c r="AW229" s="15" t="s">
        <v>41</v>
      </c>
      <c r="AX229" s="15" t="s">
        <v>87</v>
      </c>
      <c r="AY229" s="269" t="s">
        <v>257</v>
      </c>
    </row>
    <row r="230" s="2" customFormat="1" ht="16.5" customHeight="1">
      <c r="A230" s="41"/>
      <c r="B230" s="42"/>
      <c r="C230" s="219" t="s">
        <v>418</v>
      </c>
      <c r="D230" s="219" t="s">
        <v>259</v>
      </c>
      <c r="E230" s="220" t="s">
        <v>758</v>
      </c>
      <c r="F230" s="221" t="s">
        <v>759</v>
      </c>
      <c r="G230" s="222" t="s">
        <v>262</v>
      </c>
      <c r="H230" s="223">
        <v>68.513000000000005</v>
      </c>
      <c r="I230" s="224"/>
      <c r="J230" s="225">
        <f>ROUND(I230*H230,2)</f>
        <v>0</v>
      </c>
      <c r="K230" s="221" t="s">
        <v>263</v>
      </c>
      <c r="L230" s="47"/>
      <c r="M230" s="226" t="s">
        <v>35</v>
      </c>
      <c r="N230" s="227" t="s">
        <v>51</v>
      </c>
      <c r="O230" s="87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0" t="s">
        <v>264</v>
      </c>
      <c r="AT230" s="230" t="s">
        <v>259</v>
      </c>
      <c r="AU230" s="230" t="s">
        <v>89</v>
      </c>
      <c r="AY230" s="19" t="s">
        <v>257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87</v>
      </c>
      <c r="BK230" s="231">
        <f>ROUND(I230*H230,2)</f>
        <v>0</v>
      </c>
      <c r="BL230" s="19" t="s">
        <v>264</v>
      </c>
      <c r="BM230" s="230" t="s">
        <v>1253</v>
      </c>
    </row>
    <row r="231" s="2" customFormat="1">
      <c r="A231" s="41"/>
      <c r="B231" s="42"/>
      <c r="C231" s="43"/>
      <c r="D231" s="232" t="s">
        <v>266</v>
      </c>
      <c r="E231" s="43"/>
      <c r="F231" s="233" t="s">
        <v>761</v>
      </c>
      <c r="G231" s="43"/>
      <c r="H231" s="43"/>
      <c r="I231" s="234"/>
      <c r="J231" s="43"/>
      <c r="K231" s="43"/>
      <c r="L231" s="47"/>
      <c r="M231" s="235"/>
      <c r="N231" s="23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266</v>
      </c>
      <c r="AU231" s="19" t="s">
        <v>89</v>
      </c>
    </row>
    <row r="232" s="13" customFormat="1">
      <c r="A232" s="13"/>
      <c r="B232" s="237"/>
      <c r="C232" s="238"/>
      <c r="D232" s="239" t="s">
        <v>268</v>
      </c>
      <c r="E232" s="240" t="s">
        <v>35</v>
      </c>
      <c r="F232" s="241" t="s">
        <v>1125</v>
      </c>
      <c r="G232" s="238"/>
      <c r="H232" s="240" t="s">
        <v>35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268</v>
      </c>
      <c r="AU232" s="247" t="s">
        <v>89</v>
      </c>
      <c r="AV232" s="13" t="s">
        <v>87</v>
      </c>
      <c r="AW232" s="13" t="s">
        <v>41</v>
      </c>
      <c r="AX232" s="13" t="s">
        <v>80</v>
      </c>
      <c r="AY232" s="247" t="s">
        <v>257</v>
      </c>
    </row>
    <row r="233" s="13" customFormat="1">
      <c r="A233" s="13"/>
      <c r="B233" s="237"/>
      <c r="C233" s="238"/>
      <c r="D233" s="239" t="s">
        <v>268</v>
      </c>
      <c r="E233" s="240" t="s">
        <v>35</v>
      </c>
      <c r="F233" s="241" t="s">
        <v>980</v>
      </c>
      <c r="G233" s="238"/>
      <c r="H233" s="240" t="s">
        <v>35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268</v>
      </c>
      <c r="AU233" s="247" t="s">
        <v>89</v>
      </c>
      <c r="AV233" s="13" t="s">
        <v>87</v>
      </c>
      <c r="AW233" s="13" t="s">
        <v>41</v>
      </c>
      <c r="AX233" s="13" t="s">
        <v>80</v>
      </c>
      <c r="AY233" s="247" t="s">
        <v>257</v>
      </c>
    </row>
    <row r="234" s="13" customFormat="1">
      <c r="A234" s="13"/>
      <c r="B234" s="237"/>
      <c r="C234" s="238"/>
      <c r="D234" s="239" t="s">
        <v>268</v>
      </c>
      <c r="E234" s="240" t="s">
        <v>35</v>
      </c>
      <c r="F234" s="241" t="s">
        <v>1126</v>
      </c>
      <c r="G234" s="238"/>
      <c r="H234" s="240" t="s">
        <v>35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268</v>
      </c>
      <c r="AU234" s="247" t="s">
        <v>89</v>
      </c>
      <c r="AV234" s="13" t="s">
        <v>87</v>
      </c>
      <c r="AW234" s="13" t="s">
        <v>41</v>
      </c>
      <c r="AX234" s="13" t="s">
        <v>80</v>
      </c>
      <c r="AY234" s="247" t="s">
        <v>257</v>
      </c>
    </row>
    <row r="235" s="14" customFormat="1">
      <c r="A235" s="14"/>
      <c r="B235" s="248"/>
      <c r="C235" s="249"/>
      <c r="D235" s="239" t="s">
        <v>268</v>
      </c>
      <c r="E235" s="250" t="s">
        <v>35</v>
      </c>
      <c r="F235" s="251" t="s">
        <v>1127</v>
      </c>
      <c r="G235" s="249"/>
      <c r="H235" s="252">
        <v>68.513000000000005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268</v>
      </c>
      <c r="AU235" s="258" t="s">
        <v>89</v>
      </c>
      <c r="AV235" s="14" t="s">
        <v>89</v>
      </c>
      <c r="AW235" s="14" t="s">
        <v>41</v>
      </c>
      <c r="AX235" s="14" t="s">
        <v>80</v>
      </c>
      <c r="AY235" s="258" t="s">
        <v>257</v>
      </c>
    </row>
    <row r="236" s="15" customFormat="1">
      <c r="A236" s="15"/>
      <c r="B236" s="259"/>
      <c r="C236" s="260"/>
      <c r="D236" s="239" t="s">
        <v>268</v>
      </c>
      <c r="E236" s="261" t="s">
        <v>35</v>
      </c>
      <c r="F236" s="262" t="s">
        <v>272</v>
      </c>
      <c r="G236" s="260"/>
      <c r="H236" s="263">
        <v>68.513000000000005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9" t="s">
        <v>268</v>
      </c>
      <c r="AU236" s="269" t="s">
        <v>89</v>
      </c>
      <c r="AV236" s="15" t="s">
        <v>264</v>
      </c>
      <c r="AW236" s="15" t="s">
        <v>41</v>
      </c>
      <c r="AX236" s="15" t="s">
        <v>87</v>
      </c>
      <c r="AY236" s="269" t="s">
        <v>257</v>
      </c>
    </row>
    <row r="237" s="12" customFormat="1" ht="22.8" customHeight="1">
      <c r="A237" s="12"/>
      <c r="B237" s="203"/>
      <c r="C237" s="204"/>
      <c r="D237" s="205" t="s">
        <v>79</v>
      </c>
      <c r="E237" s="217" t="s">
        <v>308</v>
      </c>
      <c r="F237" s="217" t="s">
        <v>412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SUM(P238:P307)</f>
        <v>0</v>
      </c>
      <c r="Q237" s="211"/>
      <c r="R237" s="212">
        <f>SUM(R238:R307)</f>
        <v>14.604561800000001</v>
      </c>
      <c r="S237" s="211"/>
      <c r="T237" s="213">
        <f>SUM(T238:T307)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87</v>
      </c>
      <c r="AT237" s="215" t="s">
        <v>79</v>
      </c>
      <c r="AU237" s="215" t="s">
        <v>87</v>
      </c>
      <c r="AY237" s="214" t="s">
        <v>257</v>
      </c>
      <c r="BK237" s="216">
        <f>SUM(BK238:BK307)</f>
        <v>0</v>
      </c>
    </row>
    <row r="238" s="2" customFormat="1" ht="24.15" customHeight="1">
      <c r="A238" s="41"/>
      <c r="B238" s="42"/>
      <c r="C238" s="219" t="s">
        <v>422</v>
      </c>
      <c r="D238" s="219" t="s">
        <v>259</v>
      </c>
      <c r="E238" s="220" t="s">
        <v>1148</v>
      </c>
      <c r="F238" s="221" t="s">
        <v>1149</v>
      </c>
      <c r="G238" s="222" t="s">
        <v>297</v>
      </c>
      <c r="H238" s="223">
        <v>62.409999999999997</v>
      </c>
      <c r="I238" s="224"/>
      <c r="J238" s="225">
        <f>ROUND(I238*H238,2)</f>
        <v>0</v>
      </c>
      <c r="K238" s="221" t="s">
        <v>263</v>
      </c>
      <c r="L238" s="47"/>
      <c r="M238" s="226" t="s">
        <v>35</v>
      </c>
      <c r="N238" s="227" t="s">
        <v>51</v>
      </c>
      <c r="O238" s="87"/>
      <c r="P238" s="228">
        <f>O238*H238</f>
        <v>0</v>
      </c>
      <c r="Q238" s="228">
        <v>5.0000000000000002E-05</v>
      </c>
      <c r="R238" s="228">
        <f>Q238*H238</f>
        <v>0.0031205</v>
      </c>
      <c r="S238" s="228">
        <v>0</v>
      </c>
      <c r="T238" s="22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0" t="s">
        <v>264</v>
      </c>
      <c r="AT238" s="230" t="s">
        <v>259</v>
      </c>
      <c r="AU238" s="230" t="s">
        <v>89</v>
      </c>
      <c r="AY238" s="19" t="s">
        <v>257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9" t="s">
        <v>87</v>
      </c>
      <c r="BK238" s="231">
        <f>ROUND(I238*H238,2)</f>
        <v>0</v>
      </c>
      <c r="BL238" s="19" t="s">
        <v>264</v>
      </c>
      <c r="BM238" s="230" t="s">
        <v>1150</v>
      </c>
    </row>
    <row r="239" s="2" customFormat="1">
      <c r="A239" s="41"/>
      <c r="B239" s="42"/>
      <c r="C239" s="43"/>
      <c r="D239" s="232" t="s">
        <v>266</v>
      </c>
      <c r="E239" s="43"/>
      <c r="F239" s="233" t="s">
        <v>1151</v>
      </c>
      <c r="G239" s="43"/>
      <c r="H239" s="43"/>
      <c r="I239" s="234"/>
      <c r="J239" s="43"/>
      <c r="K239" s="43"/>
      <c r="L239" s="47"/>
      <c r="M239" s="235"/>
      <c r="N239" s="23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266</v>
      </c>
      <c r="AU239" s="19" t="s">
        <v>89</v>
      </c>
    </row>
    <row r="240" s="13" customFormat="1">
      <c r="A240" s="13"/>
      <c r="B240" s="237"/>
      <c r="C240" s="238"/>
      <c r="D240" s="239" t="s">
        <v>268</v>
      </c>
      <c r="E240" s="240" t="s">
        <v>35</v>
      </c>
      <c r="F240" s="241" t="s">
        <v>1232</v>
      </c>
      <c r="G240" s="238"/>
      <c r="H240" s="240" t="s">
        <v>35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268</v>
      </c>
      <c r="AU240" s="247" t="s">
        <v>89</v>
      </c>
      <c r="AV240" s="13" t="s">
        <v>87</v>
      </c>
      <c r="AW240" s="13" t="s">
        <v>41</v>
      </c>
      <c r="AX240" s="13" t="s">
        <v>80</v>
      </c>
      <c r="AY240" s="247" t="s">
        <v>257</v>
      </c>
    </row>
    <row r="241" s="14" customFormat="1">
      <c r="A241" s="14"/>
      <c r="B241" s="248"/>
      <c r="C241" s="249"/>
      <c r="D241" s="239" t="s">
        <v>268</v>
      </c>
      <c r="E241" s="250" t="s">
        <v>35</v>
      </c>
      <c r="F241" s="251" t="s">
        <v>1246</v>
      </c>
      <c r="G241" s="249"/>
      <c r="H241" s="252">
        <v>62.409999999999997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268</v>
      </c>
      <c r="AU241" s="258" t="s">
        <v>89</v>
      </c>
      <c r="AV241" s="14" t="s">
        <v>89</v>
      </c>
      <c r="AW241" s="14" t="s">
        <v>41</v>
      </c>
      <c r="AX241" s="14" t="s">
        <v>80</v>
      </c>
      <c r="AY241" s="258" t="s">
        <v>257</v>
      </c>
    </row>
    <row r="242" s="15" customFormat="1">
      <c r="A242" s="15"/>
      <c r="B242" s="259"/>
      <c r="C242" s="260"/>
      <c r="D242" s="239" t="s">
        <v>268</v>
      </c>
      <c r="E242" s="261" t="s">
        <v>35</v>
      </c>
      <c r="F242" s="262" t="s">
        <v>272</v>
      </c>
      <c r="G242" s="260"/>
      <c r="H242" s="263">
        <v>62.409999999999997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268</v>
      </c>
      <c r="AU242" s="269" t="s">
        <v>89</v>
      </c>
      <c r="AV242" s="15" t="s">
        <v>264</v>
      </c>
      <c r="AW242" s="15" t="s">
        <v>41</v>
      </c>
      <c r="AX242" s="15" t="s">
        <v>87</v>
      </c>
      <c r="AY242" s="269" t="s">
        <v>257</v>
      </c>
    </row>
    <row r="243" s="2" customFormat="1" ht="16.5" customHeight="1">
      <c r="A243" s="41"/>
      <c r="B243" s="42"/>
      <c r="C243" s="270" t="s">
        <v>427</v>
      </c>
      <c r="D243" s="270" t="s">
        <v>369</v>
      </c>
      <c r="E243" s="271" t="s">
        <v>1152</v>
      </c>
      <c r="F243" s="272" t="s">
        <v>1153</v>
      </c>
      <c r="G243" s="273" t="s">
        <v>297</v>
      </c>
      <c r="H243" s="274">
        <v>63.345999999999997</v>
      </c>
      <c r="I243" s="275"/>
      <c r="J243" s="276">
        <f>ROUND(I243*H243,2)</f>
        <v>0</v>
      </c>
      <c r="K243" s="272" t="s">
        <v>263</v>
      </c>
      <c r="L243" s="277"/>
      <c r="M243" s="278" t="s">
        <v>35</v>
      </c>
      <c r="N243" s="279" t="s">
        <v>51</v>
      </c>
      <c r="O243" s="87"/>
      <c r="P243" s="228">
        <f>O243*H243</f>
        <v>0</v>
      </c>
      <c r="Q243" s="228">
        <v>0.052999999999999998</v>
      </c>
      <c r="R243" s="228">
        <f>Q243*H243</f>
        <v>3.3573379999999999</v>
      </c>
      <c r="S243" s="228">
        <v>0</v>
      </c>
      <c r="T243" s="22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30" t="s">
        <v>308</v>
      </c>
      <c r="AT243" s="230" t="s">
        <v>369</v>
      </c>
      <c r="AU243" s="230" t="s">
        <v>89</v>
      </c>
      <c r="AY243" s="19" t="s">
        <v>257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9" t="s">
        <v>87</v>
      </c>
      <c r="BK243" s="231">
        <f>ROUND(I243*H243,2)</f>
        <v>0</v>
      </c>
      <c r="BL243" s="19" t="s">
        <v>264</v>
      </c>
      <c r="BM243" s="230" t="s">
        <v>1254</v>
      </c>
    </row>
    <row r="244" s="14" customFormat="1">
      <c r="A244" s="14"/>
      <c r="B244" s="248"/>
      <c r="C244" s="249"/>
      <c r="D244" s="239" t="s">
        <v>268</v>
      </c>
      <c r="E244" s="249"/>
      <c r="F244" s="251" t="s">
        <v>1255</v>
      </c>
      <c r="G244" s="249"/>
      <c r="H244" s="252">
        <v>63.345999999999997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</v>
      </c>
      <c r="AX244" s="14" t="s">
        <v>87</v>
      </c>
      <c r="AY244" s="258" t="s">
        <v>257</v>
      </c>
    </row>
    <row r="245" s="2" customFormat="1" ht="24.15" customHeight="1">
      <c r="A245" s="41"/>
      <c r="B245" s="42"/>
      <c r="C245" s="219" t="s">
        <v>431</v>
      </c>
      <c r="D245" s="219" t="s">
        <v>259</v>
      </c>
      <c r="E245" s="220" t="s">
        <v>1156</v>
      </c>
      <c r="F245" s="221" t="s">
        <v>1157</v>
      </c>
      <c r="G245" s="222" t="s">
        <v>396</v>
      </c>
      <c r="H245" s="223">
        <v>4</v>
      </c>
      <c r="I245" s="224"/>
      <c r="J245" s="225">
        <f>ROUND(I245*H245,2)</f>
        <v>0</v>
      </c>
      <c r="K245" s="221" t="s">
        <v>263</v>
      </c>
      <c r="L245" s="47"/>
      <c r="M245" s="226" t="s">
        <v>35</v>
      </c>
      <c r="N245" s="227" t="s">
        <v>51</v>
      </c>
      <c r="O245" s="87"/>
      <c r="P245" s="228">
        <f>O245*H245</f>
        <v>0</v>
      </c>
      <c r="Q245" s="228">
        <v>0.00014999999999999999</v>
      </c>
      <c r="R245" s="228">
        <f>Q245*H245</f>
        <v>0.00059999999999999995</v>
      </c>
      <c r="S245" s="228">
        <v>0</v>
      </c>
      <c r="T245" s="22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0" t="s">
        <v>264</v>
      </c>
      <c r="AT245" s="230" t="s">
        <v>259</v>
      </c>
      <c r="AU245" s="230" t="s">
        <v>89</v>
      </c>
      <c r="AY245" s="19" t="s">
        <v>257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87</v>
      </c>
      <c r="BK245" s="231">
        <f>ROUND(I245*H245,2)</f>
        <v>0</v>
      </c>
      <c r="BL245" s="19" t="s">
        <v>264</v>
      </c>
      <c r="BM245" s="230" t="s">
        <v>1158</v>
      </c>
    </row>
    <row r="246" s="2" customFormat="1">
      <c r="A246" s="41"/>
      <c r="B246" s="42"/>
      <c r="C246" s="43"/>
      <c r="D246" s="232" t="s">
        <v>266</v>
      </c>
      <c r="E246" s="43"/>
      <c r="F246" s="233" t="s">
        <v>1159</v>
      </c>
      <c r="G246" s="43"/>
      <c r="H246" s="43"/>
      <c r="I246" s="234"/>
      <c r="J246" s="43"/>
      <c r="K246" s="43"/>
      <c r="L246" s="47"/>
      <c r="M246" s="235"/>
      <c r="N246" s="23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266</v>
      </c>
      <c r="AU246" s="19" t="s">
        <v>89</v>
      </c>
    </row>
    <row r="247" s="13" customFormat="1">
      <c r="A247" s="13"/>
      <c r="B247" s="237"/>
      <c r="C247" s="238"/>
      <c r="D247" s="239" t="s">
        <v>268</v>
      </c>
      <c r="E247" s="240" t="s">
        <v>35</v>
      </c>
      <c r="F247" s="241" t="s">
        <v>1232</v>
      </c>
      <c r="G247" s="238"/>
      <c r="H247" s="240" t="s">
        <v>35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268</v>
      </c>
      <c r="AU247" s="247" t="s">
        <v>89</v>
      </c>
      <c r="AV247" s="13" t="s">
        <v>87</v>
      </c>
      <c r="AW247" s="13" t="s">
        <v>41</v>
      </c>
      <c r="AX247" s="13" t="s">
        <v>80</v>
      </c>
      <c r="AY247" s="247" t="s">
        <v>257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1057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4" customFormat="1">
      <c r="A249" s="14"/>
      <c r="B249" s="248"/>
      <c r="C249" s="249"/>
      <c r="D249" s="239" t="s">
        <v>268</v>
      </c>
      <c r="E249" s="250" t="s">
        <v>35</v>
      </c>
      <c r="F249" s="251" t="s">
        <v>264</v>
      </c>
      <c r="G249" s="249"/>
      <c r="H249" s="252">
        <v>4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268</v>
      </c>
      <c r="AU249" s="258" t="s">
        <v>89</v>
      </c>
      <c r="AV249" s="14" t="s">
        <v>89</v>
      </c>
      <c r="AW249" s="14" t="s">
        <v>41</v>
      </c>
      <c r="AX249" s="14" t="s">
        <v>80</v>
      </c>
      <c r="AY249" s="258" t="s">
        <v>257</v>
      </c>
    </row>
    <row r="250" s="15" customFormat="1">
      <c r="A250" s="15"/>
      <c r="B250" s="259"/>
      <c r="C250" s="260"/>
      <c r="D250" s="239" t="s">
        <v>268</v>
      </c>
      <c r="E250" s="261" t="s">
        <v>35</v>
      </c>
      <c r="F250" s="262" t="s">
        <v>272</v>
      </c>
      <c r="G250" s="260"/>
      <c r="H250" s="263">
        <v>4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268</v>
      </c>
      <c r="AU250" s="269" t="s">
        <v>89</v>
      </c>
      <c r="AV250" s="15" t="s">
        <v>264</v>
      </c>
      <c r="AW250" s="15" t="s">
        <v>41</v>
      </c>
      <c r="AX250" s="15" t="s">
        <v>87</v>
      </c>
      <c r="AY250" s="269" t="s">
        <v>257</v>
      </c>
    </row>
    <row r="251" s="2" customFormat="1" ht="21.75" customHeight="1">
      <c r="A251" s="41"/>
      <c r="B251" s="42"/>
      <c r="C251" s="270" t="s">
        <v>436</v>
      </c>
      <c r="D251" s="270" t="s">
        <v>369</v>
      </c>
      <c r="E251" s="271" t="s">
        <v>1160</v>
      </c>
      <c r="F251" s="272" t="s">
        <v>1161</v>
      </c>
      <c r="G251" s="273" t="s">
        <v>396</v>
      </c>
      <c r="H251" s="274">
        <v>4</v>
      </c>
      <c r="I251" s="275"/>
      <c r="J251" s="276">
        <f>ROUND(I251*H251,2)</f>
        <v>0</v>
      </c>
      <c r="K251" s="272" t="s">
        <v>263</v>
      </c>
      <c r="L251" s="277"/>
      <c r="M251" s="278" t="s">
        <v>35</v>
      </c>
      <c r="N251" s="279" t="s">
        <v>51</v>
      </c>
      <c r="O251" s="87"/>
      <c r="P251" s="228">
        <f>O251*H251</f>
        <v>0</v>
      </c>
      <c r="Q251" s="228">
        <v>0.042000000000000003</v>
      </c>
      <c r="R251" s="228">
        <f>Q251*H251</f>
        <v>0.16800000000000001</v>
      </c>
      <c r="S251" s="228">
        <v>0</v>
      </c>
      <c r="T251" s="22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0" t="s">
        <v>308</v>
      </c>
      <c r="AT251" s="230" t="s">
        <v>369</v>
      </c>
      <c r="AU251" s="230" t="s">
        <v>89</v>
      </c>
      <c r="AY251" s="19" t="s">
        <v>257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9" t="s">
        <v>87</v>
      </c>
      <c r="BK251" s="231">
        <f>ROUND(I251*H251,2)</f>
        <v>0</v>
      </c>
      <c r="BL251" s="19" t="s">
        <v>264</v>
      </c>
      <c r="BM251" s="230" t="s">
        <v>1162</v>
      </c>
    </row>
    <row r="252" s="2" customFormat="1" ht="16.5" customHeight="1">
      <c r="A252" s="41"/>
      <c r="B252" s="42"/>
      <c r="C252" s="219" t="s">
        <v>440</v>
      </c>
      <c r="D252" s="219" t="s">
        <v>259</v>
      </c>
      <c r="E252" s="220" t="s">
        <v>500</v>
      </c>
      <c r="F252" s="221" t="s">
        <v>501</v>
      </c>
      <c r="G252" s="222" t="s">
        <v>396</v>
      </c>
      <c r="H252" s="223">
        <v>2</v>
      </c>
      <c r="I252" s="224"/>
      <c r="J252" s="225">
        <f>ROUND(I252*H252,2)</f>
        <v>0</v>
      </c>
      <c r="K252" s="221" t="s">
        <v>263</v>
      </c>
      <c r="L252" s="47"/>
      <c r="M252" s="226" t="s">
        <v>35</v>
      </c>
      <c r="N252" s="227" t="s">
        <v>51</v>
      </c>
      <c r="O252" s="87"/>
      <c r="P252" s="228">
        <f>O252*H252</f>
        <v>0</v>
      </c>
      <c r="Q252" s="228">
        <v>0.45937</v>
      </c>
      <c r="R252" s="228">
        <f>Q252*H252</f>
        <v>0.91874</v>
      </c>
      <c r="S252" s="228">
        <v>0</v>
      </c>
      <c r="T252" s="22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0" t="s">
        <v>264</v>
      </c>
      <c r="AT252" s="230" t="s">
        <v>259</v>
      </c>
      <c r="AU252" s="230" t="s">
        <v>89</v>
      </c>
      <c r="AY252" s="19" t="s">
        <v>257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9" t="s">
        <v>87</v>
      </c>
      <c r="BK252" s="231">
        <f>ROUND(I252*H252,2)</f>
        <v>0</v>
      </c>
      <c r="BL252" s="19" t="s">
        <v>264</v>
      </c>
      <c r="BM252" s="230" t="s">
        <v>1061</v>
      </c>
    </row>
    <row r="253" s="2" customFormat="1">
      <c r="A253" s="41"/>
      <c r="B253" s="42"/>
      <c r="C253" s="43"/>
      <c r="D253" s="232" t="s">
        <v>266</v>
      </c>
      <c r="E253" s="43"/>
      <c r="F253" s="233" t="s">
        <v>503</v>
      </c>
      <c r="G253" s="43"/>
      <c r="H253" s="43"/>
      <c r="I253" s="234"/>
      <c r="J253" s="43"/>
      <c r="K253" s="43"/>
      <c r="L253" s="47"/>
      <c r="M253" s="235"/>
      <c r="N253" s="23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266</v>
      </c>
      <c r="AU253" s="19" t="s">
        <v>89</v>
      </c>
    </row>
    <row r="254" s="2" customFormat="1" ht="16.5" customHeight="1">
      <c r="A254" s="41"/>
      <c r="B254" s="42"/>
      <c r="C254" s="219" t="s">
        <v>446</v>
      </c>
      <c r="D254" s="219" t="s">
        <v>259</v>
      </c>
      <c r="E254" s="220" t="s">
        <v>1062</v>
      </c>
      <c r="F254" s="221" t="s">
        <v>1063</v>
      </c>
      <c r="G254" s="222" t="s">
        <v>297</v>
      </c>
      <c r="H254" s="223">
        <v>62.409999999999997</v>
      </c>
      <c r="I254" s="224"/>
      <c r="J254" s="225">
        <f>ROUND(I254*H254,2)</f>
        <v>0</v>
      </c>
      <c r="K254" s="221" t="s">
        <v>263</v>
      </c>
      <c r="L254" s="47"/>
      <c r="M254" s="226" t="s">
        <v>35</v>
      </c>
      <c r="N254" s="227" t="s">
        <v>51</v>
      </c>
      <c r="O254" s="87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264</v>
      </c>
      <c r="AT254" s="230" t="s">
        <v>259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1064</v>
      </c>
    </row>
    <row r="255" s="2" customFormat="1">
      <c r="A255" s="41"/>
      <c r="B255" s="42"/>
      <c r="C255" s="43"/>
      <c r="D255" s="232" t="s">
        <v>266</v>
      </c>
      <c r="E255" s="43"/>
      <c r="F255" s="233" t="s">
        <v>1065</v>
      </c>
      <c r="G255" s="43"/>
      <c r="H255" s="43"/>
      <c r="I255" s="234"/>
      <c r="J255" s="43"/>
      <c r="K255" s="43"/>
      <c r="L255" s="47"/>
      <c r="M255" s="235"/>
      <c r="N255" s="23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266</v>
      </c>
      <c r="AU255" s="19" t="s">
        <v>89</v>
      </c>
    </row>
    <row r="256" s="13" customFormat="1">
      <c r="A256" s="13"/>
      <c r="B256" s="237"/>
      <c r="C256" s="238"/>
      <c r="D256" s="239" t="s">
        <v>268</v>
      </c>
      <c r="E256" s="240" t="s">
        <v>35</v>
      </c>
      <c r="F256" s="241" t="s">
        <v>1232</v>
      </c>
      <c r="G256" s="238"/>
      <c r="H256" s="240" t="s">
        <v>35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268</v>
      </c>
      <c r="AU256" s="247" t="s">
        <v>89</v>
      </c>
      <c r="AV256" s="13" t="s">
        <v>87</v>
      </c>
      <c r="AW256" s="13" t="s">
        <v>41</v>
      </c>
      <c r="AX256" s="13" t="s">
        <v>80</v>
      </c>
      <c r="AY256" s="247" t="s">
        <v>257</v>
      </c>
    </row>
    <row r="257" s="14" customFormat="1">
      <c r="A257" s="14"/>
      <c r="B257" s="248"/>
      <c r="C257" s="249"/>
      <c r="D257" s="239" t="s">
        <v>268</v>
      </c>
      <c r="E257" s="250" t="s">
        <v>35</v>
      </c>
      <c r="F257" s="251" t="s">
        <v>1246</v>
      </c>
      <c r="G257" s="249"/>
      <c r="H257" s="252">
        <v>62.409999999999997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268</v>
      </c>
      <c r="AU257" s="258" t="s">
        <v>89</v>
      </c>
      <c r="AV257" s="14" t="s">
        <v>89</v>
      </c>
      <c r="AW257" s="14" t="s">
        <v>41</v>
      </c>
      <c r="AX257" s="14" t="s">
        <v>80</v>
      </c>
      <c r="AY257" s="258" t="s">
        <v>257</v>
      </c>
    </row>
    <row r="258" s="15" customFormat="1">
      <c r="A258" s="15"/>
      <c r="B258" s="259"/>
      <c r="C258" s="260"/>
      <c r="D258" s="239" t="s">
        <v>268</v>
      </c>
      <c r="E258" s="261" t="s">
        <v>35</v>
      </c>
      <c r="F258" s="262" t="s">
        <v>272</v>
      </c>
      <c r="G258" s="260"/>
      <c r="H258" s="263">
        <v>62.409999999999997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268</v>
      </c>
      <c r="AU258" s="269" t="s">
        <v>89</v>
      </c>
      <c r="AV258" s="15" t="s">
        <v>264</v>
      </c>
      <c r="AW258" s="15" t="s">
        <v>41</v>
      </c>
      <c r="AX258" s="15" t="s">
        <v>87</v>
      </c>
      <c r="AY258" s="269" t="s">
        <v>257</v>
      </c>
    </row>
    <row r="259" s="2" customFormat="1" ht="16.5" customHeight="1">
      <c r="A259" s="41"/>
      <c r="B259" s="42"/>
      <c r="C259" s="219" t="s">
        <v>451</v>
      </c>
      <c r="D259" s="219" t="s">
        <v>259</v>
      </c>
      <c r="E259" s="220" t="s">
        <v>1066</v>
      </c>
      <c r="F259" s="221" t="s">
        <v>1067</v>
      </c>
      <c r="G259" s="222" t="s">
        <v>396</v>
      </c>
      <c r="H259" s="223">
        <v>3</v>
      </c>
      <c r="I259" s="224"/>
      <c r="J259" s="225">
        <f>ROUND(I259*H259,2)</f>
        <v>0</v>
      </c>
      <c r="K259" s="221" t="s">
        <v>263</v>
      </c>
      <c r="L259" s="47"/>
      <c r="M259" s="226" t="s">
        <v>35</v>
      </c>
      <c r="N259" s="227" t="s">
        <v>51</v>
      </c>
      <c r="O259" s="87"/>
      <c r="P259" s="228">
        <f>O259*H259</f>
        <v>0</v>
      </c>
      <c r="Q259" s="228">
        <v>0.010189999999999999</v>
      </c>
      <c r="R259" s="228">
        <f>Q259*H259</f>
        <v>0.03057</v>
      </c>
      <c r="S259" s="228">
        <v>0</v>
      </c>
      <c r="T259" s="22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30" t="s">
        <v>264</v>
      </c>
      <c r="AT259" s="230" t="s">
        <v>259</v>
      </c>
      <c r="AU259" s="230" t="s">
        <v>89</v>
      </c>
      <c r="AY259" s="19" t="s">
        <v>257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9" t="s">
        <v>87</v>
      </c>
      <c r="BK259" s="231">
        <f>ROUND(I259*H259,2)</f>
        <v>0</v>
      </c>
      <c r="BL259" s="19" t="s">
        <v>264</v>
      </c>
      <c r="BM259" s="230" t="s">
        <v>1068</v>
      </c>
    </row>
    <row r="260" s="2" customFormat="1">
      <c r="A260" s="41"/>
      <c r="B260" s="42"/>
      <c r="C260" s="43"/>
      <c r="D260" s="232" t="s">
        <v>266</v>
      </c>
      <c r="E260" s="43"/>
      <c r="F260" s="233" t="s">
        <v>1069</v>
      </c>
      <c r="G260" s="43"/>
      <c r="H260" s="43"/>
      <c r="I260" s="234"/>
      <c r="J260" s="43"/>
      <c r="K260" s="43"/>
      <c r="L260" s="47"/>
      <c r="M260" s="235"/>
      <c r="N260" s="23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266</v>
      </c>
      <c r="AU260" s="19" t="s">
        <v>89</v>
      </c>
    </row>
    <row r="261" s="13" customFormat="1">
      <c r="A261" s="13"/>
      <c r="B261" s="237"/>
      <c r="C261" s="238"/>
      <c r="D261" s="239" t="s">
        <v>268</v>
      </c>
      <c r="E261" s="240" t="s">
        <v>35</v>
      </c>
      <c r="F261" s="241" t="s">
        <v>1232</v>
      </c>
      <c r="G261" s="238"/>
      <c r="H261" s="240" t="s">
        <v>35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268</v>
      </c>
      <c r="AU261" s="247" t="s">
        <v>89</v>
      </c>
      <c r="AV261" s="13" t="s">
        <v>87</v>
      </c>
      <c r="AW261" s="13" t="s">
        <v>41</v>
      </c>
      <c r="AX261" s="13" t="s">
        <v>80</v>
      </c>
      <c r="AY261" s="247" t="s">
        <v>257</v>
      </c>
    </row>
    <row r="262" s="14" customFormat="1">
      <c r="A262" s="14"/>
      <c r="B262" s="248"/>
      <c r="C262" s="249"/>
      <c r="D262" s="239" t="s">
        <v>268</v>
      </c>
      <c r="E262" s="250" t="s">
        <v>35</v>
      </c>
      <c r="F262" s="251" t="s">
        <v>1185</v>
      </c>
      <c r="G262" s="249"/>
      <c r="H262" s="252">
        <v>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268</v>
      </c>
      <c r="AU262" s="258" t="s">
        <v>89</v>
      </c>
      <c r="AV262" s="14" t="s">
        <v>89</v>
      </c>
      <c r="AW262" s="14" t="s">
        <v>41</v>
      </c>
      <c r="AX262" s="14" t="s">
        <v>80</v>
      </c>
      <c r="AY262" s="258" t="s">
        <v>257</v>
      </c>
    </row>
    <row r="263" s="14" customFormat="1">
      <c r="A263" s="14"/>
      <c r="B263" s="248"/>
      <c r="C263" s="249"/>
      <c r="D263" s="239" t="s">
        <v>268</v>
      </c>
      <c r="E263" s="250" t="s">
        <v>35</v>
      </c>
      <c r="F263" s="251" t="s">
        <v>1256</v>
      </c>
      <c r="G263" s="249"/>
      <c r="H263" s="252">
        <v>2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268</v>
      </c>
      <c r="AU263" s="258" t="s">
        <v>89</v>
      </c>
      <c r="AV263" s="14" t="s">
        <v>89</v>
      </c>
      <c r="AW263" s="14" t="s">
        <v>41</v>
      </c>
      <c r="AX263" s="14" t="s">
        <v>80</v>
      </c>
      <c r="AY263" s="258" t="s">
        <v>257</v>
      </c>
    </row>
    <row r="264" s="15" customFormat="1">
      <c r="A264" s="15"/>
      <c r="B264" s="259"/>
      <c r="C264" s="260"/>
      <c r="D264" s="239" t="s">
        <v>268</v>
      </c>
      <c r="E264" s="261" t="s">
        <v>35</v>
      </c>
      <c r="F264" s="262" t="s">
        <v>272</v>
      </c>
      <c r="G264" s="260"/>
      <c r="H264" s="263">
        <v>3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268</v>
      </c>
      <c r="AU264" s="269" t="s">
        <v>89</v>
      </c>
      <c r="AV264" s="15" t="s">
        <v>264</v>
      </c>
      <c r="AW264" s="15" t="s">
        <v>41</v>
      </c>
      <c r="AX264" s="15" t="s">
        <v>87</v>
      </c>
      <c r="AY264" s="269" t="s">
        <v>257</v>
      </c>
    </row>
    <row r="265" s="2" customFormat="1" ht="16.5" customHeight="1">
      <c r="A265" s="41"/>
      <c r="B265" s="42"/>
      <c r="C265" s="270" t="s">
        <v>458</v>
      </c>
      <c r="D265" s="270" t="s">
        <v>369</v>
      </c>
      <c r="E265" s="271" t="s">
        <v>1075</v>
      </c>
      <c r="F265" s="272" t="s">
        <v>1076</v>
      </c>
      <c r="G265" s="273" t="s">
        <v>396</v>
      </c>
      <c r="H265" s="274">
        <v>1</v>
      </c>
      <c r="I265" s="275"/>
      <c r="J265" s="276">
        <f>ROUND(I265*H265,2)</f>
        <v>0</v>
      </c>
      <c r="K265" s="272" t="s">
        <v>263</v>
      </c>
      <c r="L265" s="277"/>
      <c r="M265" s="278" t="s">
        <v>35</v>
      </c>
      <c r="N265" s="279" t="s">
        <v>51</v>
      </c>
      <c r="O265" s="87"/>
      <c r="P265" s="228">
        <f>O265*H265</f>
        <v>0</v>
      </c>
      <c r="Q265" s="228">
        <v>0.50600000000000001</v>
      </c>
      <c r="R265" s="228">
        <f>Q265*H265</f>
        <v>0.50600000000000001</v>
      </c>
      <c r="S265" s="228">
        <v>0</v>
      </c>
      <c r="T265" s="22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0" t="s">
        <v>308</v>
      </c>
      <c r="AT265" s="230" t="s">
        <v>369</v>
      </c>
      <c r="AU265" s="230" t="s">
        <v>89</v>
      </c>
      <c r="AY265" s="19" t="s">
        <v>257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9" t="s">
        <v>87</v>
      </c>
      <c r="BK265" s="231">
        <f>ROUND(I265*H265,2)</f>
        <v>0</v>
      </c>
      <c r="BL265" s="19" t="s">
        <v>264</v>
      </c>
      <c r="BM265" s="230" t="s">
        <v>1257</v>
      </c>
    </row>
    <row r="266" s="13" customFormat="1">
      <c r="A266" s="13"/>
      <c r="B266" s="237"/>
      <c r="C266" s="238"/>
      <c r="D266" s="239" t="s">
        <v>268</v>
      </c>
      <c r="E266" s="240" t="s">
        <v>35</v>
      </c>
      <c r="F266" s="241" t="s">
        <v>1232</v>
      </c>
      <c r="G266" s="238"/>
      <c r="H266" s="240" t="s">
        <v>35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268</v>
      </c>
      <c r="AU266" s="247" t="s">
        <v>89</v>
      </c>
      <c r="AV266" s="13" t="s">
        <v>87</v>
      </c>
      <c r="AW266" s="13" t="s">
        <v>41</v>
      </c>
      <c r="AX266" s="13" t="s">
        <v>80</v>
      </c>
      <c r="AY266" s="247" t="s">
        <v>257</v>
      </c>
    </row>
    <row r="267" s="14" customFormat="1">
      <c r="A267" s="14"/>
      <c r="B267" s="248"/>
      <c r="C267" s="249"/>
      <c r="D267" s="239" t="s">
        <v>268</v>
      </c>
      <c r="E267" s="250" t="s">
        <v>35</v>
      </c>
      <c r="F267" s="251" t="s">
        <v>1185</v>
      </c>
      <c r="G267" s="249"/>
      <c r="H267" s="252">
        <v>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268</v>
      </c>
      <c r="AU267" s="258" t="s">
        <v>89</v>
      </c>
      <c r="AV267" s="14" t="s">
        <v>89</v>
      </c>
      <c r="AW267" s="14" t="s">
        <v>41</v>
      </c>
      <c r="AX267" s="14" t="s">
        <v>80</v>
      </c>
      <c r="AY267" s="258" t="s">
        <v>257</v>
      </c>
    </row>
    <row r="268" s="15" customFormat="1">
      <c r="A268" s="15"/>
      <c r="B268" s="259"/>
      <c r="C268" s="260"/>
      <c r="D268" s="239" t="s">
        <v>268</v>
      </c>
      <c r="E268" s="261" t="s">
        <v>35</v>
      </c>
      <c r="F268" s="262" t="s">
        <v>272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9" t="s">
        <v>268</v>
      </c>
      <c r="AU268" s="269" t="s">
        <v>89</v>
      </c>
      <c r="AV268" s="15" t="s">
        <v>264</v>
      </c>
      <c r="AW268" s="15" t="s">
        <v>41</v>
      </c>
      <c r="AX268" s="15" t="s">
        <v>87</v>
      </c>
      <c r="AY268" s="269" t="s">
        <v>257</v>
      </c>
    </row>
    <row r="269" s="2" customFormat="1" ht="16.5" customHeight="1">
      <c r="A269" s="41"/>
      <c r="B269" s="42"/>
      <c r="C269" s="270" t="s">
        <v>462</v>
      </c>
      <c r="D269" s="270" t="s">
        <v>369</v>
      </c>
      <c r="E269" s="271" t="s">
        <v>1188</v>
      </c>
      <c r="F269" s="272" t="s">
        <v>1189</v>
      </c>
      <c r="G269" s="273" t="s">
        <v>396</v>
      </c>
      <c r="H269" s="274">
        <v>2</v>
      </c>
      <c r="I269" s="275"/>
      <c r="J269" s="276">
        <f>ROUND(I269*H269,2)</f>
        <v>0</v>
      </c>
      <c r="K269" s="272" t="s">
        <v>263</v>
      </c>
      <c r="L269" s="277"/>
      <c r="M269" s="278" t="s">
        <v>35</v>
      </c>
      <c r="N269" s="279" t="s">
        <v>51</v>
      </c>
      <c r="O269" s="87"/>
      <c r="P269" s="228">
        <f>O269*H269</f>
        <v>0</v>
      </c>
      <c r="Q269" s="228">
        <v>1.0129999999999999</v>
      </c>
      <c r="R269" s="228">
        <f>Q269*H269</f>
        <v>2.0259999999999998</v>
      </c>
      <c r="S269" s="228">
        <v>0</v>
      </c>
      <c r="T269" s="22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30" t="s">
        <v>308</v>
      </c>
      <c r="AT269" s="230" t="s">
        <v>369</v>
      </c>
      <c r="AU269" s="230" t="s">
        <v>89</v>
      </c>
      <c r="AY269" s="19" t="s">
        <v>257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9" t="s">
        <v>87</v>
      </c>
      <c r="BK269" s="231">
        <f>ROUND(I269*H269,2)</f>
        <v>0</v>
      </c>
      <c r="BL269" s="19" t="s">
        <v>264</v>
      </c>
      <c r="BM269" s="230" t="s">
        <v>1190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1232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1256</v>
      </c>
      <c r="G271" s="249"/>
      <c r="H271" s="252">
        <v>2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2" customFormat="1" ht="16.5" customHeight="1">
      <c r="A273" s="41"/>
      <c r="B273" s="42"/>
      <c r="C273" s="270" t="s">
        <v>466</v>
      </c>
      <c r="D273" s="270" t="s">
        <v>369</v>
      </c>
      <c r="E273" s="271" t="s">
        <v>1078</v>
      </c>
      <c r="F273" s="272" t="s">
        <v>1079</v>
      </c>
      <c r="G273" s="273" t="s">
        <v>396</v>
      </c>
      <c r="H273" s="274">
        <v>6</v>
      </c>
      <c r="I273" s="275"/>
      <c r="J273" s="276">
        <f>ROUND(I273*H273,2)</f>
        <v>0</v>
      </c>
      <c r="K273" s="272" t="s">
        <v>263</v>
      </c>
      <c r="L273" s="277"/>
      <c r="M273" s="278" t="s">
        <v>35</v>
      </c>
      <c r="N273" s="279" t="s">
        <v>51</v>
      </c>
      <c r="O273" s="87"/>
      <c r="P273" s="228">
        <f>O273*H273</f>
        <v>0</v>
      </c>
      <c r="Q273" s="228">
        <v>0.002</v>
      </c>
      <c r="R273" s="228">
        <f>Q273*H273</f>
        <v>0.012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308</v>
      </c>
      <c r="AT273" s="230" t="s">
        <v>369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1080</v>
      </c>
    </row>
    <row r="274" s="13" customFormat="1">
      <c r="A274" s="13"/>
      <c r="B274" s="237"/>
      <c r="C274" s="238"/>
      <c r="D274" s="239" t="s">
        <v>268</v>
      </c>
      <c r="E274" s="240" t="s">
        <v>35</v>
      </c>
      <c r="F274" s="241" t="s">
        <v>1232</v>
      </c>
      <c r="G274" s="238"/>
      <c r="H274" s="240" t="s">
        <v>35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268</v>
      </c>
      <c r="AU274" s="247" t="s">
        <v>89</v>
      </c>
      <c r="AV274" s="13" t="s">
        <v>87</v>
      </c>
      <c r="AW274" s="13" t="s">
        <v>41</v>
      </c>
      <c r="AX274" s="13" t="s">
        <v>80</v>
      </c>
      <c r="AY274" s="247" t="s">
        <v>257</v>
      </c>
    </row>
    <row r="275" s="14" customFormat="1">
      <c r="A275" s="14"/>
      <c r="B275" s="248"/>
      <c r="C275" s="249"/>
      <c r="D275" s="239" t="s">
        <v>268</v>
      </c>
      <c r="E275" s="250" t="s">
        <v>35</v>
      </c>
      <c r="F275" s="251" t="s">
        <v>294</v>
      </c>
      <c r="G275" s="249"/>
      <c r="H275" s="252">
        <v>6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268</v>
      </c>
      <c r="AU275" s="258" t="s">
        <v>89</v>
      </c>
      <c r="AV275" s="14" t="s">
        <v>89</v>
      </c>
      <c r="AW275" s="14" t="s">
        <v>41</v>
      </c>
      <c r="AX275" s="14" t="s">
        <v>80</v>
      </c>
      <c r="AY275" s="258" t="s">
        <v>257</v>
      </c>
    </row>
    <row r="276" s="15" customFormat="1">
      <c r="A276" s="15"/>
      <c r="B276" s="259"/>
      <c r="C276" s="260"/>
      <c r="D276" s="239" t="s">
        <v>268</v>
      </c>
      <c r="E276" s="261" t="s">
        <v>35</v>
      </c>
      <c r="F276" s="262" t="s">
        <v>272</v>
      </c>
      <c r="G276" s="260"/>
      <c r="H276" s="263">
        <v>6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9" t="s">
        <v>268</v>
      </c>
      <c r="AU276" s="269" t="s">
        <v>89</v>
      </c>
      <c r="AV276" s="15" t="s">
        <v>264</v>
      </c>
      <c r="AW276" s="15" t="s">
        <v>41</v>
      </c>
      <c r="AX276" s="15" t="s">
        <v>87</v>
      </c>
      <c r="AY276" s="269" t="s">
        <v>257</v>
      </c>
    </row>
    <row r="277" s="2" customFormat="1" ht="16.5" customHeight="1">
      <c r="A277" s="41"/>
      <c r="B277" s="42"/>
      <c r="C277" s="219" t="s">
        <v>471</v>
      </c>
      <c r="D277" s="219" t="s">
        <v>259</v>
      </c>
      <c r="E277" s="220" t="s">
        <v>1081</v>
      </c>
      <c r="F277" s="221" t="s">
        <v>1082</v>
      </c>
      <c r="G277" s="222" t="s">
        <v>396</v>
      </c>
      <c r="H277" s="223">
        <v>3</v>
      </c>
      <c r="I277" s="224"/>
      <c r="J277" s="225">
        <f>ROUND(I277*H277,2)</f>
        <v>0</v>
      </c>
      <c r="K277" s="221" t="s">
        <v>263</v>
      </c>
      <c r="L277" s="47"/>
      <c r="M277" s="226" t="s">
        <v>35</v>
      </c>
      <c r="N277" s="227" t="s">
        <v>51</v>
      </c>
      <c r="O277" s="87"/>
      <c r="P277" s="228">
        <f>O277*H277</f>
        <v>0</v>
      </c>
      <c r="Q277" s="228">
        <v>0.01248</v>
      </c>
      <c r="R277" s="228">
        <f>Q277*H277</f>
        <v>0.037440000000000001</v>
      </c>
      <c r="S277" s="228">
        <v>0</v>
      </c>
      <c r="T277" s="22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0" t="s">
        <v>264</v>
      </c>
      <c r="AT277" s="230" t="s">
        <v>259</v>
      </c>
      <c r="AU277" s="230" t="s">
        <v>89</v>
      </c>
      <c r="AY277" s="19" t="s">
        <v>257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9" t="s">
        <v>87</v>
      </c>
      <c r="BK277" s="231">
        <f>ROUND(I277*H277,2)</f>
        <v>0</v>
      </c>
      <c r="BL277" s="19" t="s">
        <v>264</v>
      </c>
      <c r="BM277" s="230" t="s">
        <v>1083</v>
      </c>
    </row>
    <row r="278" s="2" customFormat="1">
      <c r="A278" s="41"/>
      <c r="B278" s="42"/>
      <c r="C278" s="43"/>
      <c r="D278" s="232" t="s">
        <v>266</v>
      </c>
      <c r="E278" s="43"/>
      <c r="F278" s="233" t="s">
        <v>1084</v>
      </c>
      <c r="G278" s="43"/>
      <c r="H278" s="43"/>
      <c r="I278" s="234"/>
      <c r="J278" s="43"/>
      <c r="K278" s="43"/>
      <c r="L278" s="47"/>
      <c r="M278" s="235"/>
      <c r="N278" s="23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266</v>
      </c>
      <c r="AU278" s="19" t="s">
        <v>89</v>
      </c>
    </row>
    <row r="279" s="13" customFormat="1">
      <c r="A279" s="13"/>
      <c r="B279" s="237"/>
      <c r="C279" s="238"/>
      <c r="D279" s="239" t="s">
        <v>268</v>
      </c>
      <c r="E279" s="240" t="s">
        <v>35</v>
      </c>
      <c r="F279" s="241" t="s">
        <v>1232</v>
      </c>
      <c r="G279" s="238"/>
      <c r="H279" s="240" t="s">
        <v>35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268</v>
      </c>
      <c r="AU279" s="247" t="s">
        <v>89</v>
      </c>
      <c r="AV279" s="13" t="s">
        <v>87</v>
      </c>
      <c r="AW279" s="13" t="s">
        <v>41</v>
      </c>
      <c r="AX279" s="13" t="s">
        <v>80</v>
      </c>
      <c r="AY279" s="247" t="s">
        <v>257</v>
      </c>
    </row>
    <row r="280" s="14" customFormat="1">
      <c r="A280" s="14"/>
      <c r="B280" s="248"/>
      <c r="C280" s="249"/>
      <c r="D280" s="239" t="s">
        <v>268</v>
      </c>
      <c r="E280" s="250" t="s">
        <v>35</v>
      </c>
      <c r="F280" s="251" t="s">
        <v>98</v>
      </c>
      <c r="G280" s="249"/>
      <c r="H280" s="252">
        <v>3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268</v>
      </c>
      <c r="AU280" s="258" t="s">
        <v>89</v>
      </c>
      <c r="AV280" s="14" t="s">
        <v>89</v>
      </c>
      <c r="AW280" s="14" t="s">
        <v>41</v>
      </c>
      <c r="AX280" s="14" t="s">
        <v>80</v>
      </c>
      <c r="AY280" s="258" t="s">
        <v>257</v>
      </c>
    </row>
    <row r="281" s="15" customFormat="1">
      <c r="A281" s="15"/>
      <c r="B281" s="259"/>
      <c r="C281" s="260"/>
      <c r="D281" s="239" t="s">
        <v>268</v>
      </c>
      <c r="E281" s="261" t="s">
        <v>35</v>
      </c>
      <c r="F281" s="262" t="s">
        <v>272</v>
      </c>
      <c r="G281" s="260"/>
      <c r="H281" s="263">
        <v>3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9" t="s">
        <v>268</v>
      </c>
      <c r="AU281" s="269" t="s">
        <v>89</v>
      </c>
      <c r="AV281" s="15" t="s">
        <v>264</v>
      </c>
      <c r="AW281" s="15" t="s">
        <v>41</v>
      </c>
      <c r="AX281" s="15" t="s">
        <v>87</v>
      </c>
      <c r="AY281" s="269" t="s">
        <v>257</v>
      </c>
    </row>
    <row r="282" s="2" customFormat="1" ht="16.5" customHeight="1">
      <c r="A282" s="41"/>
      <c r="B282" s="42"/>
      <c r="C282" s="270" t="s">
        <v>475</v>
      </c>
      <c r="D282" s="270" t="s">
        <v>369</v>
      </c>
      <c r="E282" s="271" t="s">
        <v>1085</v>
      </c>
      <c r="F282" s="272" t="s">
        <v>1086</v>
      </c>
      <c r="G282" s="273" t="s">
        <v>396</v>
      </c>
      <c r="H282" s="274">
        <v>3</v>
      </c>
      <c r="I282" s="275"/>
      <c r="J282" s="276">
        <f>ROUND(I282*H282,2)</f>
        <v>0</v>
      </c>
      <c r="K282" s="272" t="s">
        <v>263</v>
      </c>
      <c r="L282" s="277"/>
      <c r="M282" s="278" t="s">
        <v>35</v>
      </c>
      <c r="N282" s="279" t="s">
        <v>51</v>
      </c>
      <c r="O282" s="87"/>
      <c r="P282" s="228">
        <f>O282*H282</f>
        <v>0</v>
      </c>
      <c r="Q282" s="228">
        <v>0.54800000000000004</v>
      </c>
      <c r="R282" s="228">
        <f>Q282*H282</f>
        <v>1.6440000000000001</v>
      </c>
      <c r="S282" s="228">
        <v>0</v>
      </c>
      <c r="T282" s="22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0" t="s">
        <v>308</v>
      </c>
      <c r="AT282" s="230" t="s">
        <v>369</v>
      </c>
      <c r="AU282" s="230" t="s">
        <v>89</v>
      </c>
      <c r="AY282" s="19" t="s">
        <v>257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9" t="s">
        <v>87</v>
      </c>
      <c r="BK282" s="231">
        <f>ROUND(I282*H282,2)</f>
        <v>0</v>
      </c>
      <c r="BL282" s="19" t="s">
        <v>264</v>
      </c>
      <c r="BM282" s="230" t="s">
        <v>1087</v>
      </c>
    </row>
    <row r="283" s="2" customFormat="1" ht="16.5" customHeight="1">
      <c r="A283" s="41"/>
      <c r="B283" s="42"/>
      <c r="C283" s="219" t="s">
        <v>481</v>
      </c>
      <c r="D283" s="219" t="s">
        <v>259</v>
      </c>
      <c r="E283" s="220" t="s">
        <v>1088</v>
      </c>
      <c r="F283" s="221" t="s">
        <v>1089</v>
      </c>
      <c r="G283" s="222" t="s">
        <v>396</v>
      </c>
      <c r="H283" s="223">
        <v>3</v>
      </c>
      <c r="I283" s="224"/>
      <c r="J283" s="225">
        <f>ROUND(I283*H283,2)</f>
        <v>0</v>
      </c>
      <c r="K283" s="221" t="s">
        <v>263</v>
      </c>
      <c r="L283" s="47"/>
      <c r="M283" s="226" t="s">
        <v>35</v>
      </c>
      <c r="N283" s="227" t="s">
        <v>51</v>
      </c>
      <c r="O283" s="87"/>
      <c r="P283" s="228">
        <f>O283*H283</f>
        <v>0</v>
      </c>
      <c r="Q283" s="228">
        <v>0.028539999999999999</v>
      </c>
      <c r="R283" s="228">
        <f>Q283*H283</f>
        <v>0.085620000000000002</v>
      </c>
      <c r="S283" s="228">
        <v>0</v>
      </c>
      <c r="T283" s="22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0" t="s">
        <v>264</v>
      </c>
      <c r="AT283" s="230" t="s">
        <v>259</v>
      </c>
      <c r="AU283" s="230" t="s">
        <v>89</v>
      </c>
      <c r="AY283" s="19" t="s">
        <v>257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87</v>
      </c>
      <c r="BK283" s="231">
        <f>ROUND(I283*H283,2)</f>
        <v>0</v>
      </c>
      <c r="BL283" s="19" t="s">
        <v>264</v>
      </c>
      <c r="BM283" s="230" t="s">
        <v>1090</v>
      </c>
    </row>
    <row r="284" s="2" customFormat="1">
      <c r="A284" s="41"/>
      <c r="B284" s="42"/>
      <c r="C284" s="43"/>
      <c r="D284" s="232" t="s">
        <v>266</v>
      </c>
      <c r="E284" s="43"/>
      <c r="F284" s="233" t="s">
        <v>1091</v>
      </c>
      <c r="G284" s="43"/>
      <c r="H284" s="43"/>
      <c r="I284" s="234"/>
      <c r="J284" s="43"/>
      <c r="K284" s="43"/>
      <c r="L284" s="47"/>
      <c r="M284" s="235"/>
      <c r="N284" s="23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266</v>
      </c>
      <c r="AU284" s="19" t="s">
        <v>89</v>
      </c>
    </row>
    <row r="285" s="13" customFormat="1">
      <c r="A285" s="13"/>
      <c r="B285" s="237"/>
      <c r="C285" s="238"/>
      <c r="D285" s="239" t="s">
        <v>268</v>
      </c>
      <c r="E285" s="240" t="s">
        <v>35</v>
      </c>
      <c r="F285" s="241" t="s">
        <v>1232</v>
      </c>
      <c r="G285" s="238"/>
      <c r="H285" s="240" t="s">
        <v>35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268</v>
      </c>
      <c r="AU285" s="247" t="s">
        <v>89</v>
      </c>
      <c r="AV285" s="13" t="s">
        <v>87</v>
      </c>
      <c r="AW285" s="13" t="s">
        <v>41</v>
      </c>
      <c r="AX285" s="13" t="s">
        <v>80</v>
      </c>
      <c r="AY285" s="247" t="s">
        <v>257</v>
      </c>
    </row>
    <row r="286" s="14" customFormat="1">
      <c r="A286" s="14"/>
      <c r="B286" s="248"/>
      <c r="C286" s="249"/>
      <c r="D286" s="239" t="s">
        <v>268</v>
      </c>
      <c r="E286" s="250" t="s">
        <v>35</v>
      </c>
      <c r="F286" s="251" t="s">
        <v>98</v>
      </c>
      <c r="G286" s="249"/>
      <c r="H286" s="252">
        <v>3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268</v>
      </c>
      <c r="AU286" s="258" t="s">
        <v>89</v>
      </c>
      <c r="AV286" s="14" t="s">
        <v>89</v>
      </c>
      <c r="AW286" s="14" t="s">
        <v>41</v>
      </c>
      <c r="AX286" s="14" t="s">
        <v>80</v>
      </c>
      <c r="AY286" s="258" t="s">
        <v>257</v>
      </c>
    </row>
    <row r="287" s="15" customFormat="1">
      <c r="A287" s="15"/>
      <c r="B287" s="259"/>
      <c r="C287" s="260"/>
      <c r="D287" s="239" t="s">
        <v>268</v>
      </c>
      <c r="E287" s="261" t="s">
        <v>35</v>
      </c>
      <c r="F287" s="262" t="s">
        <v>272</v>
      </c>
      <c r="G287" s="260"/>
      <c r="H287" s="263">
        <v>3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268</v>
      </c>
      <c r="AU287" s="269" t="s">
        <v>89</v>
      </c>
      <c r="AV287" s="15" t="s">
        <v>264</v>
      </c>
      <c r="AW287" s="15" t="s">
        <v>41</v>
      </c>
      <c r="AX287" s="15" t="s">
        <v>87</v>
      </c>
      <c r="AY287" s="269" t="s">
        <v>257</v>
      </c>
    </row>
    <row r="288" s="2" customFormat="1" ht="16.5" customHeight="1">
      <c r="A288" s="41"/>
      <c r="B288" s="42"/>
      <c r="C288" s="270" t="s">
        <v>485</v>
      </c>
      <c r="D288" s="270" t="s">
        <v>369</v>
      </c>
      <c r="E288" s="271" t="s">
        <v>1092</v>
      </c>
      <c r="F288" s="272" t="s">
        <v>1093</v>
      </c>
      <c r="G288" s="273" t="s">
        <v>396</v>
      </c>
      <c r="H288" s="274">
        <v>3</v>
      </c>
      <c r="I288" s="275"/>
      <c r="J288" s="276">
        <f>ROUND(I288*H288,2)</f>
        <v>0</v>
      </c>
      <c r="K288" s="272" t="s">
        <v>263</v>
      </c>
      <c r="L288" s="277"/>
      <c r="M288" s="278" t="s">
        <v>35</v>
      </c>
      <c r="N288" s="279" t="s">
        <v>51</v>
      </c>
      <c r="O288" s="87"/>
      <c r="P288" s="228">
        <f>O288*H288</f>
        <v>0</v>
      </c>
      <c r="Q288" s="228">
        <v>1.6000000000000001</v>
      </c>
      <c r="R288" s="228">
        <f>Q288*H288</f>
        <v>4.8000000000000007</v>
      </c>
      <c r="S288" s="228">
        <v>0</v>
      </c>
      <c r="T288" s="229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0" t="s">
        <v>308</v>
      </c>
      <c r="AT288" s="230" t="s">
        <v>369</v>
      </c>
      <c r="AU288" s="230" t="s">
        <v>89</v>
      </c>
      <c r="AY288" s="19" t="s">
        <v>257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87</v>
      </c>
      <c r="BK288" s="231">
        <f>ROUND(I288*H288,2)</f>
        <v>0</v>
      </c>
      <c r="BL288" s="19" t="s">
        <v>264</v>
      </c>
      <c r="BM288" s="230" t="s">
        <v>1094</v>
      </c>
    </row>
    <row r="289" s="2" customFormat="1" ht="16.5" customHeight="1">
      <c r="A289" s="41"/>
      <c r="B289" s="42"/>
      <c r="C289" s="219" t="s">
        <v>489</v>
      </c>
      <c r="D289" s="219" t="s">
        <v>259</v>
      </c>
      <c r="E289" s="220" t="s">
        <v>1095</v>
      </c>
      <c r="F289" s="221" t="s">
        <v>1096</v>
      </c>
      <c r="G289" s="222" t="s">
        <v>396</v>
      </c>
      <c r="H289" s="223">
        <v>3</v>
      </c>
      <c r="I289" s="224"/>
      <c r="J289" s="225">
        <f>ROUND(I289*H289,2)</f>
        <v>0</v>
      </c>
      <c r="K289" s="221" t="s">
        <v>263</v>
      </c>
      <c r="L289" s="47"/>
      <c r="M289" s="226" t="s">
        <v>35</v>
      </c>
      <c r="N289" s="227" t="s">
        <v>51</v>
      </c>
      <c r="O289" s="87"/>
      <c r="P289" s="228">
        <f>O289*H289</f>
        <v>0</v>
      </c>
      <c r="Q289" s="228">
        <v>0.21734000000000001</v>
      </c>
      <c r="R289" s="228">
        <f>Q289*H289</f>
        <v>0.65202000000000004</v>
      </c>
      <c r="S289" s="228">
        <v>0</v>
      </c>
      <c r="T289" s="22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0" t="s">
        <v>264</v>
      </c>
      <c r="AT289" s="230" t="s">
        <v>259</v>
      </c>
      <c r="AU289" s="230" t="s">
        <v>89</v>
      </c>
      <c r="AY289" s="19" t="s">
        <v>257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9" t="s">
        <v>87</v>
      </c>
      <c r="BK289" s="231">
        <f>ROUND(I289*H289,2)</f>
        <v>0</v>
      </c>
      <c r="BL289" s="19" t="s">
        <v>264</v>
      </c>
      <c r="BM289" s="230" t="s">
        <v>1097</v>
      </c>
    </row>
    <row r="290" s="2" customFormat="1">
      <c r="A290" s="41"/>
      <c r="B290" s="42"/>
      <c r="C290" s="43"/>
      <c r="D290" s="232" t="s">
        <v>266</v>
      </c>
      <c r="E290" s="43"/>
      <c r="F290" s="233" t="s">
        <v>1098</v>
      </c>
      <c r="G290" s="43"/>
      <c r="H290" s="43"/>
      <c r="I290" s="234"/>
      <c r="J290" s="43"/>
      <c r="K290" s="43"/>
      <c r="L290" s="47"/>
      <c r="M290" s="235"/>
      <c r="N290" s="23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266</v>
      </c>
      <c r="AU290" s="19" t="s">
        <v>89</v>
      </c>
    </row>
    <row r="291" s="13" customFormat="1">
      <c r="A291" s="13"/>
      <c r="B291" s="237"/>
      <c r="C291" s="238"/>
      <c r="D291" s="239" t="s">
        <v>268</v>
      </c>
      <c r="E291" s="240" t="s">
        <v>35</v>
      </c>
      <c r="F291" s="241" t="s">
        <v>1232</v>
      </c>
      <c r="G291" s="238"/>
      <c r="H291" s="240" t="s">
        <v>35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268</v>
      </c>
      <c r="AU291" s="247" t="s">
        <v>89</v>
      </c>
      <c r="AV291" s="13" t="s">
        <v>87</v>
      </c>
      <c r="AW291" s="13" t="s">
        <v>41</v>
      </c>
      <c r="AX291" s="13" t="s">
        <v>80</v>
      </c>
      <c r="AY291" s="247" t="s">
        <v>257</v>
      </c>
    </row>
    <row r="292" s="14" customFormat="1">
      <c r="A292" s="14"/>
      <c r="B292" s="248"/>
      <c r="C292" s="249"/>
      <c r="D292" s="239" t="s">
        <v>268</v>
      </c>
      <c r="E292" s="250" t="s">
        <v>35</v>
      </c>
      <c r="F292" s="251" t="s">
        <v>1100</v>
      </c>
      <c r="G292" s="249"/>
      <c r="H292" s="252">
        <v>2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268</v>
      </c>
      <c r="AU292" s="258" t="s">
        <v>89</v>
      </c>
      <c r="AV292" s="14" t="s">
        <v>89</v>
      </c>
      <c r="AW292" s="14" t="s">
        <v>41</v>
      </c>
      <c r="AX292" s="14" t="s">
        <v>80</v>
      </c>
      <c r="AY292" s="258" t="s">
        <v>257</v>
      </c>
    </row>
    <row r="293" s="14" customFormat="1">
      <c r="A293" s="14"/>
      <c r="B293" s="248"/>
      <c r="C293" s="249"/>
      <c r="D293" s="239" t="s">
        <v>268</v>
      </c>
      <c r="E293" s="250" t="s">
        <v>35</v>
      </c>
      <c r="F293" s="251" t="s">
        <v>1222</v>
      </c>
      <c r="G293" s="249"/>
      <c r="H293" s="252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268</v>
      </c>
      <c r="AU293" s="258" t="s">
        <v>89</v>
      </c>
      <c r="AV293" s="14" t="s">
        <v>89</v>
      </c>
      <c r="AW293" s="14" t="s">
        <v>41</v>
      </c>
      <c r="AX293" s="14" t="s">
        <v>80</v>
      </c>
      <c r="AY293" s="258" t="s">
        <v>257</v>
      </c>
    </row>
    <row r="294" s="15" customFormat="1">
      <c r="A294" s="15"/>
      <c r="B294" s="259"/>
      <c r="C294" s="260"/>
      <c r="D294" s="239" t="s">
        <v>268</v>
      </c>
      <c r="E294" s="261" t="s">
        <v>35</v>
      </c>
      <c r="F294" s="262" t="s">
        <v>272</v>
      </c>
      <c r="G294" s="260"/>
      <c r="H294" s="263">
        <v>3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9" t="s">
        <v>268</v>
      </c>
      <c r="AU294" s="269" t="s">
        <v>89</v>
      </c>
      <c r="AV294" s="15" t="s">
        <v>264</v>
      </c>
      <c r="AW294" s="15" t="s">
        <v>41</v>
      </c>
      <c r="AX294" s="15" t="s">
        <v>87</v>
      </c>
      <c r="AY294" s="269" t="s">
        <v>257</v>
      </c>
    </row>
    <row r="295" s="2" customFormat="1" ht="16.5" customHeight="1">
      <c r="A295" s="41"/>
      <c r="B295" s="42"/>
      <c r="C295" s="270" t="s">
        <v>494</v>
      </c>
      <c r="D295" s="270" t="s">
        <v>369</v>
      </c>
      <c r="E295" s="271" t="s">
        <v>1101</v>
      </c>
      <c r="F295" s="272" t="s">
        <v>1102</v>
      </c>
      <c r="G295" s="273" t="s">
        <v>396</v>
      </c>
      <c r="H295" s="274">
        <v>1</v>
      </c>
      <c r="I295" s="275"/>
      <c r="J295" s="276">
        <f>ROUND(I295*H295,2)</f>
        <v>0</v>
      </c>
      <c r="K295" s="272" t="s">
        <v>35</v>
      </c>
      <c r="L295" s="277"/>
      <c r="M295" s="278" t="s">
        <v>35</v>
      </c>
      <c r="N295" s="279" t="s">
        <v>51</v>
      </c>
      <c r="O295" s="87"/>
      <c r="P295" s="228">
        <f>O295*H295</f>
        <v>0</v>
      </c>
      <c r="Q295" s="228">
        <v>0.119</v>
      </c>
      <c r="R295" s="228">
        <f>Q295*H295</f>
        <v>0.119</v>
      </c>
      <c r="S295" s="228">
        <v>0</v>
      </c>
      <c r="T295" s="22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0" t="s">
        <v>308</v>
      </c>
      <c r="AT295" s="230" t="s">
        <v>369</v>
      </c>
      <c r="AU295" s="230" t="s">
        <v>89</v>
      </c>
      <c r="AY295" s="19" t="s">
        <v>257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9" t="s">
        <v>87</v>
      </c>
      <c r="BK295" s="231">
        <f>ROUND(I295*H295,2)</f>
        <v>0</v>
      </c>
      <c r="BL295" s="19" t="s">
        <v>264</v>
      </c>
      <c r="BM295" s="230" t="s">
        <v>1223</v>
      </c>
    </row>
    <row r="296" s="13" customFormat="1">
      <c r="A296" s="13"/>
      <c r="B296" s="237"/>
      <c r="C296" s="238"/>
      <c r="D296" s="239" t="s">
        <v>268</v>
      </c>
      <c r="E296" s="240" t="s">
        <v>35</v>
      </c>
      <c r="F296" s="241" t="s">
        <v>1232</v>
      </c>
      <c r="G296" s="238"/>
      <c r="H296" s="240" t="s">
        <v>35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268</v>
      </c>
      <c r="AU296" s="247" t="s">
        <v>89</v>
      </c>
      <c r="AV296" s="13" t="s">
        <v>87</v>
      </c>
      <c r="AW296" s="13" t="s">
        <v>41</v>
      </c>
      <c r="AX296" s="13" t="s">
        <v>80</v>
      </c>
      <c r="AY296" s="247" t="s">
        <v>257</v>
      </c>
    </row>
    <row r="297" s="14" customFormat="1">
      <c r="A297" s="14"/>
      <c r="B297" s="248"/>
      <c r="C297" s="249"/>
      <c r="D297" s="239" t="s">
        <v>268</v>
      </c>
      <c r="E297" s="250" t="s">
        <v>35</v>
      </c>
      <c r="F297" s="251" t="s">
        <v>1222</v>
      </c>
      <c r="G297" s="249"/>
      <c r="H297" s="252">
        <v>1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268</v>
      </c>
      <c r="AU297" s="258" t="s">
        <v>89</v>
      </c>
      <c r="AV297" s="14" t="s">
        <v>89</v>
      </c>
      <c r="AW297" s="14" t="s">
        <v>41</v>
      </c>
      <c r="AX297" s="14" t="s">
        <v>80</v>
      </c>
      <c r="AY297" s="258" t="s">
        <v>257</v>
      </c>
    </row>
    <row r="298" s="15" customFormat="1">
      <c r="A298" s="15"/>
      <c r="B298" s="259"/>
      <c r="C298" s="260"/>
      <c r="D298" s="239" t="s">
        <v>268</v>
      </c>
      <c r="E298" s="261" t="s">
        <v>35</v>
      </c>
      <c r="F298" s="262" t="s">
        <v>272</v>
      </c>
      <c r="G298" s="260"/>
      <c r="H298" s="263">
        <v>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268</v>
      </c>
      <c r="AU298" s="269" t="s">
        <v>89</v>
      </c>
      <c r="AV298" s="15" t="s">
        <v>264</v>
      </c>
      <c r="AW298" s="15" t="s">
        <v>41</v>
      </c>
      <c r="AX298" s="15" t="s">
        <v>87</v>
      </c>
      <c r="AY298" s="269" t="s">
        <v>257</v>
      </c>
    </row>
    <row r="299" s="2" customFormat="1" ht="16.5" customHeight="1">
      <c r="A299" s="41"/>
      <c r="B299" s="42"/>
      <c r="C299" s="270" t="s">
        <v>499</v>
      </c>
      <c r="D299" s="270" t="s">
        <v>369</v>
      </c>
      <c r="E299" s="271" t="s">
        <v>1104</v>
      </c>
      <c r="F299" s="272" t="s">
        <v>1105</v>
      </c>
      <c r="G299" s="273" t="s">
        <v>396</v>
      </c>
      <c r="H299" s="274">
        <v>2</v>
      </c>
      <c r="I299" s="275"/>
      <c r="J299" s="276">
        <f>ROUND(I299*H299,2)</f>
        <v>0</v>
      </c>
      <c r="K299" s="272" t="s">
        <v>35</v>
      </c>
      <c r="L299" s="277"/>
      <c r="M299" s="278" t="s">
        <v>35</v>
      </c>
      <c r="N299" s="279" t="s">
        <v>51</v>
      </c>
      <c r="O299" s="87"/>
      <c r="P299" s="228">
        <f>O299*H299</f>
        <v>0</v>
      </c>
      <c r="Q299" s="228">
        <v>0.11799999999999999</v>
      </c>
      <c r="R299" s="228">
        <f>Q299*H299</f>
        <v>0.23599999999999999</v>
      </c>
      <c r="S299" s="228">
        <v>0</v>
      </c>
      <c r="T299" s="22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0" t="s">
        <v>308</v>
      </c>
      <c r="AT299" s="230" t="s">
        <v>369</v>
      </c>
      <c r="AU299" s="230" t="s">
        <v>89</v>
      </c>
      <c r="AY299" s="19" t="s">
        <v>257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9" t="s">
        <v>87</v>
      </c>
      <c r="BK299" s="231">
        <f>ROUND(I299*H299,2)</f>
        <v>0</v>
      </c>
      <c r="BL299" s="19" t="s">
        <v>264</v>
      </c>
      <c r="BM299" s="230" t="s">
        <v>1106</v>
      </c>
    </row>
    <row r="300" s="13" customFormat="1">
      <c r="A300" s="13"/>
      <c r="B300" s="237"/>
      <c r="C300" s="238"/>
      <c r="D300" s="239" t="s">
        <v>268</v>
      </c>
      <c r="E300" s="240" t="s">
        <v>35</v>
      </c>
      <c r="F300" s="241" t="s">
        <v>1232</v>
      </c>
      <c r="G300" s="238"/>
      <c r="H300" s="240" t="s">
        <v>35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268</v>
      </c>
      <c r="AU300" s="247" t="s">
        <v>89</v>
      </c>
      <c r="AV300" s="13" t="s">
        <v>87</v>
      </c>
      <c r="AW300" s="13" t="s">
        <v>41</v>
      </c>
      <c r="AX300" s="13" t="s">
        <v>80</v>
      </c>
      <c r="AY300" s="247" t="s">
        <v>257</v>
      </c>
    </row>
    <row r="301" s="14" customFormat="1">
      <c r="A301" s="14"/>
      <c r="B301" s="248"/>
      <c r="C301" s="249"/>
      <c r="D301" s="239" t="s">
        <v>268</v>
      </c>
      <c r="E301" s="250" t="s">
        <v>35</v>
      </c>
      <c r="F301" s="251" t="s">
        <v>1100</v>
      </c>
      <c r="G301" s="249"/>
      <c r="H301" s="252">
        <v>2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268</v>
      </c>
      <c r="AU301" s="258" t="s">
        <v>89</v>
      </c>
      <c r="AV301" s="14" t="s">
        <v>89</v>
      </c>
      <c r="AW301" s="14" t="s">
        <v>41</v>
      </c>
      <c r="AX301" s="14" t="s">
        <v>80</v>
      </c>
      <c r="AY301" s="258" t="s">
        <v>257</v>
      </c>
    </row>
    <row r="302" s="15" customFormat="1">
      <c r="A302" s="15"/>
      <c r="B302" s="259"/>
      <c r="C302" s="260"/>
      <c r="D302" s="239" t="s">
        <v>268</v>
      </c>
      <c r="E302" s="261" t="s">
        <v>35</v>
      </c>
      <c r="F302" s="262" t="s">
        <v>272</v>
      </c>
      <c r="G302" s="260"/>
      <c r="H302" s="263">
        <v>2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9" t="s">
        <v>268</v>
      </c>
      <c r="AU302" s="269" t="s">
        <v>89</v>
      </c>
      <c r="AV302" s="15" t="s">
        <v>264</v>
      </c>
      <c r="AW302" s="15" t="s">
        <v>41</v>
      </c>
      <c r="AX302" s="15" t="s">
        <v>87</v>
      </c>
      <c r="AY302" s="269" t="s">
        <v>257</v>
      </c>
    </row>
    <row r="303" s="2" customFormat="1" ht="16.5" customHeight="1">
      <c r="A303" s="41"/>
      <c r="B303" s="42"/>
      <c r="C303" s="219" t="s">
        <v>504</v>
      </c>
      <c r="D303" s="219" t="s">
        <v>259</v>
      </c>
      <c r="E303" s="220" t="s">
        <v>1107</v>
      </c>
      <c r="F303" s="221" t="s">
        <v>1108</v>
      </c>
      <c r="G303" s="222" t="s">
        <v>297</v>
      </c>
      <c r="H303" s="223">
        <v>62.409999999999997</v>
      </c>
      <c r="I303" s="224"/>
      <c r="J303" s="225">
        <f>ROUND(I303*H303,2)</f>
        <v>0</v>
      </c>
      <c r="K303" s="221" t="s">
        <v>263</v>
      </c>
      <c r="L303" s="47"/>
      <c r="M303" s="226" t="s">
        <v>35</v>
      </c>
      <c r="N303" s="227" t="s">
        <v>51</v>
      </c>
      <c r="O303" s="87"/>
      <c r="P303" s="228">
        <f>O303*H303</f>
        <v>0</v>
      </c>
      <c r="Q303" s="228">
        <v>0.00012999999999999999</v>
      </c>
      <c r="R303" s="228">
        <f>Q303*H303</f>
        <v>0.0081132999999999986</v>
      </c>
      <c r="S303" s="228">
        <v>0</v>
      </c>
      <c r="T303" s="22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0" t="s">
        <v>264</v>
      </c>
      <c r="AT303" s="230" t="s">
        <v>259</v>
      </c>
      <c r="AU303" s="230" t="s">
        <v>89</v>
      </c>
      <c r="AY303" s="19" t="s">
        <v>257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9" t="s">
        <v>87</v>
      </c>
      <c r="BK303" s="231">
        <f>ROUND(I303*H303,2)</f>
        <v>0</v>
      </c>
      <c r="BL303" s="19" t="s">
        <v>264</v>
      </c>
      <c r="BM303" s="230" t="s">
        <v>1109</v>
      </c>
    </row>
    <row r="304" s="2" customFormat="1">
      <c r="A304" s="41"/>
      <c r="B304" s="42"/>
      <c r="C304" s="43"/>
      <c r="D304" s="232" t="s">
        <v>266</v>
      </c>
      <c r="E304" s="43"/>
      <c r="F304" s="233" t="s">
        <v>1110</v>
      </c>
      <c r="G304" s="43"/>
      <c r="H304" s="43"/>
      <c r="I304" s="234"/>
      <c r="J304" s="43"/>
      <c r="K304" s="43"/>
      <c r="L304" s="47"/>
      <c r="M304" s="235"/>
      <c r="N304" s="23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266</v>
      </c>
      <c r="AU304" s="19" t="s">
        <v>89</v>
      </c>
    </row>
    <row r="305" s="13" customFormat="1">
      <c r="A305" s="13"/>
      <c r="B305" s="237"/>
      <c r="C305" s="238"/>
      <c r="D305" s="239" t="s">
        <v>268</v>
      </c>
      <c r="E305" s="240" t="s">
        <v>35</v>
      </c>
      <c r="F305" s="241" t="s">
        <v>1232</v>
      </c>
      <c r="G305" s="238"/>
      <c r="H305" s="240" t="s">
        <v>35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268</v>
      </c>
      <c r="AU305" s="247" t="s">
        <v>89</v>
      </c>
      <c r="AV305" s="13" t="s">
        <v>87</v>
      </c>
      <c r="AW305" s="13" t="s">
        <v>41</v>
      </c>
      <c r="AX305" s="13" t="s">
        <v>80</v>
      </c>
      <c r="AY305" s="247" t="s">
        <v>257</v>
      </c>
    </row>
    <row r="306" s="14" customFormat="1">
      <c r="A306" s="14"/>
      <c r="B306" s="248"/>
      <c r="C306" s="249"/>
      <c r="D306" s="239" t="s">
        <v>268</v>
      </c>
      <c r="E306" s="250" t="s">
        <v>35</v>
      </c>
      <c r="F306" s="251" t="s">
        <v>1246</v>
      </c>
      <c r="G306" s="249"/>
      <c r="H306" s="252">
        <v>62.409999999999997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268</v>
      </c>
      <c r="AU306" s="258" t="s">
        <v>89</v>
      </c>
      <c r="AV306" s="14" t="s">
        <v>89</v>
      </c>
      <c r="AW306" s="14" t="s">
        <v>41</v>
      </c>
      <c r="AX306" s="14" t="s">
        <v>80</v>
      </c>
      <c r="AY306" s="258" t="s">
        <v>257</v>
      </c>
    </row>
    <row r="307" s="15" customFormat="1">
      <c r="A307" s="15"/>
      <c r="B307" s="259"/>
      <c r="C307" s="260"/>
      <c r="D307" s="239" t="s">
        <v>268</v>
      </c>
      <c r="E307" s="261" t="s">
        <v>35</v>
      </c>
      <c r="F307" s="262" t="s">
        <v>272</v>
      </c>
      <c r="G307" s="260"/>
      <c r="H307" s="263">
        <v>62.409999999999997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268</v>
      </c>
      <c r="AU307" s="269" t="s">
        <v>89</v>
      </c>
      <c r="AV307" s="15" t="s">
        <v>264</v>
      </c>
      <c r="AW307" s="15" t="s">
        <v>41</v>
      </c>
      <c r="AX307" s="15" t="s">
        <v>87</v>
      </c>
      <c r="AY307" s="269" t="s">
        <v>257</v>
      </c>
    </row>
    <row r="308" s="12" customFormat="1" ht="22.8" customHeight="1">
      <c r="A308" s="12"/>
      <c r="B308" s="203"/>
      <c r="C308" s="204"/>
      <c r="D308" s="205" t="s">
        <v>79</v>
      </c>
      <c r="E308" s="217" t="s">
        <v>539</v>
      </c>
      <c r="F308" s="217" t="s">
        <v>540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SUM(P309:P319)</f>
        <v>0</v>
      </c>
      <c r="Q308" s="211"/>
      <c r="R308" s="212">
        <f>SUM(R309:R319)</f>
        <v>0</v>
      </c>
      <c r="S308" s="211"/>
      <c r="T308" s="213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87</v>
      </c>
      <c r="AT308" s="215" t="s">
        <v>79</v>
      </c>
      <c r="AU308" s="215" t="s">
        <v>87</v>
      </c>
      <c r="AY308" s="214" t="s">
        <v>257</v>
      </c>
      <c r="BK308" s="216">
        <f>SUM(BK309:BK319)</f>
        <v>0</v>
      </c>
    </row>
    <row r="309" s="2" customFormat="1" ht="24.15" customHeight="1">
      <c r="A309" s="41"/>
      <c r="B309" s="42"/>
      <c r="C309" s="219" t="s">
        <v>509</v>
      </c>
      <c r="D309" s="219" t="s">
        <v>259</v>
      </c>
      <c r="E309" s="220" t="s">
        <v>542</v>
      </c>
      <c r="F309" s="221" t="s">
        <v>543</v>
      </c>
      <c r="G309" s="222" t="s">
        <v>356</v>
      </c>
      <c r="H309" s="223">
        <v>50.685000000000002</v>
      </c>
      <c r="I309" s="224"/>
      <c r="J309" s="225">
        <f>ROUND(I309*H309,2)</f>
        <v>0</v>
      </c>
      <c r="K309" s="221" t="s">
        <v>263</v>
      </c>
      <c r="L309" s="47"/>
      <c r="M309" s="226" t="s">
        <v>35</v>
      </c>
      <c r="N309" s="227" t="s">
        <v>51</v>
      </c>
      <c r="O309" s="87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0" t="s">
        <v>264</v>
      </c>
      <c r="AT309" s="230" t="s">
        <v>259</v>
      </c>
      <c r="AU309" s="230" t="s">
        <v>89</v>
      </c>
      <c r="AY309" s="19" t="s">
        <v>257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9" t="s">
        <v>87</v>
      </c>
      <c r="BK309" s="231">
        <f>ROUND(I309*H309,2)</f>
        <v>0</v>
      </c>
      <c r="BL309" s="19" t="s">
        <v>264</v>
      </c>
      <c r="BM309" s="230" t="s">
        <v>1113</v>
      </c>
    </row>
    <row r="310" s="2" customFormat="1">
      <c r="A310" s="41"/>
      <c r="B310" s="42"/>
      <c r="C310" s="43"/>
      <c r="D310" s="232" t="s">
        <v>266</v>
      </c>
      <c r="E310" s="43"/>
      <c r="F310" s="233" t="s">
        <v>545</v>
      </c>
      <c r="G310" s="43"/>
      <c r="H310" s="43"/>
      <c r="I310" s="234"/>
      <c r="J310" s="43"/>
      <c r="K310" s="43"/>
      <c r="L310" s="47"/>
      <c r="M310" s="235"/>
      <c r="N310" s="23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266</v>
      </c>
      <c r="AU310" s="19" t="s">
        <v>89</v>
      </c>
    </row>
    <row r="311" s="2" customFormat="1" ht="24.15" customHeight="1">
      <c r="A311" s="41"/>
      <c r="B311" s="42"/>
      <c r="C311" s="219" t="s">
        <v>513</v>
      </c>
      <c r="D311" s="219" t="s">
        <v>259</v>
      </c>
      <c r="E311" s="220" t="s">
        <v>547</v>
      </c>
      <c r="F311" s="221" t="s">
        <v>548</v>
      </c>
      <c r="G311" s="222" t="s">
        <v>356</v>
      </c>
      <c r="H311" s="223">
        <v>557.53499999999997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1114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550</v>
      </c>
      <c r="G312" s="43"/>
      <c r="H312" s="43"/>
      <c r="I312" s="234"/>
      <c r="J312" s="43"/>
      <c r="K312" s="43"/>
      <c r="L312" s="47"/>
      <c r="M312" s="235"/>
      <c r="N312" s="23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2" customFormat="1">
      <c r="A313" s="41"/>
      <c r="B313" s="42"/>
      <c r="C313" s="43"/>
      <c r="D313" s="239" t="s">
        <v>551</v>
      </c>
      <c r="E313" s="43"/>
      <c r="F313" s="280" t="s">
        <v>552</v>
      </c>
      <c r="G313" s="43"/>
      <c r="H313" s="43"/>
      <c r="I313" s="234"/>
      <c r="J313" s="43"/>
      <c r="K313" s="43"/>
      <c r="L313" s="47"/>
      <c r="M313" s="235"/>
      <c r="N313" s="23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551</v>
      </c>
      <c r="AU313" s="19" t="s">
        <v>89</v>
      </c>
    </row>
    <row r="314" s="14" customFormat="1">
      <c r="A314" s="14"/>
      <c r="B314" s="248"/>
      <c r="C314" s="249"/>
      <c r="D314" s="239" t="s">
        <v>268</v>
      </c>
      <c r="E314" s="249"/>
      <c r="F314" s="251" t="s">
        <v>1258</v>
      </c>
      <c r="G314" s="249"/>
      <c r="H314" s="252">
        <v>557.53499999999997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268</v>
      </c>
      <c r="AU314" s="258" t="s">
        <v>89</v>
      </c>
      <c r="AV314" s="14" t="s">
        <v>89</v>
      </c>
      <c r="AW314" s="14" t="s">
        <v>4</v>
      </c>
      <c r="AX314" s="14" t="s">
        <v>87</v>
      </c>
      <c r="AY314" s="258" t="s">
        <v>257</v>
      </c>
    </row>
    <row r="315" s="2" customFormat="1" ht="24.15" customHeight="1">
      <c r="A315" s="41"/>
      <c r="B315" s="42"/>
      <c r="C315" s="219" t="s">
        <v>517</v>
      </c>
      <c r="D315" s="219" t="s">
        <v>259</v>
      </c>
      <c r="E315" s="220" t="s">
        <v>561</v>
      </c>
      <c r="F315" s="221" t="s">
        <v>355</v>
      </c>
      <c r="G315" s="222" t="s">
        <v>356</v>
      </c>
      <c r="H315" s="223">
        <v>50.685000000000002</v>
      </c>
      <c r="I315" s="224"/>
      <c r="J315" s="225">
        <f>ROUND(I315*H315,2)</f>
        <v>0</v>
      </c>
      <c r="K315" s="221" t="s">
        <v>263</v>
      </c>
      <c r="L315" s="47"/>
      <c r="M315" s="226" t="s">
        <v>35</v>
      </c>
      <c r="N315" s="227" t="s">
        <v>51</v>
      </c>
      <c r="O315" s="87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0" t="s">
        <v>264</v>
      </c>
      <c r="AT315" s="230" t="s">
        <v>259</v>
      </c>
      <c r="AU315" s="230" t="s">
        <v>89</v>
      </c>
      <c r="AY315" s="19" t="s">
        <v>257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9" t="s">
        <v>87</v>
      </c>
      <c r="BK315" s="231">
        <f>ROUND(I315*H315,2)</f>
        <v>0</v>
      </c>
      <c r="BL315" s="19" t="s">
        <v>264</v>
      </c>
      <c r="BM315" s="230" t="s">
        <v>1118</v>
      </c>
    </row>
    <row r="316" s="2" customFormat="1">
      <c r="A316" s="41"/>
      <c r="B316" s="42"/>
      <c r="C316" s="43"/>
      <c r="D316" s="232" t="s">
        <v>266</v>
      </c>
      <c r="E316" s="43"/>
      <c r="F316" s="233" t="s">
        <v>563</v>
      </c>
      <c r="G316" s="43"/>
      <c r="H316" s="43"/>
      <c r="I316" s="234"/>
      <c r="J316" s="43"/>
      <c r="K316" s="43"/>
      <c r="L316" s="47"/>
      <c r="M316" s="235"/>
      <c r="N316" s="23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266</v>
      </c>
      <c r="AU316" s="19" t="s">
        <v>89</v>
      </c>
    </row>
    <row r="317" s="13" customFormat="1">
      <c r="A317" s="13"/>
      <c r="B317" s="237"/>
      <c r="C317" s="238"/>
      <c r="D317" s="239" t="s">
        <v>268</v>
      </c>
      <c r="E317" s="240" t="s">
        <v>35</v>
      </c>
      <c r="F317" s="241" t="s">
        <v>1232</v>
      </c>
      <c r="G317" s="238"/>
      <c r="H317" s="240" t="s">
        <v>35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268</v>
      </c>
      <c r="AU317" s="247" t="s">
        <v>89</v>
      </c>
      <c r="AV317" s="13" t="s">
        <v>87</v>
      </c>
      <c r="AW317" s="13" t="s">
        <v>41</v>
      </c>
      <c r="AX317" s="13" t="s">
        <v>80</v>
      </c>
      <c r="AY317" s="247" t="s">
        <v>257</v>
      </c>
    </row>
    <row r="318" s="14" customFormat="1">
      <c r="A318" s="14"/>
      <c r="B318" s="248"/>
      <c r="C318" s="249"/>
      <c r="D318" s="239" t="s">
        <v>268</v>
      </c>
      <c r="E318" s="250" t="s">
        <v>35</v>
      </c>
      <c r="F318" s="251" t="s">
        <v>1259</v>
      </c>
      <c r="G318" s="249"/>
      <c r="H318" s="252">
        <v>50.685000000000002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268</v>
      </c>
      <c r="AU318" s="258" t="s">
        <v>89</v>
      </c>
      <c r="AV318" s="14" t="s">
        <v>89</v>
      </c>
      <c r="AW318" s="14" t="s">
        <v>41</v>
      </c>
      <c r="AX318" s="14" t="s">
        <v>80</v>
      </c>
      <c r="AY318" s="258" t="s">
        <v>257</v>
      </c>
    </row>
    <row r="319" s="15" customFormat="1">
      <c r="A319" s="15"/>
      <c r="B319" s="259"/>
      <c r="C319" s="260"/>
      <c r="D319" s="239" t="s">
        <v>268</v>
      </c>
      <c r="E319" s="261" t="s">
        <v>35</v>
      </c>
      <c r="F319" s="262" t="s">
        <v>272</v>
      </c>
      <c r="G319" s="260"/>
      <c r="H319" s="263">
        <v>50.685000000000002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268</v>
      </c>
      <c r="AU319" s="269" t="s">
        <v>89</v>
      </c>
      <c r="AV319" s="15" t="s">
        <v>264</v>
      </c>
      <c r="AW319" s="15" t="s">
        <v>41</v>
      </c>
      <c r="AX319" s="15" t="s">
        <v>87</v>
      </c>
      <c r="AY319" s="269" t="s">
        <v>257</v>
      </c>
    </row>
    <row r="320" s="12" customFormat="1" ht="22.8" customHeight="1">
      <c r="A320" s="12"/>
      <c r="B320" s="203"/>
      <c r="C320" s="204"/>
      <c r="D320" s="205" t="s">
        <v>79</v>
      </c>
      <c r="E320" s="217" t="s">
        <v>565</v>
      </c>
      <c r="F320" s="217" t="s">
        <v>566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SUM(P321:P322)</f>
        <v>0</v>
      </c>
      <c r="Q320" s="211"/>
      <c r="R320" s="212">
        <f>SUM(R321:R322)</f>
        <v>0</v>
      </c>
      <c r="S320" s="211"/>
      <c r="T320" s="213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87</v>
      </c>
      <c r="AT320" s="215" t="s">
        <v>79</v>
      </c>
      <c r="AU320" s="215" t="s">
        <v>87</v>
      </c>
      <c r="AY320" s="214" t="s">
        <v>257</v>
      </c>
      <c r="BK320" s="216">
        <f>SUM(BK321:BK322)</f>
        <v>0</v>
      </c>
    </row>
    <row r="321" s="2" customFormat="1" ht="24.15" customHeight="1">
      <c r="A321" s="41"/>
      <c r="B321" s="42"/>
      <c r="C321" s="219" t="s">
        <v>522</v>
      </c>
      <c r="D321" s="219" t="s">
        <v>259</v>
      </c>
      <c r="E321" s="220" t="s">
        <v>1120</v>
      </c>
      <c r="F321" s="221" t="s">
        <v>1121</v>
      </c>
      <c r="G321" s="222" t="s">
        <v>356</v>
      </c>
      <c r="H321" s="223">
        <v>28.120000000000001</v>
      </c>
      <c r="I321" s="224"/>
      <c r="J321" s="225">
        <f>ROUND(I321*H321,2)</f>
        <v>0</v>
      </c>
      <c r="K321" s="221" t="s">
        <v>263</v>
      </c>
      <c r="L321" s="47"/>
      <c r="M321" s="226" t="s">
        <v>35</v>
      </c>
      <c r="N321" s="227" t="s">
        <v>51</v>
      </c>
      <c r="O321" s="87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30" t="s">
        <v>264</v>
      </c>
      <c r="AT321" s="230" t="s">
        <v>259</v>
      </c>
      <c r="AU321" s="230" t="s">
        <v>89</v>
      </c>
      <c r="AY321" s="19" t="s">
        <v>257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9" t="s">
        <v>87</v>
      </c>
      <c r="BK321" s="231">
        <f>ROUND(I321*H321,2)</f>
        <v>0</v>
      </c>
      <c r="BL321" s="19" t="s">
        <v>264</v>
      </c>
      <c r="BM321" s="230" t="s">
        <v>1122</v>
      </c>
    </row>
    <row r="322" s="2" customFormat="1">
      <c r="A322" s="41"/>
      <c r="B322" s="42"/>
      <c r="C322" s="43"/>
      <c r="D322" s="232" t="s">
        <v>266</v>
      </c>
      <c r="E322" s="43"/>
      <c r="F322" s="233" t="s">
        <v>1123</v>
      </c>
      <c r="G322" s="43"/>
      <c r="H322" s="43"/>
      <c r="I322" s="234"/>
      <c r="J322" s="43"/>
      <c r="K322" s="43"/>
      <c r="L322" s="47"/>
      <c r="M322" s="281"/>
      <c r="N322" s="282"/>
      <c r="O322" s="283"/>
      <c r="P322" s="283"/>
      <c r="Q322" s="283"/>
      <c r="R322" s="283"/>
      <c r="S322" s="283"/>
      <c r="T322" s="284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266</v>
      </c>
      <c r="AU322" s="19" t="s">
        <v>89</v>
      </c>
    </row>
    <row r="323" s="2" customFormat="1" ht="6.96" customHeight="1">
      <c r="A323" s="41"/>
      <c r="B323" s="62"/>
      <c r="C323" s="63"/>
      <c r="D323" s="63"/>
      <c r="E323" s="63"/>
      <c r="F323" s="63"/>
      <c r="G323" s="63"/>
      <c r="H323" s="63"/>
      <c r="I323" s="63"/>
      <c r="J323" s="63"/>
      <c r="K323" s="63"/>
      <c r="L323" s="47"/>
      <c r="M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</sheetData>
  <sheetProtection sheet="1" autoFilter="0" formatColumns="0" formatRows="0" objects="1" scenarios="1" spinCount="100000" saltValue="OtoNmQp+v4bDeFGYRH7tsc4XyOMY/t2nDUFbWoyuaRKcY0KWuTwVyHiUYKYH2jDPybvqg4G3COPUIYt4ht1kng==" hashValue="wU2M9ACa4ZsJQ3H5AiT77stOUekPZFX64XYB5AI/LIAApny5q8Aepw33XeOC/on43yVmzepGbYcxzm2v/WjWew==" algorithmName="SHA-512" password="CC35"/>
  <autoFilter ref="C99:K32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64"/>
    <hyperlink ref="F111" r:id="rId2" display="https://podminky.urs.cz/item/CS_URS_2021_01/115101201"/>
    <hyperlink ref="F116" r:id="rId3" display="https://podminky.urs.cz/item/CS_URS_2021_01/115101301"/>
    <hyperlink ref="F121" r:id="rId4" display="https://podminky.urs.cz/item/CS_URS_2021_01/119001421"/>
    <hyperlink ref="F127" r:id="rId5" display="https://podminky.urs.cz/item/CS_URS_2021_01/132354204"/>
    <hyperlink ref="F134" r:id="rId6" display="https://podminky.urs.cz/item/CS_URS_2021_01/139001101"/>
    <hyperlink ref="F140" r:id="rId7" display="https://podminky.urs.cz/item/CS_URS_2021_01/151101102"/>
    <hyperlink ref="F147" r:id="rId8" display="https://podminky.urs.cz/item/CS_URS_2021_01/151101112"/>
    <hyperlink ref="F149" r:id="rId9" display="https://podminky.urs.cz/item/CS_URS_2021_01/162751137"/>
    <hyperlink ref="F155" r:id="rId10" display="https://podminky.urs.cz/item/CS_URS_2021_01/162751139"/>
    <hyperlink ref="F161" r:id="rId11" display="https://podminky.urs.cz/item/CS_URS_2021_01/171201221"/>
    <hyperlink ref="F167" r:id="rId12" display="https://podminky.urs.cz/item/CS_URS_2021_01/174151101"/>
    <hyperlink ref="F175" r:id="rId13" display="https://podminky.urs.cz/item/CS_URS_2021_01/175151101"/>
    <hyperlink ref="F185" r:id="rId14" display="https://podminky.urs.cz/item/CS_URS_2021_01/212752111"/>
    <hyperlink ref="F191" r:id="rId15" display="https://podminky.urs.cz/item/CS_URS_2021_01/359901211"/>
    <hyperlink ref="F197" r:id="rId16" display="https://podminky.urs.cz/item/CS_URS_2021_01/451573111"/>
    <hyperlink ref="F203" r:id="rId17" display="https://podminky.urs.cz/item/CS_URS_2021_01/452112111"/>
    <hyperlink ref="F217" r:id="rId18" display="https://podminky.urs.cz/item/CS_URS_2021_01/452112121"/>
    <hyperlink ref="F224" r:id="rId19" display="https://podminky.urs.cz/item/CS_URS_2021_01/564722111"/>
    <hyperlink ref="F231" r:id="rId20" display="https://podminky.urs.cz/item/CS_URS_2021_01/564871116"/>
    <hyperlink ref="F239" r:id="rId21" display="https://podminky.urs.cz/item/CS_URS_2021_01/831362121"/>
    <hyperlink ref="F246" r:id="rId22" display="https://podminky.urs.cz/item/CS_URS_2021_01/837361221"/>
    <hyperlink ref="F253" r:id="rId23" display="https://podminky.urs.cz/item/CS_URS_2021_01/892372111"/>
    <hyperlink ref="F255" r:id="rId24" display="https://podminky.urs.cz/item/CS_URS_2021_01/892381111"/>
    <hyperlink ref="F260" r:id="rId25" display="https://podminky.urs.cz/item/CS_URS_2021_01/894411311"/>
    <hyperlink ref="F278" r:id="rId26" display="https://podminky.urs.cz/item/CS_URS_2021_01/894412411"/>
    <hyperlink ref="F284" r:id="rId27" display="https://podminky.urs.cz/item/CS_URS_2021_01/894414111"/>
    <hyperlink ref="F290" r:id="rId28" display="https://podminky.urs.cz/item/CS_URS_2021_01/899104112"/>
    <hyperlink ref="F304" r:id="rId29" display="https://podminky.urs.cz/item/CS_URS_2021_01/899722114"/>
    <hyperlink ref="F310" r:id="rId30" display="https://podminky.urs.cz/item/CS_URS_2021_01/997221551"/>
    <hyperlink ref="F312" r:id="rId31" display="https://podminky.urs.cz/item/CS_URS_2021_01/997221559"/>
    <hyperlink ref="F316" r:id="rId32" display="https://podminky.urs.cz/item/CS_URS_2021_01/997221655"/>
    <hyperlink ref="F322" r:id="rId33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222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1260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118</v>
      </c>
      <c r="G13" s="41"/>
      <c r="H13" s="41"/>
      <c r="I13" s="146" t="s">
        <v>20</v>
      </c>
      <c r="J13" s="136" t="s">
        <v>1261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152" t="s">
        <v>26</v>
      </c>
      <c r="E15" s="41"/>
      <c r="F15" s="153" t="s">
        <v>27</v>
      </c>
      <c r="G15" s="41"/>
      <c r="H15" s="41"/>
      <c r="I15" s="152" t="s">
        <v>28</v>
      </c>
      <c r="J15" s="153" t="s">
        <v>228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ROUND(J94,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ROUND((SUM(BE94:BE330)),  2)</f>
        <v>0</v>
      </c>
      <c r="G35" s="41"/>
      <c r="H35" s="41"/>
      <c r="I35" s="163">
        <v>0.20999999999999999</v>
      </c>
      <c r="J35" s="162">
        <f>ROUND(((SUM(BE94:BE330))*I35),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ROUND((SUM(BF94:BF330)),  2)</f>
        <v>0</v>
      </c>
      <c r="G36" s="41"/>
      <c r="H36" s="41"/>
      <c r="I36" s="163">
        <v>0.14999999999999999</v>
      </c>
      <c r="J36" s="162">
        <f>ROUND(((SUM(BF94:BF330))*I36),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ROUND((SUM(BG94:BG330)),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ROUND((SUM(BH94:BH330)),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ROUND((SUM(BI94:BI330)),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222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04 - Veřejné části kanalizačních přípojek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233</v>
      </c>
      <c r="E64" s="184"/>
      <c r="F64" s="184"/>
      <c r="G64" s="184"/>
      <c r="H64" s="184"/>
      <c r="I64" s="184"/>
      <c r="J64" s="185">
        <f>J95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234</v>
      </c>
      <c r="E65" s="189"/>
      <c r="F65" s="189"/>
      <c r="G65" s="189"/>
      <c r="H65" s="189"/>
      <c r="I65" s="189"/>
      <c r="J65" s="190">
        <f>J96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236</v>
      </c>
      <c r="E66" s="189"/>
      <c r="F66" s="189"/>
      <c r="G66" s="189"/>
      <c r="H66" s="189"/>
      <c r="I66" s="189"/>
      <c r="J66" s="190">
        <f>J219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237</v>
      </c>
      <c r="E67" s="189"/>
      <c r="F67" s="189"/>
      <c r="G67" s="189"/>
      <c r="H67" s="189"/>
      <c r="I67" s="189"/>
      <c r="J67" s="190">
        <f>J225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713</v>
      </c>
      <c r="E68" s="189"/>
      <c r="F68" s="189"/>
      <c r="G68" s="189"/>
      <c r="H68" s="189"/>
      <c r="I68" s="189"/>
      <c r="J68" s="190">
        <f>J232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27"/>
      <c r="D69" s="188" t="s">
        <v>238</v>
      </c>
      <c r="E69" s="189"/>
      <c r="F69" s="189"/>
      <c r="G69" s="189"/>
      <c r="H69" s="189"/>
      <c r="I69" s="189"/>
      <c r="J69" s="190">
        <f>J247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239</v>
      </c>
      <c r="E70" s="189"/>
      <c r="F70" s="189"/>
      <c r="G70" s="189"/>
      <c r="H70" s="189"/>
      <c r="I70" s="189"/>
      <c r="J70" s="190">
        <f>J303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240</v>
      </c>
      <c r="E71" s="189"/>
      <c r="F71" s="189"/>
      <c r="G71" s="189"/>
      <c r="H71" s="189"/>
      <c r="I71" s="189"/>
      <c r="J71" s="190">
        <f>J311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241</v>
      </c>
      <c r="E72" s="189"/>
      <c r="F72" s="189"/>
      <c r="G72" s="189"/>
      <c r="H72" s="189"/>
      <c r="I72" s="189"/>
      <c r="J72" s="190">
        <f>J328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242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Odkanalizování části města Děčín - Horní Oldřichov - III. a IV. etapa</v>
      </c>
      <c r="F82" s="34"/>
      <c r="G82" s="34"/>
      <c r="H82" s="34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1"/>
      <c r="B84" s="42"/>
      <c r="C84" s="43"/>
      <c r="D84" s="43"/>
      <c r="E84" s="175" t="s">
        <v>222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223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04 - Veřejné části kanalizačních přípojek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F14</f>
        <v>Horní Oldřichov</v>
      </c>
      <c r="G88" s="43"/>
      <c r="H88" s="43"/>
      <c r="I88" s="34" t="s">
        <v>24</v>
      </c>
      <c r="J88" s="75" t="str">
        <f>IF(J14="","",J14)</f>
        <v>15. 2. 2021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30</v>
      </c>
      <c r="D90" s="43"/>
      <c r="E90" s="43"/>
      <c r="F90" s="29" t="str">
        <f>E17</f>
        <v>Statutární město Děčín, Mírové náměstí 1175/5</v>
      </c>
      <c r="G90" s="43"/>
      <c r="H90" s="43"/>
      <c r="I90" s="34" t="s">
        <v>38</v>
      </c>
      <c r="J90" s="39" t="str">
        <f>E23</f>
        <v>AQUECON a.s., Čsl. Legií 445/4, Teplice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36</v>
      </c>
      <c r="D91" s="43"/>
      <c r="E91" s="43"/>
      <c r="F91" s="29" t="str">
        <f>IF(E20="","",E20)</f>
        <v>Vyplň údaj</v>
      </c>
      <c r="G91" s="43"/>
      <c r="H91" s="43"/>
      <c r="I91" s="34" t="s">
        <v>42</v>
      </c>
      <c r="J91" s="39" t="str">
        <f>E26</f>
        <v xml:space="preserve"> 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2"/>
      <c r="B93" s="193"/>
      <c r="C93" s="194" t="s">
        <v>243</v>
      </c>
      <c r="D93" s="195" t="s">
        <v>65</v>
      </c>
      <c r="E93" s="195" t="s">
        <v>61</v>
      </c>
      <c r="F93" s="195" t="s">
        <v>62</v>
      </c>
      <c r="G93" s="195" t="s">
        <v>244</v>
      </c>
      <c r="H93" s="195" t="s">
        <v>245</v>
      </c>
      <c r="I93" s="195" t="s">
        <v>246</v>
      </c>
      <c r="J93" s="195" t="s">
        <v>231</v>
      </c>
      <c r="K93" s="196" t="s">
        <v>247</v>
      </c>
      <c r="L93" s="197"/>
      <c r="M93" s="95" t="s">
        <v>35</v>
      </c>
      <c r="N93" s="96" t="s">
        <v>50</v>
      </c>
      <c r="O93" s="96" t="s">
        <v>248</v>
      </c>
      <c r="P93" s="96" t="s">
        <v>249</v>
      </c>
      <c r="Q93" s="96" t="s">
        <v>250</v>
      </c>
      <c r="R93" s="96" t="s">
        <v>251</v>
      </c>
      <c r="S93" s="96" t="s">
        <v>252</v>
      </c>
      <c r="T93" s="97" t="s">
        <v>253</v>
      </c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</row>
    <row r="94" s="2" customFormat="1" ht="22.8" customHeight="1">
      <c r="A94" s="41"/>
      <c r="B94" s="42"/>
      <c r="C94" s="102" t="s">
        <v>254</v>
      </c>
      <c r="D94" s="43"/>
      <c r="E94" s="43"/>
      <c r="F94" s="43"/>
      <c r="G94" s="43"/>
      <c r="H94" s="43"/>
      <c r="I94" s="43"/>
      <c r="J94" s="198">
        <f>BK94</f>
        <v>0</v>
      </c>
      <c r="K94" s="43"/>
      <c r="L94" s="47"/>
      <c r="M94" s="98"/>
      <c r="N94" s="199"/>
      <c r="O94" s="99"/>
      <c r="P94" s="200">
        <f>P95</f>
        <v>0</v>
      </c>
      <c r="Q94" s="99"/>
      <c r="R94" s="200">
        <f>R95</f>
        <v>5.5217138000000006</v>
      </c>
      <c r="S94" s="99"/>
      <c r="T94" s="201">
        <f>T95</f>
        <v>78.226759999999999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232</v>
      </c>
      <c r="BK94" s="202">
        <f>BK95</f>
        <v>0</v>
      </c>
    </row>
    <row r="95" s="12" customFormat="1" ht="25.92" customHeight="1">
      <c r="A95" s="12"/>
      <c r="B95" s="203"/>
      <c r="C95" s="204"/>
      <c r="D95" s="205" t="s">
        <v>79</v>
      </c>
      <c r="E95" s="206" t="s">
        <v>255</v>
      </c>
      <c r="F95" s="206" t="s">
        <v>256</v>
      </c>
      <c r="G95" s="204"/>
      <c r="H95" s="204"/>
      <c r="I95" s="207"/>
      <c r="J95" s="208">
        <f>BK95</f>
        <v>0</v>
      </c>
      <c r="K95" s="204"/>
      <c r="L95" s="209"/>
      <c r="M95" s="210"/>
      <c r="N95" s="211"/>
      <c r="O95" s="211"/>
      <c r="P95" s="212">
        <f>P96+P219+P225+P232+P247+P303+P311+P328</f>
        <v>0</v>
      </c>
      <c r="Q95" s="211"/>
      <c r="R95" s="212">
        <f>R96+R219+R225+R232+R247+R303+R311+R328</f>
        <v>5.5217138000000006</v>
      </c>
      <c r="S95" s="211"/>
      <c r="T95" s="213">
        <f>T96+T219+T225+T232+T247+T303+T311+T328</f>
        <v>78.226759999999999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4" t="s">
        <v>87</v>
      </c>
      <c r="AT95" s="215" t="s">
        <v>79</v>
      </c>
      <c r="AU95" s="215" t="s">
        <v>80</v>
      </c>
      <c r="AY95" s="214" t="s">
        <v>257</v>
      </c>
      <c r="BK95" s="216">
        <f>BK96+BK219+BK225+BK232+BK247+BK303+BK311+BK328</f>
        <v>0</v>
      </c>
    </row>
    <row r="96" s="12" customFormat="1" ht="22.8" customHeight="1">
      <c r="A96" s="12"/>
      <c r="B96" s="203"/>
      <c r="C96" s="204"/>
      <c r="D96" s="205" t="s">
        <v>79</v>
      </c>
      <c r="E96" s="217" t="s">
        <v>87</v>
      </c>
      <c r="F96" s="217" t="s">
        <v>258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SUM(P97:P218)</f>
        <v>0</v>
      </c>
      <c r="Q96" s="211"/>
      <c r="R96" s="212">
        <f>SUM(R97:R218)</f>
        <v>0.54303599999999996</v>
      </c>
      <c r="S96" s="211"/>
      <c r="T96" s="213">
        <f>SUM(T97:T218)</f>
        <v>78.226759999999999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4" t="s">
        <v>87</v>
      </c>
      <c r="AT96" s="215" t="s">
        <v>79</v>
      </c>
      <c r="AU96" s="215" t="s">
        <v>87</v>
      </c>
      <c r="AY96" s="214" t="s">
        <v>257</v>
      </c>
      <c r="BK96" s="216">
        <f>SUM(BK97:BK218)</f>
        <v>0</v>
      </c>
    </row>
    <row r="97" s="2" customFormat="1" ht="37.8" customHeight="1">
      <c r="A97" s="41"/>
      <c r="B97" s="42"/>
      <c r="C97" s="219" t="s">
        <v>87</v>
      </c>
      <c r="D97" s="219" t="s">
        <v>259</v>
      </c>
      <c r="E97" s="220" t="s">
        <v>824</v>
      </c>
      <c r="F97" s="221" t="s">
        <v>825</v>
      </c>
      <c r="G97" s="222" t="s">
        <v>262</v>
      </c>
      <c r="H97" s="223">
        <v>28.646999999999998</v>
      </c>
      <c r="I97" s="224"/>
      <c r="J97" s="225">
        <f>ROUND(I97*H97,2)</f>
        <v>0</v>
      </c>
      <c r="K97" s="221" t="s">
        <v>263</v>
      </c>
      <c r="L97" s="47"/>
      <c r="M97" s="226" t="s">
        <v>35</v>
      </c>
      <c r="N97" s="227" t="s">
        <v>51</v>
      </c>
      <c r="O97" s="87"/>
      <c r="P97" s="228">
        <f>O97*H97</f>
        <v>0</v>
      </c>
      <c r="Q97" s="228">
        <v>0</v>
      </c>
      <c r="R97" s="228">
        <f>Q97*H97</f>
        <v>0</v>
      </c>
      <c r="S97" s="228">
        <v>0.29999999999999999</v>
      </c>
      <c r="T97" s="229">
        <f>S97*H97</f>
        <v>8.5940999999999992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0" t="s">
        <v>264</v>
      </c>
      <c r="AT97" s="230" t="s">
        <v>259</v>
      </c>
      <c r="AU97" s="230" t="s">
        <v>89</v>
      </c>
      <c r="AY97" s="19" t="s">
        <v>257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87</v>
      </c>
      <c r="BK97" s="231">
        <f>ROUND(I97*H97,2)</f>
        <v>0</v>
      </c>
      <c r="BL97" s="19" t="s">
        <v>264</v>
      </c>
      <c r="BM97" s="230" t="s">
        <v>1262</v>
      </c>
    </row>
    <row r="98" s="2" customFormat="1">
      <c r="A98" s="41"/>
      <c r="B98" s="42"/>
      <c r="C98" s="43"/>
      <c r="D98" s="232" t="s">
        <v>266</v>
      </c>
      <c r="E98" s="43"/>
      <c r="F98" s="233" t="s">
        <v>827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266</v>
      </c>
      <c r="AU98" s="19" t="s">
        <v>89</v>
      </c>
    </row>
    <row r="99" s="13" customFormat="1">
      <c r="A99" s="13"/>
      <c r="B99" s="237"/>
      <c r="C99" s="238"/>
      <c r="D99" s="239" t="s">
        <v>268</v>
      </c>
      <c r="E99" s="240" t="s">
        <v>35</v>
      </c>
      <c r="F99" s="241" t="s">
        <v>1263</v>
      </c>
      <c r="G99" s="238"/>
      <c r="H99" s="240" t="s">
        <v>35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268</v>
      </c>
      <c r="AU99" s="247" t="s">
        <v>89</v>
      </c>
      <c r="AV99" s="13" t="s">
        <v>87</v>
      </c>
      <c r="AW99" s="13" t="s">
        <v>41</v>
      </c>
      <c r="AX99" s="13" t="s">
        <v>80</v>
      </c>
      <c r="AY99" s="247" t="s">
        <v>257</v>
      </c>
    </row>
    <row r="100" s="13" customFormat="1">
      <c r="A100" s="13"/>
      <c r="B100" s="237"/>
      <c r="C100" s="238"/>
      <c r="D100" s="239" t="s">
        <v>268</v>
      </c>
      <c r="E100" s="240" t="s">
        <v>35</v>
      </c>
      <c r="F100" s="241" t="s">
        <v>975</v>
      </c>
      <c r="G100" s="238"/>
      <c r="H100" s="240" t="s">
        <v>35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268</v>
      </c>
      <c r="AU100" s="247" t="s">
        <v>89</v>
      </c>
      <c r="AV100" s="13" t="s">
        <v>87</v>
      </c>
      <c r="AW100" s="13" t="s">
        <v>41</v>
      </c>
      <c r="AX100" s="13" t="s">
        <v>80</v>
      </c>
      <c r="AY100" s="247" t="s">
        <v>257</v>
      </c>
    </row>
    <row r="101" s="13" customFormat="1">
      <c r="A101" s="13"/>
      <c r="B101" s="237"/>
      <c r="C101" s="238"/>
      <c r="D101" s="239" t="s">
        <v>268</v>
      </c>
      <c r="E101" s="240" t="s">
        <v>35</v>
      </c>
      <c r="F101" s="241" t="s">
        <v>1264</v>
      </c>
      <c r="G101" s="238"/>
      <c r="H101" s="240" t="s">
        <v>35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268</v>
      </c>
      <c r="AU101" s="247" t="s">
        <v>89</v>
      </c>
      <c r="AV101" s="13" t="s">
        <v>87</v>
      </c>
      <c r="AW101" s="13" t="s">
        <v>41</v>
      </c>
      <c r="AX101" s="13" t="s">
        <v>80</v>
      </c>
      <c r="AY101" s="247" t="s">
        <v>257</v>
      </c>
    </row>
    <row r="102" s="14" customFormat="1">
      <c r="A102" s="14"/>
      <c r="B102" s="248"/>
      <c r="C102" s="249"/>
      <c r="D102" s="239" t="s">
        <v>268</v>
      </c>
      <c r="E102" s="250" t="s">
        <v>35</v>
      </c>
      <c r="F102" s="251" t="s">
        <v>1265</v>
      </c>
      <c r="G102" s="249"/>
      <c r="H102" s="252">
        <v>28.646999999999998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8" t="s">
        <v>268</v>
      </c>
      <c r="AU102" s="258" t="s">
        <v>89</v>
      </c>
      <c r="AV102" s="14" t="s">
        <v>89</v>
      </c>
      <c r="AW102" s="14" t="s">
        <v>41</v>
      </c>
      <c r="AX102" s="14" t="s">
        <v>80</v>
      </c>
      <c r="AY102" s="258" t="s">
        <v>257</v>
      </c>
    </row>
    <row r="103" s="15" customFormat="1">
      <c r="A103" s="15"/>
      <c r="B103" s="259"/>
      <c r="C103" s="260"/>
      <c r="D103" s="239" t="s">
        <v>268</v>
      </c>
      <c r="E103" s="261" t="s">
        <v>35</v>
      </c>
      <c r="F103" s="262" t="s">
        <v>272</v>
      </c>
      <c r="G103" s="260"/>
      <c r="H103" s="263">
        <v>28.646999999999998</v>
      </c>
      <c r="I103" s="264"/>
      <c r="J103" s="260"/>
      <c r="K103" s="260"/>
      <c r="L103" s="265"/>
      <c r="M103" s="266"/>
      <c r="N103" s="267"/>
      <c r="O103" s="267"/>
      <c r="P103" s="267"/>
      <c r="Q103" s="267"/>
      <c r="R103" s="267"/>
      <c r="S103" s="267"/>
      <c r="T103" s="26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9" t="s">
        <v>268</v>
      </c>
      <c r="AU103" s="269" t="s">
        <v>89</v>
      </c>
      <c r="AV103" s="15" t="s">
        <v>264</v>
      </c>
      <c r="AW103" s="15" t="s">
        <v>41</v>
      </c>
      <c r="AX103" s="15" t="s">
        <v>87</v>
      </c>
      <c r="AY103" s="269" t="s">
        <v>257</v>
      </c>
    </row>
    <row r="104" s="2" customFormat="1" ht="37.8" customHeight="1">
      <c r="A104" s="41"/>
      <c r="B104" s="42"/>
      <c r="C104" s="219" t="s">
        <v>89</v>
      </c>
      <c r="D104" s="219" t="s">
        <v>259</v>
      </c>
      <c r="E104" s="220" t="s">
        <v>830</v>
      </c>
      <c r="F104" s="221" t="s">
        <v>831</v>
      </c>
      <c r="G104" s="222" t="s">
        <v>262</v>
      </c>
      <c r="H104" s="223">
        <v>28.646999999999998</v>
      </c>
      <c r="I104" s="224"/>
      <c r="J104" s="225">
        <f>ROUND(I104*H104,2)</f>
        <v>0</v>
      </c>
      <c r="K104" s="221" t="s">
        <v>263</v>
      </c>
      <c r="L104" s="47"/>
      <c r="M104" s="226" t="s">
        <v>35</v>
      </c>
      <c r="N104" s="227" t="s">
        <v>51</v>
      </c>
      <c r="O104" s="87"/>
      <c r="P104" s="228">
        <f>O104*H104</f>
        <v>0</v>
      </c>
      <c r="Q104" s="228">
        <v>0</v>
      </c>
      <c r="R104" s="228">
        <f>Q104*H104</f>
        <v>0</v>
      </c>
      <c r="S104" s="228">
        <v>0.44</v>
      </c>
      <c r="T104" s="229">
        <f>S104*H104</f>
        <v>12.60468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0" t="s">
        <v>264</v>
      </c>
      <c r="AT104" s="230" t="s">
        <v>259</v>
      </c>
      <c r="AU104" s="230" t="s">
        <v>89</v>
      </c>
      <c r="AY104" s="19" t="s">
        <v>257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87</v>
      </c>
      <c r="BK104" s="231">
        <f>ROUND(I104*H104,2)</f>
        <v>0</v>
      </c>
      <c r="BL104" s="19" t="s">
        <v>264</v>
      </c>
      <c r="BM104" s="230" t="s">
        <v>1266</v>
      </c>
    </row>
    <row r="105" s="2" customFormat="1">
      <c r="A105" s="41"/>
      <c r="B105" s="42"/>
      <c r="C105" s="43"/>
      <c r="D105" s="232" t="s">
        <v>266</v>
      </c>
      <c r="E105" s="43"/>
      <c r="F105" s="233" t="s">
        <v>833</v>
      </c>
      <c r="G105" s="43"/>
      <c r="H105" s="43"/>
      <c r="I105" s="234"/>
      <c r="J105" s="43"/>
      <c r="K105" s="43"/>
      <c r="L105" s="47"/>
      <c r="M105" s="235"/>
      <c r="N105" s="23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266</v>
      </c>
      <c r="AU105" s="19" t="s">
        <v>89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1263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975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3" customFormat="1">
      <c r="A108" s="13"/>
      <c r="B108" s="237"/>
      <c r="C108" s="238"/>
      <c r="D108" s="239" t="s">
        <v>268</v>
      </c>
      <c r="E108" s="240" t="s">
        <v>35</v>
      </c>
      <c r="F108" s="241" t="s">
        <v>1264</v>
      </c>
      <c r="G108" s="238"/>
      <c r="H108" s="240" t="s">
        <v>35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268</v>
      </c>
      <c r="AU108" s="247" t="s">
        <v>89</v>
      </c>
      <c r="AV108" s="13" t="s">
        <v>87</v>
      </c>
      <c r="AW108" s="13" t="s">
        <v>41</v>
      </c>
      <c r="AX108" s="13" t="s">
        <v>80</v>
      </c>
      <c r="AY108" s="247" t="s">
        <v>257</v>
      </c>
    </row>
    <row r="109" s="14" customFormat="1">
      <c r="A109" s="14"/>
      <c r="B109" s="248"/>
      <c r="C109" s="249"/>
      <c r="D109" s="239" t="s">
        <v>268</v>
      </c>
      <c r="E109" s="250" t="s">
        <v>35</v>
      </c>
      <c r="F109" s="251" t="s">
        <v>1265</v>
      </c>
      <c r="G109" s="249"/>
      <c r="H109" s="252">
        <v>28.646999999999998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268</v>
      </c>
      <c r="AU109" s="258" t="s">
        <v>89</v>
      </c>
      <c r="AV109" s="14" t="s">
        <v>89</v>
      </c>
      <c r="AW109" s="14" t="s">
        <v>41</v>
      </c>
      <c r="AX109" s="14" t="s">
        <v>80</v>
      </c>
      <c r="AY109" s="258" t="s">
        <v>257</v>
      </c>
    </row>
    <row r="110" s="15" customFormat="1">
      <c r="A110" s="15"/>
      <c r="B110" s="259"/>
      <c r="C110" s="260"/>
      <c r="D110" s="239" t="s">
        <v>268</v>
      </c>
      <c r="E110" s="261" t="s">
        <v>35</v>
      </c>
      <c r="F110" s="262" t="s">
        <v>272</v>
      </c>
      <c r="G110" s="260"/>
      <c r="H110" s="263">
        <v>28.646999999999998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268</v>
      </c>
      <c r="AU110" s="269" t="s">
        <v>89</v>
      </c>
      <c r="AV110" s="15" t="s">
        <v>264</v>
      </c>
      <c r="AW110" s="15" t="s">
        <v>41</v>
      </c>
      <c r="AX110" s="15" t="s">
        <v>87</v>
      </c>
      <c r="AY110" s="269" t="s">
        <v>257</v>
      </c>
    </row>
    <row r="111" s="2" customFormat="1" ht="37.8" customHeight="1">
      <c r="A111" s="41"/>
      <c r="B111" s="42"/>
      <c r="C111" s="219" t="s">
        <v>98</v>
      </c>
      <c r="D111" s="219" t="s">
        <v>259</v>
      </c>
      <c r="E111" s="220" t="s">
        <v>1267</v>
      </c>
      <c r="F111" s="221" t="s">
        <v>1268</v>
      </c>
      <c r="G111" s="222" t="s">
        <v>262</v>
      </c>
      <c r="H111" s="223">
        <v>87.457999999999998</v>
      </c>
      <c r="I111" s="224"/>
      <c r="J111" s="225">
        <f>ROUND(I111*H111,2)</f>
        <v>0</v>
      </c>
      <c r="K111" s="221" t="s">
        <v>263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0.57999999999999996</v>
      </c>
      <c r="T111" s="229">
        <f>S111*H111</f>
        <v>50.725639999999999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264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264</v>
      </c>
      <c r="BM111" s="230" t="s">
        <v>1269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1270</v>
      </c>
      <c r="G112" s="43"/>
      <c r="H112" s="43"/>
      <c r="I112" s="234"/>
      <c r="J112" s="43"/>
      <c r="K112" s="43"/>
      <c r="L112" s="47"/>
      <c r="M112" s="235"/>
      <c r="N112" s="23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13" customFormat="1">
      <c r="A113" s="13"/>
      <c r="B113" s="237"/>
      <c r="C113" s="238"/>
      <c r="D113" s="239" t="s">
        <v>268</v>
      </c>
      <c r="E113" s="240" t="s">
        <v>35</v>
      </c>
      <c r="F113" s="241" t="s">
        <v>1263</v>
      </c>
      <c r="G113" s="238"/>
      <c r="H113" s="240" t="s">
        <v>35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268</v>
      </c>
      <c r="AU113" s="247" t="s">
        <v>89</v>
      </c>
      <c r="AV113" s="13" t="s">
        <v>87</v>
      </c>
      <c r="AW113" s="13" t="s">
        <v>41</v>
      </c>
      <c r="AX113" s="13" t="s">
        <v>80</v>
      </c>
      <c r="AY113" s="247" t="s">
        <v>257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980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3" customFormat="1">
      <c r="A115" s="13"/>
      <c r="B115" s="237"/>
      <c r="C115" s="238"/>
      <c r="D115" s="239" t="s">
        <v>268</v>
      </c>
      <c r="E115" s="240" t="s">
        <v>35</v>
      </c>
      <c r="F115" s="241" t="s">
        <v>1264</v>
      </c>
      <c r="G115" s="238"/>
      <c r="H115" s="240" t="s">
        <v>35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268</v>
      </c>
      <c r="AU115" s="247" t="s">
        <v>89</v>
      </c>
      <c r="AV115" s="13" t="s">
        <v>87</v>
      </c>
      <c r="AW115" s="13" t="s">
        <v>41</v>
      </c>
      <c r="AX115" s="13" t="s">
        <v>80</v>
      </c>
      <c r="AY115" s="247" t="s">
        <v>257</v>
      </c>
    </row>
    <row r="116" s="14" customFormat="1">
      <c r="A116" s="14"/>
      <c r="B116" s="248"/>
      <c r="C116" s="249"/>
      <c r="D116" s="239" t="s">
        <v>268</v>
      </c>
      <c r="E116" s="250" t="s">
        <v>35</v>
      </c>
      <c r="F116" s="251" t="s">
        <v>1271</v>
      </c>
      <c r="G116" s="249"/>
      <c r="H116" s="252">
        <v>87.457999999999998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268</v>
      </c>
      <c r="AU116" s="258" t="s">
        <v>89</v>
      </c>
      <c r="AV116" s="14" t="s">
        <v>89</v>
      </c>
      <c r="AW116" s="14" t="s">
        <v>41</v>
      </c>
      <c r="AX116" s="14" t="s">
        <v>80</v>
      </c>
      <c r="AY116" s="258" t="s">
        <v>257</v>
      </c>
    </row>
    <row r="117" s="15" customFormat="1">
      <c r="A117" s="15"/>
      <c r="B117" s="259"/>
      <c r="C117" s="260"/>
      <c r="D117" s="239" t="s">
        <v>268</v>
      </c>
      <c r="E117" s="261" t="s">
        <v>35</v>
      </c>
      <c r="F117" s="262" t="s">
        <v>272</v>
      </c>
      <c r="G117" s="260"/>
      <c r="H117" s="263">
        <v>87.457999999999998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9" t="s">
        <v>268</v>
      </c>
      <c r="AU117" s="269" t="s">
        <v>89</v>
      </c>
      <c r="AV117" s="15" t="s">
        <v>264</v>
      </c>
      <c r="AW117" s="15" t="s">
        <v>41</v>
      </c>
      <c r="AX117" s="15" t="s">
        <v>87</v>
      </c>
      <c r="AY117" s="269" t="s">
        <v>257</v>
      </c>
    </row>
    <row r="118" s="2" customFormat="1" ht="33" customHeight="1">
      <c r="A118" s="41"/>
      <c r="B118" s="42"/>
      <c r="C118" s="219" t="s">
        <v>264</v>
      </c>
      <c r="D118" s="219" t="s">
        <v>259</v>
      </c>
      <c r="E118" s="220" t="s">
        <v>834</v>
      </c>
      <c r="F118" s="221" t="s">
        <v>835</v>
      </c>
      <c r="G118" s="222" t="s">
        <v>262</v>
      </c>
      <c r="H118" s="223">
        <v>28.646999999999998</v>
      </c>
      <c r="I118" s="224"/>
      <c r="J118" s="225">
        <f>ROUND(I118*H118,2)</f>
        <v>0</v>
      </c>
      <c r="K118" s="221" t="s">
        <v>263</v>
      </c>
      <c r="L118" s="47"/>
      <c r="M118" s="226" t="s">
        <v>35</v>
      </c>
      <c r="N118" s="227" t="s">
        <v>51</v>
      </c>
      <c r="O118" s="87"/>
      <c r="P118" s="228">
        <f>O118*H118</f>
        <v>0</v>
      </c>
      <c r="Q118" s="228">
        <v>0</v>
      </c>
      <c r="R118" s="228">
        <f>Q118*H118</f>
        <v>0</v>
      </c>
      <c r="S118" s="228">
        <v>0.22</v>
      </c>
      <c r="T118" s="229">
        <f>S118*H118</f>
        <v>6.3023400000000001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0" t="s">
        <v>264</v>
      </c>
      <c r="AT118" s="230" t="s">
        <v>259</v>
      </c>
      <c r="AU118" s="230" t="s">
        <v>89</v>
      </c>
      <c r="AY118" s="19" t="s">
        <v>257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87</v>
      </c>
      <c r="BK118" s="231">
        <f>ROUND(I118*H118,2)</f>
        <v>0</v>
      </c>
      <c r="BL118" s="19" t="s">
        <v>264</v>
      </c>
      <c r="BM118" s="230" t="s">
        <v>1272</v>
      </c>
    </row>
    <row r="119" s="2" customFormat="1">
      <c r="A119" s="41"/>
      <c r="B119" s="42"/>
      <c r="C119" s="43"/>
      <c r="D119" s="232" t="s">
        <v>266</v>
      </c>
      <c r="E119" s="43"/>
      <c r="F119" s="233" t="s">
        <v>837</v>
      </c>
      <c r="G119" s="43"/>
      <c r="H119" s="43"/>
      <c r="I119" s="234"/>
      <c r="J119" s="43"/>
      <c r="K119" s="43"/>
      <c r="L119" s="47"/>
      <c r="M119" s="235"/>
      <c r="N119" s="23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266</v>
      </c>
      <c r="AU119" s="19" t="s">
        <v>89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1263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975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1264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1265</v>
      </c>
      <c r="G123" s="249"/>
      <c r="H123" s="252">
        <v>28.646999999999998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5" customFormat="1">
      <c r="A124" s="15"/>
      <c r="B124" s="259"/>
      <c r="C124" s="260"/>
      <c r="D124" s="239" t="s">
        <v>268</v>
      </c>
      <c r="E124" s="261" t="s">
        <v>35</v>
      </c>
      <c r="F124" s="262" t="s">
        <v>272</v>
      </c>
      <c r="G124" s="260"/>
      <c r="H124" s="263">
        <v>28.646999999999998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268</v>
      </c>
      <c r="AU124" s="269" t="s">
        <v>89</v>
      </c>
      <c r="AV124" s="15" t="s">
        <v>264</v>
      </c>
      <c r="AW124" s="15" t="s">
        <v>41</v>
      </c>
      <c r="AX124" s="15" t="s">
        <v>87</v>
      </c>
      <c r="AY124" s="269" t="s">
        <v>257</v>
      </c>
    </row>
    <row r="125" s="2" customFormat="1" ht="16.5" customHeight="1">
      <c r="A125" s="41"/>
      <c r="B125" s="42"/>
      <c r="C125" s="219" t="s">
        <v>287</v>
      </c>
      <c r="D125" s="219" t="s">
        <v>259</v>
      </c>
      <c r="E125" s="220" t="s">
        <v>1273</v>
      </c>
      <c r="F125" s="221" t="s">
        <v>1274</v>
      </c>
      <c r="G125" s="222" t="s">
        <v>262</v>
      </c>
      <c r="H125" s="223">
        <v>14.811999999999999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1275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1276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1263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1277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1278</v>
      </c>
      <c r="G129" s="249"/>
      <c r="H129" s="252">
        <v>14.811999999999999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14.811999999999999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24.15" customHeight="1">
      <c r="A131" s="41"/>
      <c r="B131" s="42"/>
      <c r="C131" s="219" t="s">
        <v>294</v>
      </c>
      <c r="D131" s="219" t="s">
        <v>259</v>
      </c>
      <c r="E131" s="220" t="s">
        <v>1279</v>
      </c>
      <c r="F131" s="221" t="s">
        <v>1280</v>
      </c>
      <c r="G131" s="222" t="s">
        <v>318</v>
      </c>
      <c r="H131" s="223">
        <v>207.70699999999999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1281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1282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1263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975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3" customFormat="1">
      <c r="A135" s="13"/>
      <c r="B135" s="237"/>
      <c r="C135" s="238"/>
      <c r="D135" s="239" t="s">
        <v>268</v>
      </c>
      <c r="E135" s="240" t="s">
        <v>35</v>
      </c>
      <c r="F135" s="241" t="s">
        <v>1283</v>
      </c>
      <c r="G135" s="238"/>
      <c r="H135" s="240" t="s">
        <v>35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268</v>
      </c>
      <c r="AU135" s="247" t="s">
        <v>89</v>
      </c>
      <c r="AV135" s="13" t="s">
        <v>87</v>
      </c>
      <c r="AW135" s="13" t="s">
        <v>41</v>
      </c>
      <c r="AX135" s="13" t="s">
        <v>80</v>
      </c>
      <c r="AY135" s="247" t="s">
        <v>257</v>
      </c>
    </row>
    <row r="136" s="14" customFormat="1">
      <c r="A136" s="14"/>
      <c r="B136" s="248"/>
      <c r="C136" s="249"/>
      <c r="D136" s="239" t="s">
        <v>268</v>
      </c>
      <c r="E136" s="250" t="s">
        <v>35</v>
      </c>
      <c r="F136" s="251" t="s">
        <v>1284</v>
      </c>
      <c r="G136" s="249"/>
      <c r="H136" s="252">
        <v>40.104999999999997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268</v>
      </c>
      <c r="AU136" s="258" t="s">
        <v>89</v>
      </c>
      <c r="AV136" s="14" t="s">
        <v>89</v>
      </c>
      <c r="AW136" s="14" t="s">
        <v>41</v>
      </c>
      <c r="AX136" s="14" t="s">
        <v>80</v>
      </c>
      <c r="AY136" s="258" t="s">
        <v>257</v>
      </c>
    </row>
    <row r="137" s="13" customFormat="1">
      <c r="A137" s="13"/>
      <c r="B137" s="237"/>
      <c r="C137" s="238"/>
      <c r="D137" s="239" t="s">
        <v>268</v>
      </c>
      <c r="E137" s="240" t="s">
        <v>35</v>
      </c>
      <c r="F137" s="241" t="s">
        <v>980</v>
      </c>
      <c r="G137" s="238"/>
      <c r="H137" s="240" t="s">
        <v>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268</v>
      </c>
      <c r="AU137" s="247" t="s">
        <v>89</v>
      </c>
      <c r="AV137" s="13" t="s">
        <v>87</v>
      </c>
      <c r="AW137" s="13" t="s">
        <v>41</v>
      </c>
      <c r="AX137" s="13" t="s">
        <v>80</v>
      </c>
      <c r="AY137" s="247" t="s">
        <v>257</v>
      </c>
    </row>
    <row r="138" s="13" customFormat="1">
      <c r="A138" s="13"/>
      <c r="B138" s="237"/>
      <c r="C138" s="238"/>
      <c r="D138" s="239" t="s">
        <v>268</v>
      </c>
      <c r="E138" s="240" t="s">
        <v>35</v>
      </c>
      <c r="F138" s="241" t="s">
        <v>1283</v>
      </c>
      <c r="G138" s="238"/>
      <c r="H138" s="240" t="s">
        <v>35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268</v>
      </c>
      <c r="AU138" s="247" t="s">
        <v>89</v>
      </c>
      <c r="AV138" s="13" t="s">
        <v>87</v>
      </c>
      <c r="AW138" s="13" t="s">
        <v>41</v>
      </c>
      <c r="AX138" s="13" t="s">
        <v>80</v>
      </c>
      <c r="AY138" s="247" t="s">
        <v>257</v>
      </c>
    </row>
    <row r="139" s="14" customFormat="1">
      <c r="A139" s="14"/>
      <c r="B139" s="248"/>
      <c r="C139" s="249"/>
      <c r="D139" s="239" t="s">
        <v>268</v>
      </c>
      <c r="E139" s="250" t="s">
        <v>35</v>
      </c>
      <c r="F139" s="251" t="s">
        <v>1285</v>
      </c>
      <c r="G139" s="249"/>
      <c r="H139" s="252">
        <v>141.68100000000001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268</v>
      </c>
      <c r="AU139" s="258" t="s">
        <v>89</v>
      </c>
      <c r="AV139" s="14" t="s">
        <v>89</v>
      </c>
      <c r="AW139" s="14" t="s">
        <v>41</v>
      </c>
      <c r="AX139" s="14" t="s">
        <v>80</v>
      </c>
      <c r="AY139" s="258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1286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1283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4" customFormat="1">
      <c r="A142" s="14"/>
      <c r="B142" s="248"/>
      <c r="C142" s="249"/>
      <c r="D142" s="239" t="s">
        <v>268</v>
      </c>
      <c r="E142" s="250" t="s">
        <v>35</v>
      </c>
      <c r="F142" s="251" t="s">
        <v>1287</v>
      </c>
      <c r="G142" s="249"/>
      <c r="H142" s="252">
        <v>25.920999999999999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268</v>
      </c>
      <c r="AU142" s="258" t="s">
        <v>89</v>
      </c>
      <c r="AV142" s="14" t="s">
        <v>89</v>
      </c>
      <c r="AW142" s="14" t="s">
        <v>41</v>
      </c>
      <c r="AX142" s="14" t="s">
        <v>80</v>
      </c>
      <c r="AY142" s="258" t="s">
        <v>257</v>
      </c>
    </row>
    <row r="143" s="15" customFormat="1">
      <c r="A143" s="15"/>
      <c r="B143" s="259"/>
      <c r="C143" s="260"/>
      <c r="D143" s="239" t="s">
        <v>268</v>
      </c>
      <c r="E143" s="261" t="s">
        <v>35</v>
      </c>
      <c r="F143" s="262" t="s">
        <v>272</v>
      </c>
      <c r="G143" s="260"/>
      <c r="H143" s="263">
        <v>207.70699999999999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9" t="s">
        <v>268</v>
      </c>
      <c r="AU143" s="269" t="s">
        <v>89</v>
      </c>
      <c r="AV143" s="15" t="s">
        <v>264</v>
      </c>
      <c r="AW143" s="15" t="s">
        <v>41</v>
      </c>
      <c r="AX143" s="15" t="s">
        <v>87</v>
      </c>
      <c r="AY143" s="269" t="s">
        <v>257</v>
      </c>
    </row>
    <row r="144" s="2" customFormat="1" ht="21.75" customHeight="1">
      <c r="A144" s="41"/>
      <c r="B144" s="42"/>
      <c r="C144" s="219" t="s">
        <v>302</v>
      </c>
      <c r="D144" s="219" t="s">
        <v>259</v>
      </c>
      <c r="E144" s="220" t="s">
        <v>995</v>
      </c>
      <c r="F144" s="221" t="s">
        <v>996</v>
      </c>
      <c r="G144" s="222" t="s">
        <v>262</v>
      </c>
      <c r="H144" s="223">
        <v>455.36000000000001</v>
      </c>
      <c r="I144" s="224"/>
      <c r="J144" s="225">
        <f>ROUND(I144*H144,2)</f>
        <v>0</v>
      </c>
      <c r="K144" s="221" t="s">
        <v>263</v>
      </c>
      <c r="L144" s="47"/>
      <c r="M144" s="226" t="s">
        <v>35</v>
      </c>
      <c r="N144" s="227" t="s">
        <v>51</v>
      </c>
      <c r="O144" s="87"/>
      <c r="P144" s="228">
        <f>O144*H144</f>
        <v>0</v>
      </c>
      <c r="Q144" s="228">
        <v>0.00084999999999999995</v>
      </c>
      <c r="R144" s="228">
        <f>Q144*H144</f>
        <v>0.38705600000000001</v>
      </c>
      <c r="S144" s="228">
        <v>0</v>
      </c>
      <c r="T144" s="22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0" t="s">
        <v>264</v>
      </c>
      <c r="AT144" s="230" t="s">
        <v>259</v>
      </c>
      <c r="AU144" s="230" t="s">
        <v>89</v>
      </c>
      <c r="AY144" s="19" t="s">
        <v>257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87</v>
      </c>
      <c r="BK144" s="231">
        <f>ROUND(I144*H144,2)</f>
        <v>0</v>
      </c>
      <c r="BL144" s="19" t="s">
        <v>264</v>
      </c>
      <c r="BM144" s="230" t="s">
        <v>1288</v>
      </c>
    </row>
    <row r="145" s="2" customFormat="1">
      <c r="A145" s="41"/>
      <c r="B145" s="42"/>
      <c r="C145" s="43"/>
      <c r="D145" s="232" t="s">
        <v>266</v>
      </c>
      <c r="E145" s="43"/>
      <c r="F145" s="233" t="s">
        <v>998</v>
      </c>
      <c r="G145" s="43"/>
      <c r="H145" s="43"/>
      <c r="I145" s="234"/>
      <c r="J145" s="43"/>
      <c r="K145" s="43"/>
      <c r="L145" s="47"/>
      <c r="M145" s="235"/>
      <c r="N145" s="23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266</v>
      </c>
      <c r="AU145" s="19" t="s">
        <v>89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1263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3" customFormat="1">
      <c r="A147" s="13"/>
      <c r="B147" s="237"/>
      <c r="C147" s="238"/>
      <c r="D147" s="239" t="s">
        <v>268</v>
      </c>
      <c r="E147" s="240" t="s">
        <v>35</v>
      </c>
      <c r="F147" s="241" t="s">
        <v>975</v>
      </c>
      <c r="G147" s="238"/>
      <c r="H147" s="240" t="s">
        <v>35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268</v>
      </c>
      <c r="AU147" s="247" t="s">
        <v>89</v>
      </c>
      <c r="AV147" s="13" t="s">
        <v>87</v>
      </c>
      <c r="AW147" s="13" t="s">
        <v>41</v>
      </c>
      <c r="AX147" s="13" t="s">
        <v>80</v>
      </c>
      <c r="AY147" s="247" t="s">
        <v>257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1283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4" customFormat="1">
      <c r="A149" s="14"/>
      <c r="B149" s="248"/>
      <c r="C149" s="249"/>
      <c r="D149" s="239" t="s">
        <v>268</v>
      </c>
      <c r="E149" s="250" t="s">
        <v>35</v>
      </c>
      <c r="F149" s="251" t="s">
        <v>1289</v>
      </c>
      <c r="G149" s="249"/>
      <c r="H149" s="252">
        <v>99.640000000000001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268</v>
      </c>
      <c r="AU149" s="258" t="s">
        <v>89</v>
      </c>
      <c r="AV149" s="14" t="s">
        <v>89</v>
      </c>
      <c r="AW149" s="14" t="s">
        <v>41</v>
      </c>
      <c r="AX149" s="14" t="s">
        <v>80</v>
      </c>
      <c r="AY149" s="258" t="s">
        <v>257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980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1283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1290</v>
      </c>
      <c r="G152" s="249"/>
      <c r="H152" s="252">
        <v>304.19999999999999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3" customFormat="1">
      <c r="A153" s="13"/>
      <c r="B153" s="237"/>
      <c r="C153" s="238"/>
      <c r="D153" s="239" t="s">
        <v>268</v>
      </c>
      <c r="E153" s="240" t="s">
        <v>35</v>
      </c>
      <c r="F153" s="241" t="s">
        <v>1286</v>
      </c>
      <c r="G153" s="238"/>
      <c r="H153" s="240" t="s">
        <v>35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268</v>
      </c>
      <c r="AU153" s="247" t="s">
        <v>89</v>
      </c>
      <c r="AV153" s="13" t="s">
        <v>87</v>
      </c>
      <c r="AW153" s="13" t="s">
        <v>41</v>
      </c>
      <c r="AX153" s="13" t="s">
        <v>80</v>
      </c>
      <c r="AY153" s="247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1283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4" customFormat="1">
      <c r="A155" s="14"/>
      <c r="B155" s="248"/>
      <c r="C155" s="249"/>
      <c r="D155" s="239" t="s">
        <v>268</v>
      </c>
      <c r="E155" s="250" t="s">
        <v>35</v>
      </c>
      <c r="F155" s="251" t="s">
        <v>1291</v>
      </c>
      <c r="G155" s="249"/>
      <c r="H155" s="252">
        <v>51.520000000000003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268</v>
      </c>
      <c r="AU155" s="258" t="s">
        <v>89</v>
      </c>
      <c r="AV155" s="14" t="s">
        <v>89</v>
      </c>
      <c r="AW155" s="14" t="s">
        <v>41</v>
      </c>
      <c r="AX155" s="14" t="s">
        <v>80</v>
      </c>
      <c r="AY155" s="258" t="s">
        <v>257</v>
      </c>
    </row>
    <row r="156" s="15" customFormat="1">
      <c r="A156" s="15"/>
      <c r="B156" s="259"/>
      <c r="C156" s="260"/>
      <c r="D156" s="239" t="s">
        <v>268</v>
      </c>
      <c r="E156" s="261" t="s">
        <v>35</v>
      </c>
      <c r="F156" s="262" t="s">
        <v>272</v>
      </c>
      <c r="G156" s="260"/>
      <c r="H156" s="263">
        <v>455.36000000000001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268</v>
      </c>
      <c r="AU156" s="269" t="s">
        <v>89</v>
      </c>
      <c r="AV156" s="15" t="s">
        <v>264</v>
      </c>
      <c r="AW156" s="15" t="s">
        <v>41</v>
      </c>
      <c r="AX156" s="15" t="s">
        <v>87</v>
      </c>
      <c r="AY156" s="269" t="s">
        <v>257</v>
      </c>
    </row>
    <row r="157" s="2" customFormat="1" ht="24.15" customHeight="1">
      <c r="A157" s="41"/>
      <c r="B157" s="42"/>
      <c r="C157" s="219" t="s">
        <v>308</v>
      </c>
      <c r="D157" s="219" t="s">
        <v>259</v>
      </c>
      <c r="E157" s="220" t="s">
        <v>1001</v>
      </c>
      <c r="F157" s="221" t="s">
        <v>1002</v>
      </c>
      <c r="G157" s="222" t="s">
        <v>262</v>
      </c>
      <c r="H157" s="223">
        <v>455.36000000000001</v>
      </c>
      <c r="I157" s="224"/>
      <c r="J157" s="225">
        <f>ROUND(I157*H157,2)</f>
        <v>0</v>
      </c>
      <c r="K157" s="221" t="s">
        <v>263</v>
      </c>
      <c r="L157" s="47"/>
      <c r="M157" s="226" t="s">
        <v>35</v>
      </c>
      <c r="N157" s="227" t="s">
        <v>51</v>
      </c>
      <c r="O157" s="87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0" t="s">
        <v>264</v>
      </c>
      <c r="AT157" s="230" t="s">
        <v>259</v>
      </c>
      <c r="AU157" s="230" t="s">
        <v>89</v>
      </c>
      <c r="AY157" s="19" t="s">
        <v>257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87</v>
      </c>
      <c r="BK157" s="231">
        <f>ROUND(I157*H157,2)</f>
        <v>0</v>
      </c>
      <c r="BL157" s="19" t="s">
        <v>264</v>
      </c>
      <c r="BM157" s="230" t="s">
        <v>1292</v>
      </c>
    </row>
    <row r="158" s="2" customFormat="1">
      <c r="A158" s="41"/>
      <c r="B158" s="42"/>
      <c r="C158" s="43"/>
      <c r="D158" s="232" t="s">
        <v>266</v>
      </c>
      <c r="E158" s="43"/>
      <c r="F158" s="233" t="s">
        <v>1004</v>
      </c>
      <c r="G158" s="43"/>
      <c r="H158" s="43"/>
      <c r="I158" s="234"/>
      <c r="J158" s="43"/>
      <c r="K158" s="43"/>
      <c r="L158" s="47"/>
      <c r="M158" s="235"/>
      <c r="N158" s="23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266</v>
      </c>
      <c r="AU158" s="19" t="s">
        <v>89</v>
      </c>
    </row>
    <row r="159" s="2" customFormat="1" ht="37.8" customHeight="1">
      <c r="A159" s="41"/>
      <c r="B159" s="42"/>
      <c r="C159" s="219" t="s">
        <v>315</v>
      </c>
      <c r="D159" s="219" t="s">
        <v>259</v>
      </c>
      <c r="E159" s="220" t="s">
        <v>342</v>
      </c>
      <c r="F159" s="221" t="s">
        <v>343</v>
      </c>
      <c r="G159" s="222" t="s">
        <v>318</v>
      </c>
      <c r="H159" s="223">
        <v>207.70699999999999</v>
      </c>
      <c r="I159" s="224"/>
      <c r="J159" s="225">
        <f>ROUND(I159*H159,2)</f>
        <v>0</v>
      </c>
      <c r="K159" s="221" t="s">
        <v>263</v>
      </c>
      <c r="L159" s="47"/>
      <c r="M159" s="226" t="s">
        <v>35</v>
      </c>
      <c r="N159" s="227" t="s">
        <v>51</v>
      </c>
      <c r="O159" s="8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0" t="s">
        <v>264</v>
      </c>
      <c r="AT159" s="230" t="s">
        <v>259</v>
      </c>
      <c r="AU159" s="230" t="s">
        <v>89</v>
      </c>
      <c r="AY159" s="19" t="s">
        <v>257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87</v>
      </c>
      <c r="BK159" s="231">
        <f>ROUND(I159*H159,2)</f>
        <v>0</v>
      </c>
      <c r="BL159" s="19" t="s">
        <v>264</v>
      </c>
      <c r="BM159" s="230" t="s">
        <v>1293</v>
      </c>
    </row>
    <row r="160" s="2" customFormat="1">
      <c r="A160" s="41"/>
      <c r="B160" s="42"/>
      <c r="C160" s="43"/>
      <c r="D160" s="232" t="s">
        <v>266</v>
      </c>
      <c r="E160" s="43"/>
      <c r="F160" s="233" t="s">
        <v>345</v>
      </c>
      <c r="G160" s="43"/>
      <c r="H160" s="43"/>
      <c r="I160" s="234"/>
      <c r="J160" s="43"/>
      <c r="K160" s="43"/>
      <c r="L160" s="47"/>
      <c r="M160" s="235"/>
      <c r="N160" s="23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266</v>
      </c>
      <c r="AU160" s="19" t="s">
        <v>89</v>
      </c>
    </row>
    <row r="161" s="13" customFormat="1">
      <c r="A161" s="13"/>
      <c r="B161" s="237"/>
      <c r="C161" s="238"/>
      <c r="D161" s="239" t="s">
        <v>268</v>
      </c>
      <c r="E161" s="240" t="s">
        <v>35</v>
      </c>
      <c r="F161" s="241" t="s">
        <v>1263</v>
      </c>
      <c r="G161" s="238"/>
      <c r="H161" s="240" t="s">
        <v>35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268</v>
      </c>
      <c r="AU161" s="247" t="s">
        <v>89</v>
      </c>
      <c r="AV161" s="13" t="s">
        <v>87</v>
      </c>
      <c r="AW161" s="13" t="s">
        <v>41</v>
      </c>
      <c r="AX161" s="13" t="s">
        <v>80</v>
      </c>
      <c r="AY161" s="247" t="s">
        <v>257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346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4" customFormat="1">
      <c r="A163" s="14"/>
      <c r="B163" s="248"/>
      <c r="C163" s="249"/>
      <c r="D163" s="239" t="s">
        <v>268</v>
      </c>
      <c r="E163" s="250" t="s">
        <v>35</v>
      </c>
      <c r="F163" s="251" t="s">
        <v>1294</v>
      </c>
      <c r="G163" s="249"/>
      <c r="H163" s="252">
        <v>207.70699999999999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268</v>
      </c>
      <c r="AU163" s="258" t="s">
        <v>89</v>
      </c>
      <c r="AV163" s="14" t="s">
        <v>89</v>
      </c>
      <c r="AW163" s="14" t="s">
        <v>41</v>
      </c>
      <c r="AX163" s="14" t="s">
        <v>80</v>
      </c>
      <c r="AY163" s="258" t="s">
        <v>257</v>
      </c>
    </row>
    <row r="164" s="15" customFormat="1">
      <c r="A164" s="15"/>
      <c r="B164" s="259"/>
      <c r="C164" s="260"/>
      <c r="D164" s="239" t="s">
        <v>268</v>
      </c>
      <c r="E164" s="261" t="s">
        <v>35</v>
      </c>
      <c r="F164" s="262" t="s">
        <v>272</v>
      </c>
      <c r="G164" s="260"/>
      <c r="H164" s="263">
        <v>207.70699999999999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268</v>
      </c>
      <c r="AU164" s="269" t="s">
        <v>89</v>
      </c>
      <c r="AV164" s="15" t="s">
        <v>264</v>
      </c>
      <c r="AW164" s="15" t="s">
        <v>41</v>
      </c>
      <c r="AX164" s="15" t="s">
        <v>87</v>
      </c>
      <c r="AY164" s="269" t="s">
        <v>257</v>
      </c>
    </row>
    <row r="165" s="2" customFormat="1" ht="37.8" customHeight="1">
      <c r="A165" s="41"/>
      <c r="B165" s="42"/>
      <c r="C165" s="219" t="s">
        <v>323</v>
      </c>
      <c r="D165" s="219" t="s">
        <v>259</v>
      </c>
      <c r="E165" s="220" t="s">
        <v>349</v>
      </c>
      <c r="F165" s="221" t="s">
        <v>350</v>
      </c>
      <c r="G165" s="222" t="s">
        <v>318</v>
      </c>
      <c r="H165" s="223">
        <v>415.41399999999999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1295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352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1263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346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1296</v>
      </c>
      <c r="G169" s="249"/>
      <c r="H169" s="252">
        <v>415.41399999999999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415.41399999999999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24.15" customHeight="1">
      <c r="A171" s="41"/>
      <c r="B171" s="42"/>
      <c r="C171" s="219" t="s">
        <v>331</v>
      </c>
      <c r="D171" s="219" t="s">
        <v>259</v>
      </c>
      <c r="E171" s="220" t="s">
        <v>354</v>
      </c>
      <c r="F171" s="221" t="s">
        <v>355</v>
      </c>
      <c r="G171" s="222" t="s">
        <v>356</v>
      </c>
      <c r="H171" s="223">
        <v>353.10199999999998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1297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358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1263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359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4" customFormat="1">
      <c r="A175" s="14"/>
      <c r="B175" s="248"/>
      <c r="C175" s="249"/>
      <c r="D175" s="239" t="s">
        <v>268</v>
      </c>
      <c r="E175" s="250" t="s">
        <v>35</v>
      </c>
      <c r="F175" s="251" t="s">
        <v>1298</v>
      </c>
      <c r="G175" s="249"/>
      <c r="H175" s="252">
        <v>353.10199999999998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268</v>
      </c>
      <c r="AU175" s="258" t="s">
        <v>89</v>
      </c>
      <c r="AV175" s="14" t="s">
        <v>89</v>
      </c>
      <c r="AW175" s="14" t="s">
        <v>41</v>
      </c>
      <c r="AX175" s="14" t="s">
        <v>80</v>
      </c>
      <c r="AY175" s="258" t="s">
        <v>257</v>
      </c>
    </row>
    <row r="176" s="15" customFormat="1">
      <c r="A176" s="15"/>
      <c r="B176" s="259"/>
      <c r="C176" s="260"/>
      <c r="D176" s="239" t="s">
        <v>268</v>
      </c>
      <c r="E176" s="261" t="s">
        <v>35</v>
      </c>
      <c r="F176" s="262" t="s">
        <v>272</v>
      </c>
      <c r="G176" s="260"/>
      <c r="H176" s="263">
        <v>353.10199999999998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9" t="s">
        <v>268</v>
      </c>
      <c r="AU176" s="269" t="s">
        <v>89</v>
      </c>
      <c r="AV176" s="15" t="s">
        <v>264</v>
      </c>
      <c r="AW176" s="15" t="s">
        <v>41</v>
      </c>
      <c r="AX176" s="15" t="s">
        <v>87</v>
      </c>
      <c r="AY176" s="269" t="s">
        <v>257</v>
      </c>
    </row>
    <row r="177" s="2" customFormat="1" ht="24.15" customHeight="1">
      <c r="A177" s="41"/>
      <c r="B177" s="42"/>
      <c r="C177" s="219" t="s">
        <v>337</v>
      </c>
      <c r="D177" s="219" t="s">
        <v>259</v>
      </c>
      <c r="E177" s="220" t="s">
        <v>362</v>
      </c>
      <c r="F177" s="221" t="s">
        <v>363</v>
      </c>
      <c r="G177" s="222" t="s">
        <v>318</v>
      </c>
      <c r="H177" s="223">
        <v>135.703</v>
      </c>
      <c r="I177" s="224"/>
      <c r="J177" s="225">
        <f>ROUND(I177*H177,2)</f>
        <v>0</v>
      </c>
      <c r="K177" s="221" t="s">
        <v>263</v>
      </c>
      <c r="L177" s="47"/>
      <c r="M177" s="226" t="s">
        <v>35</v>
      </c>
      <c r="N177" s="227" t="s">
        <v>51</v>
      </c>
      <c r="O177" s="87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0" t="s">
        <v>264</v>
      </c>
      <c r="AT177" s="230" t="s">
        <v>259</v>
      </c>
      <c r="AU177" s="230" t="s">
        <v>89</v>
      </c>
      <c r="AY177" s="19" t="s">
        <v>257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87</v>
      </c>
      <c r="BK177" s="231">
        <f>ROUND(I177*H177,2)</f>
        <v>0</v>
      </c>
      <c r="BL177" s="19" t="s">
        <v>264</v>
      </c>
      <c r="BM177" s="230" t="s">
        <v>1299</v>
      </c>
    </row>
    <row r="178" s="2" customFormat="1">
      <c r="A178" s="41"/>
      <c r="B178" s="42"/>
      <c r="C178" s="43"/>
      <c r="D178" s="232" t="s">
        <v>266</v>
      </c>
      <c r="E178" s="43"/>
      <c r="F178" s="233" t="s">
        <v>365</v>
      </c>
      <c r="G178" s="43"/>
      <c r="H178" s="43"/>
      <c r="I178" s="234"/>
      <c r="J178" s="43"/>
      <c r="K178" s="43"/>
      <c r="L178" s="47"/>
      <c r="M178" s="235"/>
      <c r="N178" s="23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266</v>
      </c>
      <c r="AU178" s="19" t="s">
        <v>89</v>
      </c>
    </row>
    <row r="179" s="13" customFormat="1">
      <c r="A179" s="13"/>
      <c r="B179" s="237"/>
      <c r="C179" s="238"/>
      <c r="D179" s="239" t="s">
        <v>268</v>
      </c>
      <c r="E179" s="240" t="s">
        <v>35</v>
      </c>
      <c r="F179" s="241" t="s">
        <v>1263</v>
      </c>
      <c r="G179" s="238"/>
      <c r="H179" s="240" t="s">
        <v>35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268</v>
      </c>
      <c r="AU179" s="247" t="s">
        <v>89</v>
      </c>
      <c r="AV179" s="13" t="s">
        <v>87</v>
      </c>
      <c r="AW179" s="13" t="s">
        <v>41</v>
      </c>
      <c r="AX179" s="13" t="s">
        <v>80</v>
      </c>
      <c r="AY179" s="247" t="s">
        <v>257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366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4" customFormat="1">
      <c r="A181" s="14"/>
      <c r="B181" s="248"/>
      <c r="C181" s="249"/>
      <c r="D181" s="239" t="s">
        <v>268</v>
      </c>
      <c r="E181" s="250" t="s">
        <v>35</v>
      </c>
      <c r="F181" s="251" t="s">
        <v>1300</v>
      </c>
      <c r="G181" s="249"/>
      <c r="H181" s="252">
        <v>135.703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41</v>
      </c>
      <c r="AX181" s="14" t="s">
        <v>80</v>
      </c>
      <c r="AY181" s="258" t="s">
        <v>257</v>
      </c>
    </row>
    <row r="182" s="15" customFormat="1">
      <c r="A182" s="15"/>
      <c r="B182" s="259"/>
      <c r="C182" s="260"/>
      <c r="D182" s="239" t="s">
        <v>268</v>
      </c>
      <c r="E182" s="261" t="s">
        <v>35</v>
      </c>
      <c r="F182" s="262" t="s">
        <v>272</v>
      </c>
      <c r="G182" s="260"/>
      <c r="H182" s="263">
        <v>135.703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9" t="s">
        <v>268</v>
      </c>
      <c r="AU182" s="269" t="s">
        <v>89</v>
      </c>
      <c r="AV182" s="15" t="s">
        <v>264</v>
      </c>
      <c r="AW182" s="15" t="s">
        <v>41</v>
      </c>
      <c r="AX182" s="15" t="s">
        <v>87</v>
      </c>
      <c r="AY182" s="269" t="s">
        <v>257</v>
      </c>
    </row>
    <row r="183" s="2" customFormat="1" ht="16.5" customHeight="1">
      <c r="A183" s="41"/>
      <c r="B183" s="42"/>
      <c r="C183" s="270" t="s">
        <v>293</v>
      </c>
      <c r="D183" s="270" t="s">
        <v>369</v>
      </c>
      <c r="E183" s="271" t="s">
        <v>370</v>
      </c>
      <c r="F183" s="272" t="s">
        <v>371</v>
      </c>
      <c r="G183" s="273" t="s">
        <v>356</v>
      </c>
      <c r="H183" s="274">
        <v>271.40600000000001</v>
      </c>
      <c r="I183" s="275"/>
      <c r="J183" s="276">
        <f>ROUND(I183*H183,2)</f>
        <v>0</v>
      </c>
      <c r="K183" s="272" t="s">
        <v>263</v>
      </c>
      <c r="L183" s="277"/>
      <c r="M183" s="278" t="s">
        <v>35</v>
      </c>
      <c r="N183" s="279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308</v>
      </c>
      <c r="AT183" s="230" t="s">
        <v>369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1301</v>
      </c>
    </row>
    <row r="184" s="14" customFormat="1">
      <c r="A184" s="14"/>
      <c r="B184" s="248"/>
      <c r="C184" s="249"/>
      <c r="D184" s="239" t="s">
        <v>268</v>
      </c>
      <c r="E184" s="249"/>
      <c r="F184" s="251" t="s">
        <v>1302</v>
      </c>
      <c r="G184" s="249"/>
      <c r="H184" s="252">
        <v>271.40600000000001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268</v>
      </c>
      <c r="AU184" s="258" t="s">
        <v>89</v>
      </c>
      <c r="AV184" s="14" t="s">
        <v>89</v>
      </c>
      <c r="AW184" s="14" t="s">
        <v>4</v>
      </c>
      <c r="AX184" s="14" t="s">
        <v>87</v>
      </c>
      <c r="AY184" s="258" t="s">
        <v>257</v>
      </c>
    </row>
    <row r="185" s="2" customFormat="1" ht="37.8" customHeight="1">
      <c r="A185" s="41"/>
      <c r="B185" s="42"/>
      <c r="C185" s="219" t="s">
        <v>348</v>
      </c>
      <c r="D185" s="219" t="s">
        <v>259</v>
      </c>
      <c r="E185" s="220" t="s">
        <v>375</v>
      </c>
      <c r="F185" s="221" t="s">
        <v>376</v>
      </c>
      <c r="G185" s="222" t="s">
        <v>318</v>
      </c>
      <c r="H185" s="223">
        <v>56.899999999999999</v>
      </c>
      <c r="I185" s="224"/>
      <c r="J185" s="225">
        <f>ROUND(I185*H185,2)</f>
        <v>0</v>
      </c>
      <c r="K185" s="221" t="s">
        <v>263</v>
      </c>
      <c r="L185" s="47"/>
      <c r="M185" s="226" t="s">
        <v>35</v>
      </c>
      <c r="N185" s="227" t="s">
        <v>51</v>
      </c>
      <c r="O185" s="87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0" t="s">
        <v>264</v>
      </c>
      <c r="AT185" s="230" t="s">
        <v>259</v>
      </c>
      <c r="AU185" s="230" t="s">
        <v>89</v>
      </c>
      <c r="AY185" s="19" t="s">
        <v>257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9" t="s">
        <v>87</v>
      </c>
      <c r="BK185" s="231">
        <f>ROUND(I185*H185,2)</f>
        <v>0</v>
      </c>
      <c r="BL185" s="19" t="s">
        <v>264</v>
      </c>
      <c r="BM185" s="230" t="s">
        <v>1303</v>
      </c>
    </row>
    <row r="186" s="2" customFormat="1">
      <c r="A186" s="41"/>
      <c r="B186" s="42"/>
      <c r="C186" s="43"/>
      <c r="D186" s="232" t="s">
        <v>266</v>
      </c>
      <c r="E186" s="43"/>
      <c r="F186" s="233" t="s">
        <v>378</v>
      </c>
      <c r="G186" s="43"/>
      <c r="H186" s="43"/>
      <c r="I186" s="234"/>
      <c r="J186" s="43"/>
      <c r="K186" s="43"/>
      <c r="L186" s="47"/>
      <c r="M186" s="235"/>
      <c r="N186" s="23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266</v>
      </c>
      <c r="AU186" s="19" t="s">
        <v>89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1263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379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4" customFormat="1">
      <c r="A189" s="14"/>
      <c r="B189" s="248"/>
      <c r="C189" s="249"/>
      <c r="D189" s="239" t="s">
        <v>268</v>
      </c>
      <c r="E189" s="250" t="s">
        <v>35</v>
      </c>
      <c r="F189" s="251" t="s">
        <v>1304</v>
      </c>
      <c r="G189" s="249"/>
      <c r="H189" s="252">
        <v>58.911999999999999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268</v>
      </c>
      <c r="AU189" s="258" t="s">
        <v>89</v>
      </c>
      <c r="AV189" s="14" t="s">
        <v>89</v>
      </c>
      <c r="AW189" s="14" t="s">
        <v>41</v>
      </c>
      <c r="AX189" s="14" t="s">
        <v>80</v>
      </c>
      <c r="AY189" s="258" t="s">
        <v>257</v>
      </c>
    </row>
    <row r="190" s="14" customFormat="1">
      <c r="A190" s="14"/>
      <c r="B190" s="248"/>
      <c r="C190" s="249"/>
      <c r="D190" s="239" t="s">
        <v>268</v>
      </c>
      <c r="E190" s="250" t="s">
        <v>35</v>
      </c>
      <c r="F190" s="251" t="s">
        <v>1305</v>
      </c>
      <c r="G190" s="249"/>
      <c r="H190" s="252">
        <v>-2.012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41</v>
      </c>
      <c r="AX190" s="14" t="s">
        <v>80</v>
      </c>
      <c r="AY190" s="258" t="s">
        <v>257</v>
      </c>
    </row>
    <row r="191" s="15" customFormat="1">
      <c r="A191" s="15"/>
      <c r="B191" s="259"/>
      <c r="C191" s="260"/>
      <c r="D191" s="239" t="s">
        <v>268</v>
      </c>
      <c r="E191" s="261" t="s">
        <v>35</v>
      </c>
      <c r="F191" s="262" t="s">
        <v>272</v>
      </c>
      <c r="G191" s="260"/>
      <c r="H191" s="263">
        <v>56.899999999999999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268</v>
      </c>
      <c r="AU191" s="269" t="s">
        <v>89</v>
      </c>
      <c r="AV191" s="15" t="s">
        <v>264</v>
      </c>
      <c r="AW191" s="15" t="s">
        <v>41</v>
      </c>
      <c r="AX191" s="15" t="s">
        <v>87</v>
      </c>
      <c r="AY191" s="269" t="s">
        <v>257</v>
      </c>
    </row>
    <row r="192" s="2" customFormat="1" ht="16.5" customHeight="1">
      <c r="A192" s="41"/>
      <c r="B192" s="42"/>
      <c r="C192" s="270" t="s">
        <v>8</v>
      </c>
      <c r="D192" s="270" t="s">
        <v>369</v>
      </c>
      <c r="E192" s="271" t="s">
        <v>383</v>
      </c>
      <c r="F192" s="272" t="s">
        <v>384</v>
      </c>
      <c r="G192" s="273" t="s">
        <v>356</v>
      </c>
      <c r="H192" s="274">
        <v>113.8</v>
      </c>
      <c r="I192" s="275"/>
      <c r="J192" s="276">
        <f>ROUND(I192*H192,2)</f>
        <v>0</v>
      </c>
      <c r="K192" s="272" t="s">
        <v>263</v>
      </c>
      <c r="L192" s="277"/>
      <c r="M192" s="278" t="s">
        <v>35</v>
      </c>
      <c r="N192" s="279" t="s">
        <v>51</v>
      </c>
      <c r="O192" s="87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308</v>
      </c>
      <c r="AT192" s="230" t="s">
        <v>369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1306</v>
      </c>
    </row>
    <row r="193" s="14" customFormat="1">
      <c r="A193" s="14"/>
      <c r="B193" s="248"/>
      <c r="C193" s="249"/>
      <c r="D193" s="239" t="s">
        <v>268</v>
      </c>
      <c r="E193" s="249"/>
      <c r="F193" s="251" t="s">
        <v>1307</v>
      </c>
      <c r="G193" s="249"/>
      <c r="H193" s="252">
        <v>113.8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268</v>
      </c>
      <c r="AU193" s="258" t="s">
        <v>89</v>
      </c>
      <c r="AV193" s="14" t="s">
        <v>89</v>
      </c>
      <c r="AW193" s="14" t="s">
        <v>4</v>
      </c>
      <c r="AX193" s="14" t="s">
        <v>87</v>
      </c>
      <c r="AY193" s="258" t="s">
        <v>257</v>
      </c>
    </row>
    <row r="194" s="2" customFormat="1" ht="24.15" customHeight="1">
      <c r="A194" s="41"/>
      <c r="B194" s="42"/>
      <c r="C194" s="219" t="s">
        <v>361</v>
      </c>
      <c r="D194" s="219" t="s">
        <v>259</v>
      </c>
      <c r="E194" s="220" t="s">
        <v>1308</v>
      </c>
      <c r="F194" s="221" t="s">
        <v>1309</v>
      </c>
      <c r="G194" s="222" t="s">
        <v>262</v>
      </c>
      <c r="H194" s="223">
        <v>14.811999999999999</v>
      </c>
      <c r="I194" s="224"/>
      <c r="J194" s="225">
        <f>ROUND(I194*H194,2)</f>
        <v>0</v>
      </c>
      <c r="K194" s="221" t="s">
        <v>263</v>
      </c>
      <c r="L194" s="47"/>
      <c r="M194" s="226" t="s">
        <v>35</v>
      </c>
      <c r="N194" s="227" t="s">
        <v>51</v>
      </c>
      <c r="O194" s="87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30" t="s">
        <v>264</v>
      </c>
      <c r="AT194" s="230" t="s">
        <v>259</v>
      </c>
      <c r="AU194" s="230" t="s">
        <v>89</v>
      </c>
      <c r="AY194" s="19" t="s">
        <v>257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9" t="s">
        <v>87</v>
      </c>
      <c r="BK194" s="231">
        <f>ROUND(I194*H194,2)</f>
        <v>0</v>
      </c>
      <c r="BL194" s="19" t="s">
        <v>264</v>
      </c>
      <c r="BM194" s="230" t="s">
        <v>1310</v>
      </c>
    </row>
    <row r="195" s="2" customFormat="1">
      <c r="A195" s="41"/>
      <c r="B195" s="42"/>
      <c r="C195" s="43"/>
      <c r="D195" s="232" t="s">
        <v>266</v>
      </c>
      <c r="E195" s="43"/>
      <c r="F195" s="233" t="s">
        <v>1311</v>
      </c>
      <c r="G195" s="43"/>
      <c r="H195" s="43"/>
      <c r="I195" s="234"/>
      <c r="J195" s="43"/>
      <c r="K195" s="43"/>
      <c r="L195" s="47"/>
      <c r="M195" s="235"/>
      <c r="N195" s="23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266</v>
      </c>
      <c r="AU195" s="19" t="s">
        <v>89</v>
      </c>
    </row>
    <row r="196" s="13" customFormat="1">
      <c r="A196" s="13"/>
      <c r="B196" s="237"/>
      <c r="C196" s="238"/>
      <c r="D196" s="239" t="s">
        <v>268</v>
      </c>
      <c r="E196" s="240" t="s">
        <v>35</v>
      </c>
      <c r="F196" s="241" t="s">
        <v>1263</v>
      </c>
      <c r="G196" s="238"/>
      <c r="H196" s="240" t="s">
        <v>35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268</v>
      </c>
      <c r="AU196" s="247" t="s">
        <v>89</v>
      </c>
      <c r="AV196" s="13" t="s">
        <v>87</v>
      </c>
      <c r="AW196" s="13" t="s">
        <v>41</v>
      </c>
      <c r="AX196" s="13" t="s">
        <v>80</v>
      </c>
      <c r="AY196" s="247" t="s">
        <v>257</v>
      </c>
    </row>
    <row r="197" s="13" customFormat="1">
      <c r="A197" s="13"/>
      <c r="B197" s="237"/>
      <c r="C197" s="238"/>
      <c r="D197" s="239" t="s">
        <v>268</v>
      </c>
      <c r="E197" s="240" t="s">
        <v>35</v>
      </c>
      <c r="F197" s="241" t="s">
        <v>1312</v>
      </c>
      <c r="G197" s="238"/>
      <c r="H197" s="240" t="s">
        <v>35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268</v>
      </c>
      <c r="AU197" s="247" t="s">
        <v>89</v>
      </c>
      <c r="AV197" s="13" t="s">
        <v>87</v>
      </c>
      <c r="AW197" s="13" t="s">
        <v>41</v>
      </c>
      <c r="AX197" s="13" t="s">
        <v>80</v>
      </c>
      <c r="AY197" s="247" t="s">
        <v>257</v>
      </c>
    </row>
    <row r="198" s="14" customFormat="1">
      <c r="A198" s="14"/>
      <c r="B198" s="248"/>
      <c r="C198" s="249"/>
      <c r="D198" s="239" t="s">
        <v>268</v>
      </c>
      <c r="E198" s="250" t="s">
        <v>35</v>
      </c>
      <c r="F198" s="251" t="s">
        <v>1278</v>
      </c>
      <c r="G198" s="249"/>
      <c r="H198" s="252">
        <v>14.811999999999999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268</v>
      </c>
      <c r="AU198" s="258" t="s">
        <v>89</v>
      </c>
      <c r="AV198" s="14" t="s">
        <v>89</v>
      </c>
      <c r="AW198" s="14" t="s">
        <v>41</v>
      </c>
      <c r="AX198" s="14" t="s">
        <v>80</v>
      </c>
      <c r="AY198" s="258" t="s">
        <v>257</v>
      </c>
    </row>
    <row r="199" s="15" customFormat="1">
      <c r="A199" s="15"/>
      <c r="B199" s="259"/>
      <c r="C199" s="260"/>
      <c r="D199" s="239" t="s">
        <v>268</v>
      </c>
      <c r="E199" s="261" t="s">
        <v>35</v>
      </c>
      <c r="F199" s="262" t="s">
        <v>272</v>
      </c>
      <c r="G199" s="260"/>
      <c r="H199" s="263">
        <v>14.811999999999999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9" t="s">
        <v>268</v>
      </c>
      <c r="AU199" s="269" t="s">
        <v>89</v>
      </c>
      <c r="AV199" s="15" t="s">
        <v>264</v>
      </c>
      <c r="AW199" s="15" t="s">
        <v>41</v>
      </c>
      <c r="AX199" s="15" t="s">
        <v>87</v>
      </c>
      <c r="AY199" s="269" t="s">
        <v>257</v>
      </c>
    </row>
    <row r="200" s="2" customFormat="1" ht="24.15" customHeight="1">
      <c r="A200" s="41"/>
      <c r="B200" s="42"/>
      <c r="C200" s="219" t="s">
        <v>368</v>
      </c>
      <c r="D200" s="219" t="s">
        <v>259</v>
      </c>
      <c r="E200" s="220" t="s">
        <v>1308</v>
      </c>
      <c r="F200" s="221" t="s">
        <v>1309</v>
      </c>
      <c r="G200" s="222" t="s">
        <v>262</v>
      </c>
      <c r="H200" s="223">
        <v>14.811999999999999</v>
      </c>
      <c r="I200" s="224"/>
      <c r="J200" s="225">
        <f>ROUND(I200*H200,2)</f>
        <v>0</v>
      </c>
      <c r="K200" s="221" t="s">
        <v>263</v>
      </c>
      <c r="L200" s="47"/>
      <c r="M200" s="226" t="s">
        <v>35</v>
      </c>
      <c r="N200" s="227" t="s">
        <v>51</v>
      </c>
      <c r="O200" s="87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30" t="s">
        <v>264</v>
      </c>
      <c r="AT200" s="230" t="s">
        <v>259</v>
      </c>
      <c r="AU200" s="230" t="s">
        <v>89</v>
      </c>
      <c r="AY200" s="19" t="s">
        <v>257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9" t="s">
        <v>87</v>
      </c>
      <c r="BK200" s="231">
        <f>ROUND(I200*H200,2)</f>
        <v>0</v>
      </c>
      <c r="BL200" s="19" t="s">
        <v>264</v>
      </c>
      <c r="BM200" s="230" t="s">
        <v>1313</v>
      </c>
    </row>
    <row r="201" s="2" customFormat="1">
      <c r="A201" s="41"/>
      <c r="B201" s="42"/>
      <c r="C201" s="43"/>
      <c r="D201" s="232" t="s">
        <v>266</v>
      </c>
      <c r="E201" s="43"/>
      <c r="F201" s="233" t="s">
        <v>1311</v>
      </c>
      <c r="G201" s="43"/>
      <c r="H201" s="43"/>
      <c r="I201" s="234"/>
      <c r="J201" s="43"/>
      <c r="K201" s="43"/>
      <c r="L201" s="47"/>
      <c r="M201" s="235"/>
      <c r="N201" s="23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266</v>
      </c>
      <c r="AU201" s="19" t="s">
        <v>89</v>
      </c>
    </row>
    <row r="202" s="13" customFormat="1">
      <c r="A202" s="13"/>
      <c r="B202" s="237"/>
      <c r="C202" s="238"/>
      <c r="D202" s="239" t="s">
        <v>268</v>
      </c>
      <c r="E202" s="240" t="s">
        <v>35</v>
      </c>
      <c r="F202" s="241" t="s">
        <v>1263</v>
      </c>
      <c r="G202" s="238"/>
      <c r="H202" s="240" t="s">
        <v>35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268</v>
      </c>
      <c r="AU202" s="247" t="s">
        <v>89</v>
      </c>
      <c r="AV202" s="13" t="s">
        <v>87</v>
      </c>
      <c r="AW202" s="13" t="s">
        <v>41</v>
      </c>
      <c r="AX202" s="13" t="s">
        <v>80</v>
      </c>
      <c r="AY202" s="247" t="s">
        <v>257</v>
      </c>
    </row>
    <row r="203" s="13" customFormat="1">
      <c r="A203" s="13"/>
      <c r="B203" s="237"/>
      <c r="C203" s="238"/>
      <c r="D203" s="239" t="s">
        <v>268</v>
      </c>
      <c r="E203" s="240" t="s">
        <v>35</v>
      </c>
      <c r="F203" s="241" t="s">
        <v>1314</v>
      </c>
      <c r="G203" s="238"/>
      <c r="H203" s="240" t="s">
        <v>35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268</v>
      </c>
      <c r="AU203" s="247" t="s">
        <v>89</v>
      </c>
      <c r="AV203" s="13" t="s">
        <v>87</v>
      </c>
      <c r="AW203" s="13" t="s">
        <v>41</v>
      </c>
      <c r="AX203" s="13" t="s">
        <v>80</v>
      </c>
      <c r="AY203" s="247" t="s">
        <v>257</v>
      </c>
    </row>
    <row r="204" s="14" customFormat="1">
      <c r="A204" s="14"/>
      <c r="B204" s="248"/>
      <c r="C204" s="249"/>
      <c r="D204" s="239" t="s">
        <v>268</v>
      </c>
      <c r="E204" s="250" t="s">
        <v>35</v>
      </c>
      <c r="F204" s="251" t="s">
        <v>1278</v>
      </c>
      <c r="G204" s="249"/>
      <c r="H204" s="252">
        <v>14.811999999999999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268</v>
      </c>
      <c r="AU204" s="258" t="s">
        <v>89</v>
      </c>
      <c r="AV204" s="14" t="s">
        <v>89</v>
      </c>
      <c r="AW204" s="14" t="s">
        <v>41</v>
      </c>
      <c r="AX204" s="14" t="s">
        <v>80</v>
      </c>
      <c r="AY204" s="258" t="s">
        <v>257</v>
      </c>
    </row>
    <row r="205" s="15" customFormat="1">
      <c r="A205" s="15"/>
      <c r="B205" s="259"/>
      <c r="C205" s="260"/>
      <c r="D205" s="239" t="s">
        <v>268</v>
      </c>
      <c r="E205" s="261" t="s">
        <v>35</v>
      </c>
      <c r="F205" s="262" t="s">
        <v>272</v>
      </c>
      <c r="G205" s="260"/>
      <c r="H205" s="263">
        <v>14.811999999999999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268</v>
      </c>
      <c r="AU205" s="269" t="s">
        <v>89</v>
      </c>
      <c r="AV205" s="15" t="s">
        <v>264</v>
      </c>
      <c r="AW205" s="15" t="s">
        <v>41</v>
      </c>
      <c r="AX205" s="15" t="s">
        <v>87</v>
      </c>
      <c r="AY205" s="269" t="s">
        <v>257</v>
      </c>
    </row>
    <row r="206" s="2" customFormat="1" ht="16.5" customHeight="1">
      <c r="A206" s="41"/>
      <c r="B206" s="42"/>
      <c r="C206" s="270" t="s">
        <v>374</v>
      </c>
      <c r="D206" s="270" t="s">
        <v>369</v>
      </c>
      <c r="E206" s="271" t="s">
        <v>1315</v>
      </c>
      <c r="F206" s="272" t="s">
        <v>1316</v>
      </c>
      <c r="G206" s="273" t="s">
        <v>318</v>
      </c>
      <c r="H206" s="274">
        <v>0.74099999999999999</v>
      </c>
      <c r="I206" s="275"/>
      <c r="J206" s="276">
        <f>ROUND(I206*H206,2)</f>
        <v>0</v>
      </c>
      <c r="K206" s="272" t="s">
        <v>263</v>
      </c>
      <c r="L206" s="277"/>
      <c r="M206" s="278" t="s">
        <v>35</v>
      </c>
      <c r="N206" s="279" t="s">
        <v>51</v>
      </c>
      <c r="O206" s="87"/>
      <c r="P206" s="228">
        <f>O206*H206</f>
        <v>0</v>
      </c>
      <c r="Q206" s="228">
        <v>0.20999999999999999</v>
      </c>
      <c r="R206" s="228">
        <f>Q206*H206</f>
        <v>0.15561</v>
      </c>
      <c r="S206" s="228">
        <v>0</v>
      </c>
      <c r="T206" s="22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0" t="s">
        <v>308</v>
      </c>
      <c r="AT206" s="230" t="s">
        <v>369</v>
      </c>
      <c r="AU206" s="230" t="s">
        <v>89</v>
      </c>
      <c r="AY206" s="19" t="s">
        <v>257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9" t="s">
        <v>87</v>
      </c>
      <c r="BK206" s="231">
        <f>ROUND(I206*H206,2)</f>
        <v>0</v>
      </c>
      <c r="BL206" s="19" t="s">
        <v>264</v>
      </c>
      <c r="BM206" s="230" t="s">
        <v>1317</v>
      </c>
    </row>
    <row r="207" s="13" customFormat="1">
      <c r="A207" s="13"/>
      <c r="B207" s="237"/>
      <c r="C207" s="238"/>
      <c r="D207" s="239" t="s">
        <v>268</v>
      </c>
      <c r="E207" s="240" t="s">
        <v>35</v>
      </c>
      <c r="F207" s="241" t="s">
        <v>1263</v>
      </c>
      <c r="G207" s="238"/>
      <c r="H207" s="240" t="s">
        <v>35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268</v>
      </c>
      <c r="AU207" s="247" t="s">
        <v>89</v>
      </c>
      <c r="AV207" s="13" t="s">
        <v>87</v>
      </c>
      <c r="AW207" s="13" t="s">
        <v>41</v>
      </c>
      <c r="AX207" s="13" t="s">
        <v>80</v>
      </c>
      <c r="AY207" s="247" t="s">
        <v>257</v>
      </c>
    </row>
    <row r="208" s="13" customFormat="1">
      <c r="A208" s="13"/>
      <c r="B208" s="237"/>
      <c r="C208" s="238"/>
      <c r="D208" s="239" t="s">
        <v>268</v>
      </c>
      <c r="E208" s="240" t="s">
        <v>35</v>
      </c>
      <c r="F208" s="241" t="s">
        <v>1318</v>
      </c>
      <c r="G208" s="238"/>
      <c r="H208" s="240" t="s">
        <v>35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268</v>
      </c>
      <c r="AU208" s="247" t="s">
        <v>89</v>
      </c>
      <c r="AV208" s="13" t="s">
        <v>87</v>
      </c>
      <c r="AW208" s="13" t="s">
        <v>41</v>
      </c>
      <c r="AX208" s="13" t="s">
        <v>80</v>
      </c>
      <c r="AY208" s="247" t="s">
        <v>257</v>
      </c>
    </row>
    <row r="209" s="14" customFormat="1">
      <c r="A209" s="14"/>
      <c r="B209" s="248"/>
      <c r="C209" s="249"/>
      <c r="D209" s="239" t="s">
        <v>268</v>
      </c>
      <c r="E209" s="250" t="s">
        <v>35</v>
      </c>
      <c r="F209" s="251" t="s">
        <v>1319</v>
      </c>
      <c r="G209" s="249"/>
      <c r="H209" s="252">
        <v>0.74099999999999999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268</v>
      </c>
      <c r="AU209" s="258" t="s">
        <v>89</v>
      </c>
      <c r="AV209" s="14" t="s">
        <v>89</v>
      </c>
      <c r="AW209" s="14" t="s">
        <v>41</v>
      </c>
      <c r="AX209" s="14" t="s">
        <v>80</v>
      </c>
      <c r="AY209" s="258" t="s">
        <v>257</v>
      </c>
    </row>
    <row r="210" s="15" customFormat="1">
      <c r="A210" s="15"/>
      <c r="B210" s="259"/>
      <c r="C210" s="260"/>
      <c r="D210" s="239" t="s">
        <v>268</v>
      </c>
      <c r="E210" s="261" t="s">
        <v>35</v>
      </c>
      <c r="F210" s="262" t="s">
        <v>272</v>
      </c>
      <c r="G210" s="260"/>
      <c r="H210" s="263">
        <v>0.74099999999999999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9" t="s">
        <v>268</v>
      </c>
      <c r="AU210" s="269" t="s">
        <v>89</v>
      </c>
      <c r="AV210" s="15" t="s">
        <v>264</v>
      </c>
      <c r="AW210" s="15" t="s">
        <v>41</v>
      </c>
      <c r="AX210" s="15" t="s">
        <v>87</v>
      </c>
      <c r="AY210" s="269" t="s">
        <v>257</v>
      </c>
    </row>
    <row r="211" s="2" customFormat="1" ht="16.5" customHeight="1">
      <c r="A211" s="41"/>
      <c r="B211" s="42"/>
      <c r="C211" s="219" t="s">
        <v>382</v>
      </c>
      <c r="D211" s="219" t="s">
        <v>259</v>
      </c>
      <c r="E211" s="220" t="s">
        <v>1320</v>
      </c>
      <c r="F211" s="221" t="s">
        <v>1321</v>
      </c>
      <c r="G211" s="222" t="s">
        <v>262</v>
      </c>
      <c r="H211" s="223">
        <v>14.811999999999999</v>
      </c>
      <c r="I211" s="224"/>
      <c r="J211" s="225">
        <f>ROUND(I211*H211,2)</f>
        <v>0</v>
      </c>
      <c r="K211" s="221" t="s">
        <v>263</v>
      </c>
      <c r="L211" s="47"/>
      <c r="M211" s="226" t="s">
        <v>35</v>
      </c>
      <c r="N211" s="227" t="s">
        <v>51</v>
      </c>
      <c r="O211" s="87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0" t="s">
        <v>264</v>
      </c>
      <c r="AT211" s="230" t="s">
        <v>259</v>
      </c>
      <c r="AU211" s="230" t="s">
        <v>89</v>
      </c>
      <c r="AY211" s="19" t="s">
        <v>257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9" t="s">
        <v>87</v>
      </c>
      <c r="BK211" s="231">
        <f>ROUND(I211*H211,2)</f>
        <v>0</v>
      </c>
      <c r="BL211" s="19" t="s">
        <v>264</v>
      </c>
      <c r="BM211" s="230" t="s">
        <v>1322</v>
      </c>
    </row>
    <row r="212" s="2" customFormat="1">
      <c r="A212" s="41"/>
      <c r="B212" s="42"/>
      <c r="C212" s="43"/>
      <c r="D212" s="232" t="s">
        <v>266</v>
      </c>
      <c r="E212" s="43"/>
      <c r="F212" s="233" t="s">
        <v>1323</v>
      </c>
      <c r="G212" s="43"/>
      <c r="H212" s="43"/>
      <c r="I212" s="234"/>
      <c r="J212" s="43"/>
      <c r="K212" s="43"/>
      <c r="L212" s="47"/>
      <c r="M212" s="235"/>
      <c r="N212" s="23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266</v>
      </c>
      <c r="AU212" s="19" t="s">
        <v>89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1263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3" customFormat="1">
      <c r="A214" s="13"/>
      <c r="B214" s="237"/>
      <c r="C214" s="238"/>
      <c r="D214" s="239" t="s">
        <v>268</v>
      </c>
      <c r="E214" s="240" t="s">
        <v>35</v>
      </c>
      <c r="F214" s="241" t="s">
        <v>1324</v>
      </c>
      <c r="G214" s="238"/>
      <c r="H214" s="240" t="s">
        <v>35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268</v>
      </c>
      <c r="AU214" s="247" t="s">
        <v>89</v>
      </c>
      <c r="AV214" s="13" t="s">
        <v>87</v>
      </c>
      <c r="AW214" s="13" t="s">
        <v>41</v>
      </c>
      <c r="AX214" s="13" t="s">
        <v>80</v>
      </c>
      <c r="AY214" s="247" t="s">
        <v>257</v>
      </c>
    </row>
    <row r="215" s="14" customFormat="1">
      <c r="A215" s="14"/>
      <c r="B215" s="248"/>
      <c r="C215" s="249"/>
      <c r="D215" s="239" t="s">
        <v>268</v>
      </c>
      <c r="E215" s="250" t="s">
        <v>35</v>
      </c>
      <c r="F215" s="251" t="s">
        <v>1278</v>
      </c>
      <c r="G215" s="249"/>
      <c r="H215" s="252">
        <v>14.811999999999999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268</v>
      </c>
      <c r="AU215" s="258" t="s">
        <v>89</v>
      </c>
      <c r="AV215" s="14" t="s">
        <v>89</v>
      </c>
      <c r="AW215" s="14" t="s">
        <v>41</v>
      </c>
      <c r="AX215" s="14" t="s">
        <v>80</v>
      </c>
      <c r="AY215" s="258" t="s">
        <v>257</v>
      </c>
    </row>
    <row r="216" s="15" customFormat="1">
      <c r="A216" s="15"/>
      <c r="B216" s="259"/>
      <c r="C216" s="260"/>
      <c r="D216" s="239" t="s">
        <v>268</v>
      </c>
      <c r="E216" s="261" t="s">
        <v>35</v>
      </c>
      <c r="F216" s="262" t="s">
        <v>272</v>
      </c>
      <c r="G216" s="260"/>
      <c r="H216" s="263">
        <v>14.811999999999999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268</v>
      </c>
      <c r="AU216" s="269" t="s">
        <v>89</v>
      </c>
      <c r="AV216" s="15" t="s">
        <v>264</v>
      </c>
      <c r="AW216" s="15" t="s">
        <v>41</v>
      </c>
      <c r="AX216" s="15" t="s">
        <v>87</v>
      </c>
      <c r="AY216" s="269" t="s">
        <v>257</v>
      </c>
    </row>
    <row r="217" s="2" customFormat="1" ht="16.5" customHeight="1">
      <c r="A217" s="41"/>
      <c r="B217" s="42"/>
      <c r="C217" s="270" t="s">
        <v>388</v>
      </c>
      <c r="D217" s="270" t="s">
        <v>369</v>
      </c>
      <c r="E217" s="271" t="s">
        <v>1325</v>
      </c>
      <c r="F217" s="272" t="s">
        <v>1326</v>
      </c>
      <c r="G217" s="273" t="s">
        <v>1327</v>
      </c>
      <c r="H217" s="274">
        <v>0.37</v>
      </c>
      <c r="I217" s="275"/>
      <c r="J217" s="276">
        <f>ROUND(I217*H217,2)</f>
        <v>0</v>
      </c>
      <c r="K217" s="272" t="s">
        <v>263</v>
      </c>
      <c r="L217" s="277"/>
      <c r="M217" s="278" t="s">
        <v>35</v>
      </c>
      <c r="N217" s="279" t="s">
        <v>51</v>
      </c>
      <c r="O217" s="87"/>
      <c r="P217" s="228">
        <f>O217*H217</f>
        <v>0</v>
      </c>
      <c r="Q217" s="228">
        <v>0.001</v>
      </c>
      <c r="R217" s="228">
        <f>Q217*H217</f>
        <v>0.00036999999999999999</v>
      </c>
      <c r="S217" s="228">
        <v>0</v>
      </c>
      <c r="T217" s="22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0" t="s">
        <v>308</v>
      </c>
      <c r="AT217" s="230" t="s">
        <v>369</v>
      </c>
      <c r="AU217" s="230" t="s">
        <v>89</v>
      </c>
      <c r="AY217" s="19" t="s">
        <v>257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9" t="s">
        <v>87</v>
      </c>
      <c r="BK217" s="231">
        <f>ROUND(I217*H217,2)</f>
        <v>0</v>
      </c>
      <c r="BL217" s="19" t="s">
        <v>264</v>
      </c>
      <c r="BM217" s="230" t="s">
        <v>1328</v>
      </c>
    </row>
    <row r="218" s="14" customFormat="1">
      <c r="A218" s="14"/>
      <c r="B218" s="248"/>
      <c r="C218" s="249"/>
      <c r="D218" s="239" t="s">
        <v>268</v>
      </c>
      <c r="E218" s="249"/>
      <c r="F218" s="251" t="s">
        <v>1329</v>
      </c>
      <c r="G218" s="249"/>
      <c r="H218" s="252">
        <v>0.37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268</v>
      </c>
      <c r="AU218" s="258" t="s">
        <v>89</v>
      </c>
      <c r="AV218" s="14" t="s">
        <v>89</v>
      </c>
      <c r="AW218" s="14" t="s">
        <v>4</v>
      </c>
      <c r="AX218" s="14" t="s">
        <v>87</v>
      </c>
      <c r="AY218" s="258" t="s">
        <v>257</v>
      </c>
    </row>
    <row r="219" s="12" customFormat="1" ht="22.8" customHeight="1">
      <c r="A219" s="12"/>
      <c r="B219" s="203"/>
      <c r="C219" s="204"/>
      <c r="D219" s="205" t="s">
        <v>79</v>
      </c>
      <c r="E219" s="217" t="s">
        <v>98</v>
      </c>
      <c r="F219" s="217" t="s">
        <v>393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SUM(P220:P224)</f>
        <v>0</v>
      </c>
      <c r="Q219" s="211"/>
      <c r="R219" s="212">
        <f>SUM(R220:R224)</f>
        <v>0</v>
      </c>
      <c r="S219" s="211"/>
      <c r="T219" s="213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87</v>
      </c>
      <c r="AT219" s="215" t="s">
        <v>79</v>
      </c>
      <c r="AU219" s="215" t="s">
        <v>87</v>
      </c>
      <c r="AY219" s="214" t="s">
        <v>257</v>
      </c>
      <c r="BK219" s="216">
        <f>SUM(BK220:BK224)</f>
        <v>0</v>
      </c>
    </row>
    <row r="220" s="2" customFormat="1" ht="16.5" customHeight="1">
      <c r="A220" s="41"/>
      <c r="B220" s="42"/>
      <c r="C220" s="219" t="s">
        <v>7</v>
      </c>
      <c r="D220" s="219" t="s">
        <v>259</v>
      </c>
      <c r="E220" s="220" t="s">
        <v>1022</v>
      </c>
      <c r="F220" s="221" t="s">
        <v>1023</v>
      </c>
      <c r="G220" s="222" t="s">
        <v>297</v>
      </c>
      <c r="H220" s="223">
        <v>113.84</v>
      </c>
      <c r="I220" s="224"/>
      <c r="J220" s="225">
        <f>ROUND(I220*H220,2)</f>
        <v>0</v>
      </c>
      <c r="K220" s="221" t="s">
        <v>263</v>
      </c>
      <c r="L220" s="47"/>
      <c r="M220" s="226" t="s">
        <v>35</v>
      </c>
      <c r="N220" s="227" t="s">
        <v>51</v>
      </c>
      <c r="O220" s="87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30" t="s">
        <v>264</v>
      </c>
      <c r="AT220" s="230" t="s">
        <v>259</v>
      </c>
      <c r="AU220" s="230" t="s">
        <v>89</v>
      </c>
      <c r="AY220" s="19" t="s">
        <v>257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9" t="s">
        <v>87</v>
      </c>
      <c r="BK220" s="231">
        <f>ROUND(I220*H220,2)</f>
        <v>0</v>
      </c>
      <c r="BL220" s="19" t="s">
        <v>264</v>
      </c>
      <c r="BM220" s="230" t="s">
        <v>1330</v>
      </c>
    </row>
    <row r="221" s="2" customFormat="1">
      <c r="A221" s="41"/>
      <c r="B221" s="42"/>
      <c r="C221" s="43"/>
      <c r="D221" s="232" t="s">
        <v>266</v>
      </c>
      <c r="E221" s="43"/>
      <c r="F221" s="233" t="s">
        <v>1025</v>
      </c>
      <c r="G221" s="43"/>
      <c r="H221" s="43"/>
      <c r="I221" s="234"/>
      <c r="J221" s="43"/>
      <c r="K221" s="43"/>
      <c r="L221" s="47"/>
      <c r="M221" s="235"/>
      <c r="N221" s="23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266</v>
      </c>
      <c r="AU221" s="19" t="s">
        <v>89</v>
      </c>
    </row>
    <row r="222" s="13" customFormat="1">
      <c r="A222" s="13"/>
      <c r="B222" s="237"/>
      <c r="C222" s="238"/>
      <c r="D222" s="239" t="s">
        <v>268</v>
      </c>
      <c r="E222" s="240" t="s">
        <v>35</v>
      </c>
      <c r="F222" s="241" t="s">
        <v>1263</v>
      </c>
      <c r="G222" s="238"/>
      <c r="H222" s="240" t="s">
        <v>35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268</v>
      </c>
      <c r="AU222" s="247" t="s">
        <v>89</v>
      </c>
      <c r="AV222" s="13" t="s">
        <v>87</v>
      </c>
      <c r="AW222" s="13" t="s">
        <v>41</v>
      </c>
      <c r="AX222" s="13" t="s">
        <v>80</v>
      </c>
      <c r="AY222" s="247" t="s">
        <v>257</v>
      </c>
    </row>
    <row r="223" s="14" customFormat="1">
      <c r="A223" s="14"/>
      <c r="B223" s="248"/>
      <c r="C223" s="249"/>
      <c r="D223" s="239" t="s">
        <v>268</v>
      </c>
      <c r="E223" s="250" t="s">
        <v>35</v>
      </c>
      <c r="F223" s="251" t="s">
        <v>1331</v>
      </c>
      <c r="G223" s="249"/>
      <c r="H223" s="252">
        <v>113.84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268</v>
      </c>
      <c r="AU223" s="258" t="s">
        <v>89</v>
      </c>
      <c r="AV223" s="14" t="s">
        <v>89</v>
      </c>
      <c r="AW223" s="14" t="s">
        <v>41</v>
      </c>
      <c r="AX223" s="14" t="s">
        <v>80</v>
      </c>
      <c r="AY223" s="258" t="s">
        <v>257</v>
      </c>
    </row>
    <row r="224" s="15" customFormat="1">
      <c r="A224" s="15"/>
      <c r="B224" s="259"/>
      <c r="C224" s="260"/>
      <c r="D224" s="239" t="s">
        <v>268</v>
      </c>
      <c r="E224" s="261" t="s">
        <v>35</v>
      </c>
      <c r="F224" s="262" t="s">
        <v>272</v>
      </c>
      <c r="G224" s="260"/>
      <c r="H224" s="263">
        <v>113.84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9" t="s">
        <v>268</v>
      </c>
      <c r="AU224" s="269" t="s">
        <v>89</v>
      </c>
      <c r="AV224" s="15" t="s">
        <v>264</v>
      </c>
      <c r="AW224" s="15" t="s">
        <v>41</v>
      </c>
      <c r="AX224" s="15" t="s">
        <v>87</v>
      </c>
      <c r="AY224" s="269" t="s">
        <v>257</v>
      </c>
    </row>
    <row r="225" s="12" customFormat="1" ht="22.8" customHeight="1">
      <c r="A225" s="12"/>
      <c r="B225" s="203"/>
      <c r="C225" s="204"/>
      <c r="D225" s="205" t="s">
        <v>79</v>
      </c>
      <c r="E225" s="217" t="s">
        <v>264</v>
      </c>
      <c r="F225" s="217" t="s">
        <v>404</v>
      </c>
      <c r="G225" s="204"/>
      <c r="H225" s="204"/>
      <c r="I225" s="207"/>
      <c r="J225" s="218">
        <f>BK225</f>
        <v>0</v>
      </c>
      <c r="K225" s="204"/>
      <c r="L225" s="209"/>
      <c r="M225" s="210"/>
      <c r="N225" s="211"/>
      <c r="O225" s="211"/>
      <c r="P225" s="212">
        <f>SUM(P226:P231)</f>
        <v>0</v>
      </c>
      <c r="Q225" s="211"/>
      <c r="R225" s="212">
        <f>SUM(R226:R231)</f>
        <v>0</v>
      </c>
      <c r="S225" s="211"/>
      <c r="T225" s="213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87</v>
      </c>
      <c r="AT225" s="215" t="s">
        <v>79</v>
      </c>
      <c r="AU225" s="215" t="s">
        <v>87</v>
      </c>
      <c r="AY225" s="214" t="s">
        <v>257</v>
      </c>
      <c r="BK225" s="216">
        <f>SUM(BK226:BK231)</f>
        <v>0</v>
      </c>
    </row>
    <row r="226" s="2" customFormat="1" ht="16.5" customHeight="1">
      <c r="A226" s="41"/>
      <c r="B226" s="42"/>
      <c r="C226" s="219" t="s">
        <v>400</v>
      </c>
      <c r="D226" s="219" t="s">
        <v>259</v>
      </c>
      <c r="E226" s="220" t="s">
        <v>406</v>
      </c>
      <c r="F226" s="221" t="s">
        <v>407</v>
      </c>
      <c r="G226" s="222" t="s">
        <v>318</v>
      </c>
      <c r="H226" s="223">
        <v>13.092000000000001</v>
      </c>
      <c r="I226" s="224"/>
      <c r="J226" s="225">
        <f>ROUND(I226*H226,2)</f>
        <v>0</v>
      </c>
      <c r="K226" s="221" t="s">
        <v>263</v>
      </c>
      <c r="L226" s="47"/>
      <c r="M226" s="226" t="s">
        <v>35</v>
      </c>
      <c r="N226" s="227" t="s">
        <v>51</v>
      </c>
      <c r="O226" s="87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0" t="s">
        <v>264</v>
      </c>
      <c r="AT226" s="230" t="s">
        <v>259</v>
      </c>
      <c r="AU226" s="230" t="s">
        <v>89</v>
      </c>
      <c r="AY226" s="19" t="s">
        <v>257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9" t="s">
        <v>87</v>
      </c>
      <c r="BK226" s="231">
        <f>ROUND(I226*H226,2)</f>
        <v>0</v>
      </c>
      <c r="BL226" s="19" t="s">
        <v>264</v>
      </c>
      <c r="BM226" s="230" t="s">
        <v>1332</v>
      </c>
    </row>
    <row r="227" s="2" customFormat="1">
      <c r="A227" s="41"/>
      <c r="B227" s="42"/>
      <c r="C227" s="43"/>
      <c r="D227" s="232" t="s">
        <v>266</v>
      </c>
      <c r="E227" s="43"/>
      <c r="F227" s="233" t="s">
        <v>409</v>
      </c>
      <c r="G227" s="43"/>
      <c r="H227" s="43"/>
      <c r="I227" s="234"/>
      <c r="J227" s="43"/>
      <c r="K227" s="43"/>
      <c r="L227" s="47"/>
      <c r="M227" s="235"/>
      <c r="N227" s="23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266</v>
      </c>
      <c r="AU227" s="19" t="s">
        <v>89</v>
      </c>
    </row>
    <row r="228" s="13" customFormat="1">
      <c r="A228" s="13"/>
      <c r="B228" s="237"/>
      <c r="C228" s="238"/>
      <c r="D228" s="239" t="s">
        <v>268</v>
      </c>
      <c r="E228" s="240" t="s">
        <v>35</v>
      </c>
      <c r="F228" s="241" t="s">
        <v>1263</v>
      </c>
      <c r="G228" s="238"/>
      <c r="H228" s="240" t="s">
        <v>35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268</v>
      </c>
      <c r="AU228" s="247" t="s">
        <v>89</v>
      </c>
      <c r="AV228" s="13" t="s">
        <v>87</v>
      </c>
      <c r="AW228" s="13" t="s">
        <v>41</v>
      </c>
      <c r="AX228" s="13" t="s">
        <v>80</v>
      </c>
      <c r="AY228" s="247" t="s">
        <v>257</v>
      </c>
    </row>
    <row r="229" s="13" customFormat="1">
      <c r="A229" s="13"/>
      <c r="B229" s="237"/>
      <c r="C229" s="238"/>
      <c r="D229" s="239" t="s">
        <v>268</v>
      </c>
      <c r="E229" s="240" t="s">
        <v>35</v>
      </c>
      <c r="F229" s="241" t="s">
        <v>410</v>
      </c>
      <c r="G229" s="238"/>
      <c r="H229" s="240" t="s">
        <v>35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268</v>
      </c>
      <c r="AU229" s="247" t="s">
        <v>89</v>
      </c>
      <c r="AV229" s="13" t="s">
        <v>87</v>
      </c>
      <c r="AW229" s="13" t="s">
        <v>41</v>
      </c>
      <c r="AX229" s="13" t="s">
        <v>80</v>
      </c>
      <c r="AY229" s="247" t="s">
        <v>257</v>
      </c>
    </row>
    <row r="230" s="14" customFormat="1">
      <c r="A230" s="14"/>
      <c r="B230" s="248"/>
      <c r="C230" s="249"/>
      <c r="D230" s="239" t="s">
        <v>268</v>
      </c>
      <c r="E230" s="250" t="s">
        <v>35</v>
      </c>
      <c r="F230" s="251" t="s">
        <v>1333</v>
      </c>
      <c r="G230" s="249"/>
      <c r="H230" s="252">
        <v>13.092000000000001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268</v>
      </c>
      <c r="AU230" s="258" t="s">
        <v>89</v>
      </c>
      <c r="AV230" s="14" t="s">
        <v>89</v>
      </c>
      <c r="AW230" s="14" t="s">
        <v>41</v>
      </c>
      <c r="AX230" s="14" t="s">
        <v>80</v>
      </c>
      <c r="AY230" s="258" t="s">
        <v>257</v>
      </c>
    </row>
    <row r="231" s="15" customFormat="1">
      <c r="A231" s="15"/>
      <c r="B231" s="259"/>
      <c r="C231" s="260"/>
      <c r="D231" s="239" t="s">
        <v>268</v>
      </c>
      <c r="E231" s="261" t="s">
        <v>35</v>
      </c>
      <c r="F231" s="262" t="s">
        <v>272</v>
      </c>
      <c r="G231" s="260"/>
      <c r="H231" s="263">
        <v>13.092000000000001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268</v>
      </c>
      <c r="AU231" s="269" t="s">
        <v>89</v>
      </c>
      <c r="AV231" s="15" t="s">
        <v>264</v>
      </c>
      <c r="AW231" s="15" t="s">
        <v>41</v>
      </c>
      <c r="AX231" s="15" t="s">
        <v>87</v>
      </c>
      <c r="AY231" s="269" t="s">
        <v>257</v>
      </c>
    </row>
    <row r="232" s="12" customFormat="1" ht="22.8" customHeight="1">
      <c r="A232" s="12"/>
      <c r="B232" s="203"/>
      <c r="C232" s="204"/>
      <c r="D232" s="205" t="s">
        <v>79</v>
      </c>
      <c r="E232" s="217" t="s">
        <v>287</v>
      </c>
      <c r="F232" s="217" t="s">
        <v>753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SUM(P233:P246)</f>
        <v>0</v>
      </c>
      <c r="Q232" s="211"/>
      <c r="R232" s="212">
        <f>SUM(R233:R246)</f>
        <v>0</v>
      </c>
      <c r="S232" s="211"/>
      <c r="T232" s="213">
        <f>SUM(T233:T246)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87</v>
      </c>
      <c r="AT232" s="215" t="s">
        <v>79</v>
      </c>
      <c r="AU232" s="215" t="s">
        <v>87</v>
      </c>
      <c r="AY232" s="214" t="s">
        <v>257</v>
      </c>
      <c r="BK232" s="216">
        <f>SUM(BK233:BK246)</f>
        <v>0</v>
      </c>
    </row>
    <row r="233" s="2" customFormat="1" ht="21.75" customHeight="1">
      <c r="A233" s="41"/>
      <c r="B233" s="42"/>
      <c r="C233" s="219" t="s">
        <v>405</v>
      </c>
      <c r="D233" s="219" t="s">
        <v>259</v>
      </c>
      <c r="E233" s="220" t="s">
        <v>754</v>
      </c>
      <c r="F233" s="221" t="s">
        <v>755</v>
      </c>
      <c r="G233" s="222" t="s">
        <v>262</v>
      </c>
      <c r="H233" s="223">
        <v>87.457999999999998</v>
      </c>
      <c r="I233" s="224"/>
      <c r="J233" s="225">
        <f>ROUND(I233*H233,2)</f>
        <v>0</v>
      </c>
      <c r="K233" s="221" t="s">
        <v>263</v>
      </c>
      <c r="L233" s="47"/>
      <c r="M233" s="226" t="s">
        <v>35</v>
      </c>
      <c r="N233" s="227" t="s">
        <v>51</v>
      </c>
      <c r="O233" s="87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30" t="s">
        <v>264</v>
      </c>
      <c r="AT233" s="230" t="s">
        <v>259</v>
      </c>
      <c r="AU233" s="230" t="s">
        <v>89</v>
      </c>
      <c r="AY233" s="19" t="s">
        <v>257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9" t="s">
        <v>87</v>
      </c>
      <c r="BK233" s="231">
        <f>ROUND(I233*H233,2)</f>
        <v>0</v>
      </c>
      <c r="BL233" s="19" t="s">
        <v>264</v>
      </c>
      <c r="BM233" s="230" t="s">
        <v>1334</v>
      </c>
    </row>
    <row r="234" s="2" customFormat="1">
      <c r="A234" s="41"/>
      <c r="B234" s="42"/>
      <c r="C234" s="43"/>
      <c r="D234" s="232" t="s">
        <v>266</v>
      </c>
      <c r="E234" s="43"/>
      <c r="F234" s="233" t="s">
        <v>757</v>
      </c>
      <c r="G234" s="43"/>
      <c r="H234" s="43"/>
      <c r="I234" s="234"/>
      <c r="J234" s="43"/>
      <c r="K234" s="43"/>
      <c r="L234" s="47"/>
      <c r="M234" s="235"/>
      <c r="N234" s="23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266</v>
      </c>
      <c r="AU234" s="19" t="s">
        <v>89</v>
      </c>
    </row>
    <row r="235" s="13" customFormat="1">
      <c r="A235" s="13"/>
      <c r="B235" s="237"/>
      <c r="C235" s="238"/>
      <c r="D235" s="239" t="s">
        <v>268</v>
      </c>
      <c r="E235" s="240" t="s">
        <v>35</v>
      </c>
      <c r="F235" s="241" t="s">
        <v>1263</v>
      </c>
      <c r="G235" s="238"/>
      <c r="H235" s="240" t="s">
        <v>35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268</v>
      </c>
      <c r="AU235" s="247" t="s">
        <v>89</v>
      </c>
      <c r="AV235" s="13" t="s">
        <v>87</v>
      </c>
      <c r="AW235" s="13" t="s">
        <v>41</v>
      </c>
      <c r="AX235" s="13" t="s">
        <v>80</v>
      </c>
      <c r="AY235" s="247" t="s">
        <v>257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980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3" customFormat="1">
      <c r="A237" s="13"/>
      <c r="B237" s="237"/>
      <c r="C237" s="238"/>
      <c r="D237" s="239" t="s">
        <v>268</v>
      </c>
      <c r="E237" s="240" t="s">
        <v>35</v>
      </c>
      <c r="F237" s="241" t="s">
        <v>1264</v>
      </c>
      <c r="G237" s="238"/>
      <c r="H237" s="240" t="s">
        <v>35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268</v>
      </c>
      <c r="AU237" s="247" t="s">
        <v>89</v>
      </c>
      <c r="AV237" s="13" t="s">
        <v>87</v>
      </c>
      <c r="AW237" s="13" t="s">
        <v>41</v>
      </c>
      <c r="AX237" s="13" t="s">
        <v>80</v>
      </c>
      <c r="AY237" s="247" t="s">
        <v>257</v>
      </c>
    </row>
    <row r="238" s="14" customFormat="1">
      <c r="A238" s="14"/>
      <c r="B238" s="248"/>
      <c r="C238" s="249"/>
      <c r="D238" s="239" t="s">
        <v>268</v>
      </c>
      <c r="E238" s="250" t="s">
        <v>35</v>
      </c>
      <c r="F238" s="251" t="s">
        <v>1271</v>
      </c>
      <c r="G238" s="249"/>
      <c r="H238" s="252">
        <v>87.457999999999998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268</v>
      </c>
      <c r="AU238" s="258" t="s">
        <v>89</v>
      </c>
      <c r="AV238" s="14" t="s">
        <v>89</v>
      </c>
      <c r="AW238" s="14" t="s">
        <v>41</v>
      </c>
      <c r="AX238" s="14" t="s">
        <v>80</v>
      </c>
      <c r="AY238" s="258" t="s">
        <v>257</v>
      </c>
    </row>
    <row r="239" s="15" customFormat="1">
      <c r="A239" s="15"/>
      <c r="B239" s="259"/>
      <c r="C239" s="260"/>
      <c r="D239" s="239" t="s">
        <v>268</v>
      </c>
      <c r="E239" s="261" t="s">
        <v>35</v>
      </c>
      <c r="F239" s="262" t="s">
        <v>272</v>
      </c>
      <c r="G239" s="260"/>
      <c r="H239" s="263">
        <v>87.457999999999998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9" t="s">
        <v>268</v>
      </c>
      <c r="AU239" s="269" t="s">
        <v>89</v>
      </c>
      <c r="AV239" s="15" t="s">
        <v>264</v>
      </c>
      <c r="AW239" s="15" t="s">
        <v>41</v>
      </c>
      <c r="AX239" s="15" t="s">
        <v>87</v>
      </c>
      <c r="AY239" s="269" t="s">
        <v>257</v>
      </c>
    </row>
    <row r="240" s="2" customFormat="1" ht="16.5" customHeight="1">
      <c r="A240" s="41"/>
      <c r="B240" s="42"/>
      <c r="C240" s="219" t="s">
        <v>413</v>
      </c>
      <c r="D240" s="219" t="s">
        <v>259</v>
      </c>
      <c r="E240" s="220" t="s">
        <v>758</v>
      </c>
      <c r="F240" s="221" t="s">
        <v>759</v>
      </c>
      <c r="G240" s="222" t="s">
        <v>262</v>
      </c>
      <c r="H240" s="223">
        <v>87.457999999999998</v>
      </c>
      <c r="I240" s="224"/>
      <c r="J240" s="225">
        <f>ROUND(I240*H240,2)</f>
        <v>0</v>
      </c>
      <c r="K240" s="221" t="s">
        <v>263</v>
      </c>
      <c r="L240" s="47"/>
      <c r="M240" s="226" t="s">
        <v>35</v>
      </c>
      <c r="N240" s="227" t="s">
        <v>51</v>
      </c>
      <c r="O240" s="87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0" t="s">
        <v>264</v>
      </c>
      <c r="AT240" s="230" t="s">
        <v>259</v>
      </c>
      <c r="AU240" s="230" t="s">
        <v>89</v>
      </c>
      <c r="AY240" s="19" t="s">
        <v>257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9" t="s">
        <v>87</v>
      </c>
      <c r="BK240" s="231">
        <f>ROUND(I240*H240,2)</f>
        <v>0</v>
      </c>
      <c r="BL240" s="19" t="s">
        <v>264</v>
      </c>
      <c r="BM240" s="230" t="s">
        <v>1335</v>
      </c>
    </row>
    <row r="241" s="2" customFormat="1">
      <c r="A241" s="41"/>
      <c r="B241" s="42"/>
      <c r="C241" s="43"/>
      <c r="D241" s="232" t="s">
        <v>266</v>
      </c>
      <c r="E241" s="43"/>
      <c r="F241" s="233" t="s">
        <v>761</v>
      </c>
      <c r="G241" s="43"/>
      <c r="H241" s="43"/>
      <c r="I241" s="234"/>
      <c r="J241" s="43"/>
      <c r="K241" s="43"/>
      <c r="L241" s="47"/>
      <c r="M241" s="235"/>
      <c r="N241" s="23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266</v>
      </c>
      <c r="AU241" s="19" t="s">
        <v>89</v>
      </c>
    </row>
    <row r="242" s="13" customFormat="1">
      <c r="A242" s="13"/>
      <c r="B242" s="237"/>
      <c r="C242" s="238"/>
      <c r="D242" s="239" t="s">
        <v>268</v>
      </c>
      <c r="E242" s="240" t="s">
        <v>35</v>
      </c>
      <c r="F242" s="241" t="s">
        <v>1263</v>
      </c>
      <c r="G242" s="238"/>
      <c r="H242" s="240" t="s">
        <v>35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268</v>
      </c>
      <c r="AU242" s="247" t="s">
        <v>89</v>
      </c>
      <c r="AV242" s="13" t="s">
        <v>87</v>
      </c>
      <c r="AW242" s="13" t="s">
        <v>41</v>
      </c>
      <c r="AX242" s="13" t="s">
        <v>80</v>
      </c>
      <c r="AY242" s="247" t="s">
        <v>257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980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3" customFormat="1">
      <c r="A244" s="13"/>
      <c r="B244" s="237"/>
      <c r="C244" s="238"/>
      <c r="D244" s="239" t="s">
        <v>268</v>
      </c>
      <c r="E244" s="240" t="s">
        <v>35</v>
      </c>
      <c r="F244" s="241" t="s">
        <v>1264</v>
      </c>
      <c r="G244" s="238"/>
      <c r="H244" s="240" t="s">
        <v>35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268</v>
      </c>
      <c r="AU244" s="247" t="s">
        <v>89</v>
      </c>
      <c r="AV244" s="13" t="s">
        <v>87</v>
      </c>
      <c r="AW244" s="13" t="s">
        <v>41</v>
      </c>
      <c r="AX244" s="13" t="s">
        <v>80</v>
      </c>
      <c r="AY244" s="247" t="s">
        <v>257</v>
      </c>
    </row>
    <row r="245" s="14" customFormat="1">
      <c r="A245" s="14"/>
      <c r="B245" s="248"/>
      <c r="C245" s="249"/>
      <c r="D245" s="239" t="s">
        <v>268</v>
      </c>
      <c r="E245" s="250" t="s">
        <v>35</v>
      </c>
      <c r="F245" s="251" t="s">
        <v>1271</v>
      </c>
      <c r="G245" s="249"/>
      <c r="H245" s="252">
        <v>87.457999999999998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268</v>
      </c>
      <c r="AU245" s="258" t="s">
        <v>89</v>
      </c>
      <c r="AV245" s="14" t="s">
        <v>89</v>
      </c>
      <c r="AW245" s="14" t="s">
        <v>41</v>
      </c>
      <c r="AX245" s="14" t="s">
        <v>80</v>
      </c>
      <c r="AY245" s="258" t="s">
        <v>257</v>
      </c>
    </row>
    <row r="246" s="15" customFormat="1">
      <c r="A246" s="15"/>
      <c r="B246" s="259"/>
      <c r="C246" s="260"/>
      <c r="D246" s="239" t="s">
        <v>268</v>
      </c>
      <c r="E246" s="261" t="s">
        <v>35</v>
      </c>
      <c r="F246" s="262" t="s">
        <v>272</v>
      </c>
      <c r="G246" s="260"/>
      <c r="H246" s="263">
        <v>87.457999999999998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9" t="s">
        <v>268</v>
      </c>
      <c r="AU246" s="269" t="s">
        <v>89</v>
      </c>
      <c r="AV246" s="15" t="s">
        <v>264</v>
      </c>
      <c r="AW246" s="15" t="s">
        <v>41</v>
      </c>
      <c r="AX246" s="15" t="s">
        <v>87</v>
      </c>
      <c r="AY246" s="269" t="s">
        <v>257</v>
      </c>
    </row>
    <row r="247" s="12" customFormat="1" ht="22.8" customHeight="1">
      <c r="A247" s="12"/>
      <c r="B247" s="203"/>
      <c r="C247" s="204"/>
      <c r="D247" s="205" t="s">
        <v>79</v>
      </c>
      <c r="E247" s="217" t="s">
        <v>308</v>
      </c>
      <c r="F247" s="217" t="s">
        <v>412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SUM(P248:P302)</f>
        <v>0</v>
      </c>
      <c r="Q247" s="211"/>
      <c r="R247" s="212">
        <f>SUM(R248:R302)</f>
        <v>4.9786778000000007</v>
      </c>
      <c r="S247" s="211"/>
      <c r="T247" s="213">
        <f>SUM(T248:T302)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87</v>
      </c>
      <c r="AT247" s="215" t="s">
        <v>79</v>
      </c>
      <c r="AU247" s="215" t="s">
        <v>87</v>
      </c>
      <c r="AY247" s="214" t="s">
        <v>257</v>
      </c>
      <c r="BK247" s="216">
        <f>SUM(BK248:BK302)</f>
        <v>0</v>
      </c>
    </row>
    <row r="248" s="2" customFormat="1" ht="24.15" customHeight="1">
      <c r="A248" s="41"/>
      <c r="B248" s="42"/>
      <c r="C248" s="219" t="s">
        <v>418</v>
      </c>
      <c r="D248" s="219" t="s">
        <v>259</v>
      </c>
      <c r="E248" s="220" t="s">
        <v>1336</v>
      </c>
      <c r="F248" s="221" t="s">
        <v>1337</v>
      </c>
      <c r="G248" s="222" t="s">
        <v>297</v>
      </c>
      <c r="H248" s="223">
        <v>113.84</v>
      </c>
      <c r="I248" s="224"/>
      <c r="J248" s="225">
        <f>ROUND(I248*H248,2)</f>
        <v>0</v>
      </c>
      <c r="K248" s="221" t="s">
        <v>263</v>
      </c>
      <c r="L248" s="47"/>
      <c r="M248" s="226" t="s">
        <v>35</v>
      </c>
      <c r="N248" s="227" t="s">
        <v>51</v>
      </c>
      <c r="O248" s="87"/>
      <c r="P248" s="228">
        <f>O248*H248</f>
        <v>0</v>
      </c>
      <c r="Q248" s="228">
        <v>3.0000000000000001E-05</v>
      </c>
      <c r="R248" s="228">
        <f>Q248*H248</f>
        <v>0.0034152000000000002</v>
      </c>
      <c r="S248" s="228">
        <v>0</v>
      </c>
      <c r="T248" s="22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0" t="s">
        <v>264</v>
      </c>
      <c r="AT248" s="230" t="s">
        <v>259</v>
      </c>
      <c r="AU248" s="230" t="s">
        <v>89</v>
      </c>
      <c r="AY248" s="19" t="s">
        <v>257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9" t="s">
        <v>87</v>
      </c>
      <c r="BK248" s="231">
        <f>ROUND(I248*H248,2)</f>
        <v>0</v>
      </c>
      <c r="BL248" s="19" t="s">
        <v>264</v>
      </c>
      <c r="BM248" s="230" t="s">
        <v>1338</v>
      </c>
    </row>
    <row r="249" s="2" customFormat="1">
      <c r="A249" s="41"/>
      <c r="B249" s="42"/>
      <c r="C249" s="43"/>
      <c r="D249" s="232" t="s">
        <v>266</v>
      </c>
      <c r="E249" s="43"/>
      <c r="F249" s="233" t="s">
        <v>1339</v>
      </c>
      <c r="G249" s="43"/>
      <c r="H249" s="43"/>
      <c r="I249" s="234"/>
      <c r="J249" s="43"/>
      <c r="K249" s="43"/>
      <c r="L249" s="47"/>
      <c r="M249" s="235"/>
      <c r="N249" s="23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266</v>
      </c>
      <c r="AU249" s="19" t="s">
        <v>89</v>
      </c>
    </row>
    <row r="250" s="13" customFormat="1">
      <c r="A250" s="13"/>
      <c r="B250" s="237"/>
      <c r="C250" s="238"/>
      <c r="D250" s="239" t="s">
        <v>268</v>
      </c>
      <c r="E250" s="240" t="s">
        <v>35</v>
      </c>
      <c r="F250" s="241" t="s">
        <v>1263</v>
      </c>
      <c r="G250" s="238"/>
      <c r="H250" s="240" t="s">
        <v>35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268</v>
      </c>
      <c r="AU250" s="247" t="s">
        <v>89</v>
      </c>
      <c r="AV250" s="13" t="s">
        <v>87</v>
      </c>
      <c r="AW250" s="13" t="s">
        <v>41</v>
      </c>
      <c r="AX250" s="13" t="s">
        <v>80</v>
      </c>
      <c r="AY250" s="247" t="s">
        <v>257</v>
      </c>
    </row>
    <row r="251" s="14" customFormat="1">
      <c r="A251" s="14"/>
      <c r="B251" s="248"/>
      <c r="C251" s="249"/>
      <c r="D251" s="239" t="s">
        <v>268</v>
      </c>
      <c r="E251" s="250" t="s">
        <v>35</v>
      </c>
      <c r="F251" s="251" t="s">
        <v>1331</v>
      </c>
      <c r="G251" s="249"/>
      <c r="H251" s="252">
        <v>113.84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268</v>
      </c>
      <c r="AU251" s="258" t="s">
        <v>89</v>
      </c>
      <c r="AV251" s="14" t="s">
        <v>89</v>
      </c>
      <c r="AW251" s="14" t="s">
        <v>41</v>
      </c>
      <c r="AX251" s="14" t="s">
        <v>80</v>
      </c>
      <c r="AY251" s="258" t="s">
        <v>257</v>
      </c>
    </row>
    <row r="252" s="15" customFormat="1">
      <c r="A252" s="15"/>
      <c r="B252" s="259"/>
      <c r="C252" s="260"/>
      <c r="D252" s="239" t="s">
        <v>268</v>
      </c>
      <c r="E252" s="261" t="s">
        <v>35</v>
      </c>
      <c r="F252" s="262" t="s">
        <v>272</v>
      </c>
      <c r="G252" s="260"/>
      <c r="H252" s="263">
        <v>113.84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9" t="s">
        <v>268</v>
      </c>
      <c r="AU252" s="269" t="s">
        <v>89</v>
      </c>
      <c r="AV252" s="15" t="s">
        <v>264</v>
      </c>
      <c r="AW252" s="15" t="s">
        <v>41</v>
      </c>
      <c r="AX252" s="15" t="s">
        <v>87</v>
      </c>
      <c r="AY252" s="269" t="s">
        <v>257</v>
      </c>
    </row>
    <row r="253" s="2" customFormat="1" ht="16.5" customHeight="1">
      <c r="A253" s="41"/>
      <c r="B253" s="42"/>
      <c r="C253" s="270" t="s">
        <v>422</v>
      </c>
      <c r="D253" s="270" t="s">
        <v>369</v>
      </c>
      <c r="E253" s="271" t="s">
        <v>1340</v>
      </c>
      <c r="F253" s="272" t="s">
        <v>1341</v>
      </c>
      <c r="G253" s="273" t="s">
        <v>297</v>
      </c>
      <c r="H253" s="274">
        <v>115.548</v>
      </c>
      <c r="I253" s="275"/>
      <c r="J253" s="276">
        <f>ROUND(I253*H253,2)</f>
        <v>0</v>
      </c>
      <c r="K253" s="272" t="s">
        <v>263</v>
      </c>
      <c r="L253" s="277"/>
      <c r="M253" s="278" t="s">
        <v>35</v>
      </c>
      <c r="N253" s="279" t="s">
        <v>51</v>
      </c>
      <c r="O253" s="87"/>
      <c r="P253" s="228">
        <f>O253*H253</f>
        <v>0</v>
      </c>
      <c r="Q253" s="228">
        <v>0.024</v>
      </c>
      <c r="R253" s="228">
        <f>Q253*H253</f>
        <v>2.7731520000000001</v>
      </c>
      <c r="S253" s="228">
        <v>0</v>
      </c>
      <c r="T253" s="22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30" t="s">
        <v>308</v>
      </c>
      <c r="AT253" s="230" t="s">
        <v>369</v>
      </c>
      <c r="AU253" s="230" t="s">
        <v>89</v>
      </c>
      <c r="AY253" s="19" t="s">
        <v>257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9" t="s">
        <v>87</v>
      </c>
      <c r="BK253" s="231">
        <f>ROUND(I253*H253,2)</f>
        <v>0</v>
      </c>
      <c r="BL253" s="19" t="s">
        <v>264</v>
      </c>
      <c r="BM253" s="230" t="s">
        <v>1342</v>
      </c>
    </row>
    <row r="254" s="14" customFormat="1">
      <c r="A254" s="14"/>
      <c r="B254" s="248"/>
      <c r="C254" s="249"/>
      <c r="D254" s="239" t="s">
        <v>268</v>
      </c>
      <c r="E254" s="249"/>
      <c r="F254" s="251" t="s">
        <v>1343</v>
      </c>
      <c r="G254" s="249"/>
      <c r="H254" s="252">
        <v>115.548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268</v>
      </c>
      <c r="AU254" s="258" t="s">
        <v>89</v>
      </c>
      <c r="AV254" s="14" t="s">
        <v>89</v>
      </c>
      <c r="AW254" s="14" t="s">
        <v>4</v>
      </c>
      <c r="AX254" s="14" t="s">
        <v>87</v>
      </c>
      <c r="AY254" s="258" t="s">
        <v>257</v>
      </c>
    </row>
    <row r="255" s="2" customFormat="1" ht="24.15" customHeight="1">
      <c r="A255" s="41"/>
      <c r="B255" s="42"/>
      <c r="C255" s="219" t="s">
        <v>427</v>
      </c>
      <c r="D255" s="219" t="s">
        <v>259</v>
      </c>
      <c r="E255" s="220" t="s">
        <v>1344</v>
      </c>
      <c r="F255" s="221" t="s">
        <v>1345</v>
      </c>
      <c r="G255" s="222" t="s">
        <v>396</v>
      </c>
      <c r="H255" s="223">
        <v>38</v>
      </c>
      <c r="I255" s="224"/>
      <c r="J255" s="225">
        <f>ROUND(I255*H255,2)</f>
        <v>0</v>
      </c>
      <c r="K255" s="221" t="s">
        <v>263</v>
      </c>
      <c r="L255" s="47"/>
      <c r="M255" s="226" t="s">
        <v>35</v>
      </c>
      <c r="N255" s="227" t="s">
        <v>51</v>
      </c>
      <c r="O255" s="87"/>
      <c r="P255" s="228">
        <f>O255*H255</f>
        <v>0</v>
      </c>
      <c r="Q255" s="228">
        <v>6.9999999999999994E-05</v>
      </c>
      <c r="R255" s="228">
        <f>Q255*H255</f>
        <v>0.0026599999999999996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264</v>
      </c>
      <c r="AT255" s="230" t="s">
        <v>259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1346</v>
      </c>
    </row>
    <row r="256" s="2" customFormat="1">
      <c r="A256" s="41"/>
      <c r="B256" s="42"/>
      <c r="C256" s="43"/>
      <c r="D256" s="232" t="s">
        <v>266</v>
      </c>
      <c r="E256" s="43"/>
      <c r="F256" s="233" t="s">
        <v>1347</v>
      </c>
      <c r="G256" s="43"/>
      <c r="H256" s="43"/>
      <c r="I256" s="234"/>
      <c r="J256" s="43"/>
      <c r="K256" s="43"/>
      <c r="L256" s="47"/>
      <c r="M256" s="235"/>
      <c r="N256" s="23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266</v>
      </c>
      <c r="AU256" s="19" t="s">
        <v>89</v>
      </c>
    </row>
    <row r="257" s="13" customFormat="1">
      <c r="A257" s="13"/>
      <c r="B257" s="237"/>
      <c r="C257" s="238"/>
      <c r="D257" s="239" t="s">
        <v>268</v>
      </c>
      <c r="E257" s="240" t="s">
        <v>35</v>
      </c>
      <c r="F257" s="241" t="s">
        <v>1263</v>
      </c>
      <c r="G257" s="238"/>
      <c r="H257" s="240" t="s">
        <v>35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268</v>
      </c>
      <c r="AU257" s="247" t="s">
        <v>89</v>
      </c>
      <c r="AV257" s="13" t="s">
        <v>87</v>
      </c>
      <c r="AW257" s="13" t="s">
        <v>41</v>
      </c>
      <c r="AX257" s="13" t="s">
        <v>80</v>
      </c>
      <c r="AY257" s="247" t="s">
        <v>257</v>
      </c>
    </row>
    <row r="258" s="14" customFormat="1">
      <c r="A258" s="14"/>
      <c r="B258" s="248"/>
      <c r="C258" s="249"/>
      <c r="D258" s="239" t="s">
        <v>268</v>
      </c>
      <c r="E258" s="250" t="s">
        <v>35</v>
      </c>
      <c r="F258" s="251" t="s">
        <v>1348</v>
      </c>
      <c r="G258" s="249"/>
      <c r="H258" s="252">
        <v>19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268</v>
      </c>
      <c r="AU258" s="258" t="s">
        <v>89</v>
      </c>
      <c r="AV258" s="14" t="s">
        <v>89</v>
      </c>
      <c r="AW258" s="14" t="s">
        <v>41</v>
      </c>
      <c r="AX258" s="14" t="s">
        <v>80</v>
      </c>
      <c r="AY258" s="258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1349</v>
      </c>
      <c r="G259" s="249"/>
      <c r="H259" s="252">
        <v>19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5" customFormat="1">
      <c r="A260" s="15"/>
      <c r="B260" s="259"/>
      <c r="C260" s="260"/>
      <c r="D260" s="239" t="s">
        <v>268</v>
      </c>
      <c r="E260" s="261" t="s">
        <v>35</v>
      </c>
      <c r="F260" s="262" t="s">
        <v>272</v>
      </c>
      <c r="G260" s="260"/>
      <c r="H260" s="263">
        <v>38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268</v>
      </c>
      <c r="AU260" s="269" t="s">
        <v>89</v>
      </c>
      <c r="AV260" s="15" t="s">
        <v>264</v>
      </c>
      <c r="AW260" s="15" t="s">
        <v>41</v>
      </c>
      <c r="AX260" s="15" t="s">
        <v>87</v>
      </c>
      <c r="AY260" s="269" t="s">
        <v>257</v>
      </c>
    </row>
    <row r="261" s="2" customFormat="1" ht="16.5" customHeight="1">
      <c r="A261" s="41"/>
      <c r="B261" s="42"/>
      <c r="C261" s="270" t="s">
        <v>431</v>
      </c>
      <c r="D261" s="270" t="s">
        <v>369</v>
      </c>
      <c r="E261" s="271" t="s">
        <v>1350</v>
      </c>
      <c r="F261" s="272" t="s">
        <v>1351</v>
      </c>
      <c r="G261" s="273" t="s">
        <v>396</v>
      </c>
      <c r="H261" s="274">
        <v>19.285</v>
      </c>
      <c r="I261" s="275"/>
      <c r="J261" s="276">
        <f>ROUND(I261*H261,2)</f>
        <v>0</v>
      </c>
      <c r="K261" s="272" t="s">
        <v>263</v>
      </c>
      <c r="L261" s="277"/>
      <c r="M261" s="278" t="s">
        <v>35</v>
      </c>
      <c r="N261" s="279" t="s">
        <v>51</v>
      </c>
      <c r="O261" s="87"/>
      <c r="P261" s="228">
        <f>O261*H261</f>
        <v>0</v>
      </c>
      <c r="Q261" s="228">
        <v>0.01</v>
      </c>
      <c r="R261" s="228">
        <f>Q261*H261</f>
        <v>0.19284999999999999</v>
      </c>
      <c r="S261" s="228">
        <v>0</v>
      </c>
      <c r="T261" s="22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0" t="s">
        <v>308</v>
      </c>
      <c r="AT261" s="230" t="s">
        <v>369</v>
      </c>
      <c r="AU261" s="230" t="s">
        <v>89</v>
      </c>
      <c r="AY261" s="19" t="s">
        <v>257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87</v>
      </c>
      <c r="BK261" s="231">
        <f>ROUND(I261*H261,2)</f>
        <v>0</v>
      </c>
      <c r="BL261" s="19" t="s">
        <v>264</v>
      </c>
      <c r="BM261" s="230" t="s">
        <v>1352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1263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4" customFormat="1">
      <c r="A263" s="14"/>
      <c r="B263" s="248"/>
      <c r="C263" s="249"/>
      <c r="D263" s="239" t="s">
        <v>268</v>
      </c>
      <c r="E263" s="250" t="s">
        <v>35</v>
      </c>
      <c r="F263" s="251" t="s">
        <v>1348</v>
      </c>
      <c r="G263" s="249"/>
      <c r="H263" s="252">
        <v>19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268</v>
      </c>
      <c r="AU263" s="258" t="s">
        <v>89</v>
      </c>
      <c r="AV263" s="14" t="s">
        <v>89</v>
      </c>
      <c r="AW263" s="14" t="s">
        <v>41</v>
      </c>
      <c r="AX263" s="14" t="s">
        <v>80</v>
      </c>
      <c r="AY263" s="258" t="s">
        <v>257</v>
      </c>
    </row>
    <row r="264" s="15" customFormat="1">
      <c r="A264" s="15"/>
      <c r="B264" s="259"/>
      <c r="C264" s="260"/>
      <c r="D264" s="239" t="s">
        <v>268</v>
      </c>
      <c r="E264" s="261" t="s">
        <v>35</v>
      </c>
      <c r="F264" s="262" t="s">
        <v>272</v>
      </c>
      <c r="G264" s="260"/>
      <c r="H264" s="263">
        <v>19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268</v>
      </c>
      <c r="AU264" s="269" t="s">
        <v>89</v>
      </c>
      <c r="AV264" s="15" t="s">
        <v>264</v>
      </c>
      <c r="AW264" s="15" t="s">
        <v>41</v>
      </c>
      <c r="AX264" s="15" t="s">
        <v>87</v>
      </c>
      <c r="AY264" s="269" t="s">
        <v>257</v>
      </c>
    </row>
    <row r="265" s="14" customFormat="1">
      <c r="A265" s="14"/>
      <c r="B265" s="248"/>
      <c r="C265" s="249"/>
      <c r="D265" s="239" t="s">
        <v>268</v>
      </c>
      <c r="E265" s="249"/>
      <c r="F265" s="251" t="s">
        <v>1353</v>
      </c>
      <c r="G265" s="249"/>
      <c r="H265" s="252">
        <v>19.285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268</v>
      </c>
      <c r="AU265" s="258" t="s">
        <v>89</v>
      </c>
      <c r="AV265" s="14" t="s">
        <v>89</v>
      </c>
      <c r="AW265" s="14" t="s">
        <v>4</v>
      </c>
      <c r="AX265" s="14" t="s">
        <v>87</v>
      </c>
      <c r="AY265" s="258" t="s">
        <v>257</v>
      </c>
    </row>
    <row r="266" s="2" customFormat="1" ht="16.5" customHeight="1">
      <c r="A266" s="41"/>
      <c r="B266" s="42"/>
      <c r="C266" s="270" t="s">
        <v>436</v>
      </c>
      <c r="D266" s="270" t="s">
        <v>369</v>
      </c>
      <c r="E266" s="271" t="s">
        <v>1354</v>
      </c>
      <c r="F266" s="272" t="s">
        <v>1355</v>
      </c>
      <c r="G266" s="273" t="s">
        <v>396</v>
      </c>
      <c r="H266" s="274">
        <v>19.285</v>
      </c>
      <c r="I266" s="275"/>
      <c r="J266" s="276">
        <f>ROUND(I266*H266,2)</f>
        <v>0</v>
      </c>
      <c r="K266" s="272" t="s">
        <v>263</v>
      </c>
      <c r="L266" s="277"/>
      <c r="M266" s="278" t="s">
        <v>35</v>
      </c>
      <c r="N266" s="279" t="s">
        <v>51</v>
      </c>
      <c r="O266" s="87"/>
      <c r="P266" s="228">
        <f>O266*H266</f>
        <v>0</v>
      </c>
      <c r="Q266" s="228">
        <v>0.0030000000000000001</v>
      </c>
      <c r="R266" s="228">
        <f>Q266*H266</f>
        <v>0.057855000000000004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308</v>
      </c>
      <c r="AT266" s="230" t="s">
        <v>369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1356</v>
      </c>
    </row>
    <row r="267" s="13" customFormat="1">
      <c r="A267" s="13"/>
      <c r="B267" s="237"/>
      <c r="C267" s="238"/>
      <c r="D267" s="239" t="s">
        <v>268</v>
      </c>
      <c r="E267" s="240" t="s">
        <v>35</v>
      </c>
      <c r="F267" s="241" t="s">
        <v>1263</v>
      </c>
      <c r="G267" s="238"/>
      <c r="H267" s="240" t="s">
        <v>35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268</v>
      </c>
      <c r="AU267" s="247" t="s">
        <v>89</v>
      </c>
      <c r="AV267" s="13" t="s">
        <v>87</v>
      </c>
      <c r="AW267" s="13" t="s">
        <v>41</v>
      </c>
      <c r="AX267" s="13" t="s">
        <v>80</v>
      </c>
      <c r="AY267" s="247" t="s">
        <v>257</v>
      </c>
    </row>
    <row r="268" s="14" customFormat="1">
      <c r="A268" s="14"/>
      <c r="B268" s="248"/>
      <c r="C268" s="249"/>
      <c r="D268" s="239" t="s">
        <v>268</v>
      </c>
      <c r="E268" s="250" t="s">
        <v>35</v>
      </c>
      <c r="F268" s="251" t="s">
        <v>1349</v>
      </c>
      <c r="G268" s="249"/>
      <c r="H268" s="252">
        <v>19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268</v>
      </c>
      <c r="AU268" s="258" t="s">
        <v>89</v>
      </c>
      <c r="AV268" s="14" t="s">
        <v>89</v>
      </c>
      <c r="AW268" s="14" t="s">
        <v>41</v>
      </c>
      <c r="AX268" s="14" t="s">
        <v>80</v>
      </c>
      <c r="AY268" s="258" t="s">
        <v>257</v>
      </c>
    </row>
    <row r="269" s="15" customFormat="1">
      <c r="A269" s="15"/>
      <c r="B269" s="259"/>
      <c r="C269" s="260"/>
      <c r="D269" s="239" t="s">
        <v>268</v>
      </c>
      <c r="E269" s="261" t="s">
        <v>35</v>
      </c>
      <c r="F269" s="262" t="s">
        <v>272</v>
      </c>
      <c r="G269" s="260"/>
      <c r="H269" s="263">
        <v>19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268</v>
      </c>
      <c r="AU269" s="269" t="s">
        <v>89</v>
      </c>
      <c r="AV269" s="15" t="s">
        <v>264</v>
      </c>
      <c r="AW269" s="15" t="s">
        <v>41</v>
      </c>
      <c r="AX269" s="15" t="s">
        <v>87</v>
      </c>
      <c r="AY269" s="269" t="s">
        <v>257</v>
      </c>
    </row>
    <row r="270" s="14" customFormat="1">
      <c r="A270" s="14"/>
      <c r="B270" s="248"/>
      <c r="C270" s="249"/>
      <c r="D270" s="239" t="s">
        <v>268</v>
      </c>
      <c r="E270" s="249"/>
      <c r="F270" s="251" t="s">
        <v>1353</v>
      </c>
      <c r="G270" s="249"/>
      <c r="H270" s="252">
        <v>19.285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268</v>
      </c>
      <c r="AU270" s="258" t="s">
        <v>89</v>
      </c>
      <c r="AV270" s="14" t="s">
        <v>89</v>
      </c>
      <c r="AW270" s="14" t="s">
        <v>4</v>
      </c>
      <c r="AX270" s="14" t="s">
        <v>87</v>
      </c>
      <c r="AY270" s="258" t="s">
        <v>257</v>
      </c>
    </row>
    <row r="271" s="2" customFormat="1" ht="16.5" customHeight="1">
      <c r="A271" s="41"/>
      <c r="B271" s="42"/>
      <c r="C271" s="219" t="s">
        <v>440</v>
      </c>
      <c r="D271" s="219" t="s">
        <v>259</v>
      </c>
      <c r="E271" s="220" t="s">
        <v>1357</v>
      </c>
      <c r="F271" s="221" t="s">
        <v>1358</v>
      </c>
      <c r="G271" s="222" t="s">
        <v>297</v>
      </c>
      <c r="H271" s="223">
        <v>113.84</v>
      </c>
      <c r="I271" s="224"/>
      <c r="J271" s="225">
        <f>ROUND(I271*H271,2)</f>
        <v>0</v>
      </c>
      <c r="K271" s="221" t="s">
        <v>263</v>
      </c>
      <c r="L271" s="47"/>
      <c r="M271" s="226" t="s">
        <v>35</v>
      </c>
      <c r="N271" s="227" t="s">
        <v>51</v>
      </c>
      <c r="O271" s="87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30" t="s">
        <v>264</v>
      </c>
      <c r="AT271" s="230" t="s">
        <v>259</v>
      </c>
      <c r="AU271" s="230" t="s">
        <v>89</v>
      </c>
      <c r="AY271" s="19" t="s">
        <v>257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9" t="s">
        <v>87</v>
      </c>
      <c r="BK271" s="231">
        <f>ROUND(I271*H271,2)</f>
        <v>0</v>
      </c>
      <c r="BL271" s="19" t="s">
        <v>264</v>
      </c>
      <c r="BM271" s="230" t="s">
        <v>1359</v>
      </c>
    </row>
    <row r="272" s="2" customFormat="1">
      <c r="A272" s="41"/>
      <c r="B272" s="42"/>
      <c r="C272" s="43"/>
      <c r="D272" s="232" t="s">
        <v>266</v>
      </c>
      <c r="E272" s="43"/>
      <c r="F272" s="233" t="s">
        <v>1360</v>
      </c>
      <c r="G272" s="43"/>
      <c r="H272" s="43"/>
      <c r="I272" s="234"/>
      <c r="J272" s="43"/>
      <c r="K272" s="43"/>
      <c r="L272" s="47"/>
      <c r="M272" s="235"/>
      <c r="N272" s="236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266</v>
      </c>
      <c r="AU272" s="19" t="s">
        <v>89</v>
      </c>
    </row>
    <row r="273" s="13" customFormat="1">
      <c r="A273" s="13"/>
      <c r="B273" s="237"/>
      <c r="C273" s="238"/>
      <c r="D273" s="239" t="s">
        <v>268</v>
      </c>
      <c r="E273" s="240" t="s">
        <v>35</v>
      </c>
      <c r="F273" s="241" t="s">
        <v>1263</v>
      </c>
      <c r="G273" s="238"/>
      <c r="H273" s="240" t="s">
        <v>35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268</v>
      </c>
      <c r="AU273" s="247" t="s">
        <v>89</v>
      </c>
      <c r="AV273" s="13" t="s">
        <v>87</v>
      </c>
      <c r="AW273" s="13" t="s">
        <v>41</v>
      </c>
      <c r="AX273" s="13" t="s">
        <v>80</v>
      </c>
      <c r="AY273" s="247" t="s">
        <v>257</v>
      </c>
    </row>
    <row r="274" s="14" customFormat="1">
      <c r="A274" s="14"/>
      <c r="B274" s="248"/>
      <c r="C274" s="249"/>
      <c r="D274" s="239" t="s">
        <v>268</v>
      </c>
      <c r="E274" s="250" t="s">
        <v>35</v>
      </c>
      <c r="F274" s="251" t="s">
        <v>1331</v>
      </c>
      <c r="G274" s="249"/>
      <c r="H274" s="252">
        <v>113.84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268</v>
      </c>
      <c r="AU274" s="258" t="s">
        <v>89</v>
      </c>
      <c r="AV274" s="14" t="s">
        <v>89</v>
      </c>
      <c r="AW274" s="14" t="s">
        <v>41</v>
      </c>
      <c r="AX274" s="14" t="s">
        <v>80</v>
      </c>
      <c r="AY274" s="258" t="s">
        <v>257</v>
      </c>
    </row>
    <row r="275" s="15" customFormat="1">
      <c r="A275" s="15"/>
      <c r="B275" s="259"/>
      <c r="C275" s="260"/>
      <c r="D275" s="239" t="s">
        <v>268</v>
      </c>
      <c r="E275" s="261" t="s">
        <v>35</v>
      </c>
      <c r="F275" s="262" t="s">
        <v>272</v>
      </c>
      <c r="G275" s="260"/>
      <c r="H275" s="263">
        <v>113.84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9" t="s">
        <v>268</v>
      </c>
      <c r="AU275" s="269" t="s">
        <v>89</v>
      </c>
      <c r="AV275" s="15" t="s">
        <v>264</v>
      </c>
      <c r="AW275" s="15" t="s">
        <v>41</v>
      </c>
      <c r="AX275" s="15" t="s">
        <v>87</v>
      </c>
      <c r="AY275" s="269" t="s">
        <v>257</v>
      </c>
    </row>
    <row r="276" s="2" customFormat="1" ht="16.5" customHeight="1">
      <c r="A276" s="41"/>
      <c r="B276" s="42"/>
      <c r="C276" s="219" t="s">
        <v>446</v>
      </c>
      <c r="D276" s="219" t="s">
        <v>259</v>
      </c>
      <c r="E276" s="220" t="s">
        <v>500</v>
      </c>
      <c r="F276" s="221" t="s">
        <v>501</v>
      </c>
      <c r="G276" s="222" t="s">
        <v>396</v>
      </c>
      <c r="H276" s="223">
        <v>2</v>
      </c>
      <c r="I276" s="224"/>
      <c r="J276" s="225">
        <f>ROUND(I276*H276,2)</f>
        <v>0</v>
      </c>
      <c r="K276" s="221" t="s">
        <v>263</v>
      </c>
      <c r="L276" s="47"/>
      <c r="M276" s="226" t="s">
        <v>35</v>
      </c>
      <c r="N276" s="227" t="s">
        <v>51</v>
      </c>
      <c r="O276" s="87"/>
      <c r="P276" s="228">
        <f>O276*H276</f>
        <v>0</v>
      </c>
      <c r="Q276" s="228">
        <v>0.45937</v>
      </c>
      <c r="R276" s="228">
        <f>Q276*H276</f>
        <v>0.91874</v>
      </c>
      <c r="S276" s="228">
        <v>0</v>
      </c>
      <c r="T276" s="22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0" t="s">
        <v>264</v>
      </c>
      <c r="AT276" s="230" t="s">
        <v>259</v>
      </c>
      <c r="AU276" s="230" t="s">
        <v>89</v>
      </c>
      <c r="AY276" s="19" t="s">
        <v>257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9" t="s">
        <v>87</v>
      </c>
      <c r="BK276" s="231">
        <f>ROUND(I276*H276,2)</f>
        <v>0</v>
      </c>
      <c r="BL276" s="19" t="s">
        <v>264</v>
      </c>
      <c r="BM276" s="230" t="s">
        <v>1361</v>
      </c>
    </row>
    <row r="277" s="2" customFormat="1">
      <c r="A277" s="41"/>
      <c r="B277" s="42"/>
      <c r="C277" s="43"/>
      <c r="D277" s="232" t="s">
        <v>266</v>
      </c>
      <c r="E277" s="43"/>
      <c r="F277" s="233" t="s">
        <v>503</v>
      </c>
      <c r="G277" s="43"/>
      <c r="H277" s="43"/>
      <c r="I277" s="234"/>
      <c r="J277" s="43"/>
      <c r="K277" s="43"/>
      <c r="L277" s="47"/>
      <c r="M277" s="235"/>
      <c r="N277" s="23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266</v>
      </c>
      <c r="AU277" s="19" t="s">
        <v>89</v>
      </c>
    </row>
    <row r="278" s="2" customFormat="1" ht="24.15" customHeight="1">
      <c r="A278" s="41"/>
      <c r="B278" s="42"/>
      <c r="C278" s="219" t="s">
        <v>451</v>
      </c>
      <c r="D278" s="219" t="s">
        <v>259</v>
      </c>
      <c r="E278" s="220" t="s">
        <v>1362</v>
      </c>
      <c r="F278" s="221" t="s">
        <v>1363</v>
      </c>
      <c r="G278" s="222" t="s">
        <v>396</v>
      </c>
      <c r="H278" s="223">
        <v>3</v>
      </c>
      <c r="I278" s="224"/>
      <c r="J278" s="225">
        <f>ROUND(I278*H278,2)</f>
        <v>0</v>
      </c>
      <c r="K278" s="221" t="s">
        <v>263</v>
      </c>
      <c r="L278" s="47"/>
      <c r="M278" s="226" t="s">
        <v>35</v>
      </c>
      <c r="N278" s="227" t="s">
        <v>51</v>
      </c>
      <c r="O278" s="87"/>
      <c r="P278" s="228">
        <f>O278*H278</f>
        <v>0</v>
      </c>
      <c r="Q278" s="228">
        <v>0.1056</v>
      </c>
      <c r="R278" s="228">
        <f>Q278*H278</f>
        <v>0.31679999999999997</v>
      </c>
      <c r="S278" s="228">
        <v>0</v>
      </c>
      <c r="T278" s="22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0" t="s">
        <v>264</v>
      </c>
      <c r="AT278" s="230" t="s">
        <v>259</v>
      </c>
      <c r="AU278" s="230" t="s">
        <v>89</v>
      </c>
      <c r="AY278" s="19" t="s">
        <v>257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9" t="s">
        <v>87</v>
      </c>
      <c r="BK278" s="231">
        <f>ROUND(I278*H278,2)</f>
        <v>0</v>
      </c>
      <c r="BL278" s="19" t="s">
        <v>264</v>
      </c>
      <c r="BM278" s="230" t="s">
        <v>1364</v>
      </c>
    </row>
    <row r="279" s="2" customFormat="1">
      <c r="A279" s="41"/>
      <c r="B279" s="42"/>
      <c r="C279" s="43"/>
      <c r="D279" s="232" t="s">
        <v>266</v>
      </c>
      <c r="E279" s="43"/>
      <c r="F279" s="233" t="s">
        <v>1365</v>
      </c>
      <c r="G279" s="43"/>
      <c r="H279" s="43"/>
      <c r="I279" s="234"/>
      <c r="J279" s="43"/>
      <c r="K279" s="43"/>
      <c r="L279" s="47"/>
      <c r="M279" s="235"/>
      <c r="N279" s="23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266</v>
      </c>
      <c r="AU279" s="19" t="s">
        <v>89</v>
      </c>
    </row>
    <row r="280" s="13" customFormat="1">
      <c r="A280" s="13"/>
      <c r="B280" s="237"/>
      <c r="C280" s="238"/>
      <c r="D280" s="239" t="s">
        <v>268</v>
      </c>
      <c r="E280" s="240" t="s">
        <v>35</v>
      </c>
      <c r="F280" s="241" t="s">
        <v>1263</v>
      </c>
      <c r="G280" s="238"/>
      <c r="H280" s="240" t="s">
        <v>35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268</v>
      </c>
      <c r="AU280" s="247" t="s">
        <v>89</v>
      </c>
      <c r="AV280" s="13" t="s">
        <v>87</v>
      </c>
      <c r="AW280" s="13" t="s">
        <v>41</v>
      </c>
      <c r="AX280" s="13" t="s">
        <v>80</v>
      </c>
      <c r="AY280" s="247" t="s">
        <v>257</v>
      </c>
    </row>
    <row r="281" s="14" customFormat="1">
      <c r="A281" s="14"/>
      <c r="B281" s="248"/>
      <c r="C281" s="249"/>
      <c r="D281" s="239" t="s">
        <v>268</v>
      </c>
      <c r="E281" s="250" t="s">
        <v>35</v>
      </c>
      <c r="F281" s="251" t="s">
        <v>98</v>
      </c>
      <c r="G281" s="249"/>
      <c r="H281" s="252">
        <v>3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268</v>
      </c>
      <c r="AU281" s="258" t="s">
        <v>89</v>
      </c>
      <c r="AV281" s="14" t="s">
        <v>89</v>
      </c>
      <c r="AW281" s="14" t="s">
        <v>41</v>
      </c>
      <c r="AX281" s="14" t="s">
        <v>80</v>
      </c>
      <c r="AY281" s="258" t="s">
        <v>257</v>
      </c>
    </row>
    <row r="282" s="15" customFormat="1">
      <c r="A282" s="15"/>
      <c r="B282" s="259"/>
      <c r="C282" s="260"/>
      <c r="D282" s="239" t="s">
        <v>268</v>
      </c>
      <c r="E282" s="261" t="s">
        <v>35</v>
      </c>
      <c r="F282" s="262" t="s">
        <v>272</v>
      </c>
      <c r="G282" s="260"/>
      <c r="H282" s="263">
        <v>3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9" t="s">
        <v>268</v>
      </c>
      <c r="AU282" s="269" t="s">
        <v>89</v>
      </c>
      <c r="AV282" s="15" t="s">
        <v>264</v>
      </c>
      <c r="AW282" s="15" t="s">
        <v>41</v>
      </c>
      <c r="AX282" s="15" t="s">
        <v>87</v>
      </c>
      <c r="AY282" s="269" t="s">
        <v>257</v>
      </c>
    </row>
    <row r="283" s="2" customFormat="1" ht="24.15" customHeight="1">
      <c r="A283" s="41"/>
      <c r="B283" s="42"/>
      <c r="C283" s="219" t="s">
        <v>458</v>
      </c>
      <c r="D283" s="219" t="s">
        <v>259</v>
      </c>
      <c r="E283" s="220" t="s">
        <v>1366</v>
      </c>
      <c r="F283" s="221" t="s">
        <v>1367</v>
      </c>
      <c r="G283" s="222" t="s">
        <v>396</v>
      </c>
      <c r="H283" s="223">
        <v>3</v>
      </c>
      <c r="I283" s="224"/>
      <c r="J283" s="225">
        <f>ROUND(I283*H283,2)</f>
        <v>0</v>
      </c>
      <c r="K283" s="221" t="s">
        <v>263</v>
      </c>
      <c r="L283" s="47"/>
      <c r="M283" s="226" t="s">
        <v>35</v>
      </c>
      <c r="N283" s="227" t="s">
        <v>51</v>
      </c>
      <c r="O283" s="87"/>
      <c r="P283" s="228">
        <f>O283*H283</f>
        <v>0</v>
      </c>
      <c r="Q283" s="228">
        <v>0.024240000000000001</v>
      </c>
      <c r="R283" s="228">
        <f>Q283*H283</f>
        <v>0.072720000000000007</v>
      </c>
      <c r="S283" s="228">
        <v>0</v>
      </c>
      <c r="T283" s="22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0" t="s">
        <v>264</v>
      </c>
      <c r="AT283" s="230" t="s">
        <v>259</v>
      </c>
      <c r="AU283" s="230" t="s">
        <v>89</v>
      </c>
      <c r="AY283" s="19" t="s">
        <v>257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87</v>
      </c>
      <c r="BK283" s="231">
        <f>ROUND(I283*H283,2)</f>
        <v>0</v>
      </c>
      <c r="BL283" s="19" t="s">
        <v>264</v>
      </c>
      <c r="BM283" s="230" t="s">
        <v>1368</v>
      </c>
    </row>
    <row r="284" s="2" customFormat="1">
      <c r="A284" s="41"/>
      <c r="B284" s="42"/>
      <c r="C284" s="43"/>
      <c r="D284" s="232" t="s">
        <v>266</v>
      </c>
      <c r="E284" s="43"/>
      <c r="F284" s="233" t="s">
        <v>1369</v>
      </c>
      <c r="G284" s="43"/>
      <c r="H284" s="43"/>
      <c r="I284" s="234"/>
      <c r="J284" s="43"/>
      <c r="K284" s="43"/>
      <c r="L284" s="47"/>
      <c r="M284" s="235"/>
      <c r="N284" s="23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266</v>
      </c>
      <c r="AU284" s="19" t="s">
        <v>89</v>
      </c>
    </row>
    <row r="285" s="13" customFormat="1">
      <c r="A285" s="13"/>
      <c r="B285" s="237"/>
      <c r="C285" s="238"/>
      <c r="D285" s="239" t="s">
        <v>268</v>
      </c>
      <c r="E285" s="240" t="s">
        <v>35</v>
      </c>
      <c r="F285" s="241" t="s">
        <v>1263</v>
      </c>
      <c r="G285" s="238"/>
      <c r="H285" s="240" t="s">
        <v>35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268</v>
      </c>
      <c r="AU285" s="247" t="s">
        <v>89</v>
      </c>
      <c r="AV285" s="13" t="s">
        <v>87</v>
      </c>
      <c r="AW285" s="13" t="s">
        <v>41</v>
      </c>
      <c r="AX285" s="13" t="s">
        <v>80</v>
      </c>
      <c r="AY285" s="247" t="s">
        <v>257</v>
      </c>
    </row>
    <row r="286" s="14" customFormat="1">
      <c r="A286" s="14"/>
      <c r="B286" s="248"/>
      <c r="C286" s="249"/>
      <c r="D286" s="239" t="s">
        <v>268</v>
      </c>
      <c r="E286" s="250" t="s">
        <v>35</v>
      </c>
      <c r="F286" s="251" t="s">
        <v>98</v>
      </c>
      <c r="G286" s="249"/>
      <c r="H286" s="252">
        <v>3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268</v>
      </c>
      <c r="AU286" s="258" t="s">
        <v>89</v>
      </c>
      <c r="AV286" s="14" t="s">
        <v>89</v>
      </c>
      <c r="AW286" s="14" t="s">
        <v>41</v>
      </c>
      <c r="AX286" s="14" t="s">
        <v>80</v>
      </c>
      <c r="AY286" s="258" t="s">
        <v>257</v>
      </c>
    </row>
    <row r="287" s="15" customFormat="1">
      <c r="A287" s="15"/>
      <c r="B287" s="259"/>
      <c r="C287" s="260"/>
      <c r="D287" s="239" t="s">
        <v>268</v>
      </c>
      <c r="E287" s="261" t="s">
        <v>35</v>
      </c>
      <c r="F287" s="262" t="s">
        <v>272</v>
      </c>
      <c r="G287" s="260"/>
      <c r="H287" s="263">
        <v>3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268</v>
      </c>
      <c r="AU287" s="269" t="s">
        <v>89</v>
      </c>
      <c r="AV287" s="15" t="s">
        <v>264</v>
      </c>
      <c r="AW287" s="15" t="s">
        <v>41</v>
      </c>
      <c r="AX287" s="15" t="s">
        <v>87</v>
      </c>
      <c r="AY287" s="269" t="s">
        <v>257</v>
      </c>
    </row>
    <row r="288" s="2" customFormat="1" ht="24.15" customHeight="1">
      <c r="A288" s="41"/>
      <c r="B288" s="42"/>
      <c r="C288" s="219" t="s">
        <v>462</v>
      </c>
      <c r="D288" s="219" t="s">
        <v>259</v>
      </c>
      <c r="E288" s="220" t="s">
        <v>1370</v>
      </c>
      <c r="F288" s="221" t="s">
        <v>1371</v>
      </c>
      <c r="G288" s="222" t="s">
        <v>396</v>
      </c>
      <c r="H288" s="223">
        <v>3</v>
      </c>
      <c r="I288" s="224"/>
      <c r="J288" s="225">
        <f>ROUND(I288*H288,2)</f>
        <v>0</v>
      </c>
      <c r="K288" s="221" t="s">
        <v>263</v>
      </c>
      <c r="L288" s="47"/>
      <c r="M288" s="226" t="s">
        <v>35</v>
      </c>
      <c r="N288" s="227" t="s">
        <v>51</v>
      </c>
      <c r="O288" s="87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0" t="s">
        <v>264</v>
      </c>
      <c r="AT288" s="230" t="s">
        <v>259</v>
      </c>
      <c r="AU288" s="230" t="s">
        <v>89</v>
      </c>
      <c r="AY288" s="19" t="s">
        <v>257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87</v>
      </c>
      <c r="BK288" s="231">
        <f>ROUND(I288*H288,2)</f>
        <v>0</v>
      </c>
      <c r="BL288" s="19" t="s">
        <v>264</v>
      </c>
      <c r="BM288" s="230" t="s">
        <v>1372</v>
      </c>
    </row>
    <row r="289" s="2" customFormat="1">
      <c r="A289" s="41"/>
      <c r="B289" s="42"/>
      <c r="C289" s="43"/>
      <c r="D289" s="232" t="s">
        <v>266</v>
      </c>
      <c r="E289" s="43"/>
      <c r="F289" s="233" t="s">
        <v>1373</v>
      </c>
      <c r="G289" s="43"/>
      <c r="H289" s="43"/>
      <c r="I289" s="234"/>
      <c r="J289" s="43"/>
      <c r="K289" s="43"/>
      <c r="L289" s="47"/>
      <c r="M289" s="235"/>
      <c r="N289" s="23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266</v>
      </c>
      <c r="AU289" s="19" t="s">
        <v>89</v>
      </c>
    </row>
    <row r="290" s="13" customFormat="1">
      <c r="A290" s="13"/>
      <c r="B290" s="237"/>
      <c r="C290" s="238"/>
      <c r="D290" s="239" t="s">
        <v>268</v>
      </c>
      <c r="E290" s="240" t="s">
        <v>35</v>
      </c>
      <c r="F290" s="241" t="s">
        <v>1263</v>
      </c>
      <c r="G290" s="238"/>
      <c r="H290" s="240" t="s">
        <v>35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268</v>
      </c>
      <c r="AU290" s="247" t="s">
        <v>89</v>
      </c>
      <c r="AV290" s="13" t="s">
        <v>87</v>
      </c>
      <c r="AW290" s="13" t="s">
        <v>41</v>
      </c>
      <c r="AX290" s="13" t="s">
        <v>80</v>
      </c>
      <c r="AY290" s="247" t="s">
        <v>257</v>
      </c>
    </row>
    <row r="291" s="14" customFormat="1">
      <c r="A291" s="14"/>
      <c r="B291" s="248"/>
      <c r="C291" s="249"/>
      <c r="D291" s="239" t="s">
        <v>268</v>
      </c>
      <c r="E291" s="250" t="s">
        <v>35</v>
      </c>
      <c r="F291" s="251" t="s">
        <v>98</v>
      </c>
      <c r="G291" s="249"/>
      <c r="H291" s="252">
        <v>3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268</v>
      </c>
      <c r="AU291" s="258" t="s">
        <v>89</v>
      </c>
      <c r="AV291" s="14" t="s">
        <v>89</v>
      </c>
      <c r="AW291" s="14" t="s">
        <v>41</v>
      </c>
      <c r="AX291" s="14" t="s">
        <v>80</v>
      </c>
      <c r="AY291" s="258" t="s">
        <v>257</v>
      </c>
    </row>
    <row r="292" s="15" customFormat="1">
      <c r="A292" s="15"/>
      <c r="B292" s="259"/>
      <c r="C292" s="260"/>
      <c r="D292" s="239" t="s">
        <v>268</v>
      </c>
      <c r="E292" s="261" t="s">
        <v>35</v>
      </c>
      <c r="F292" s="262" t="s">
        <v>272</v>
      </c>
      <c r="G292" s="260"/>
      <c r="H292" s="263">
        <v>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268</v>
      </c>
      <c r="AU292" s="269" t="s">
        <v>89</v>
      </c>
      <c r="AV292" s="15" t="s">
        <v>264</v>
      </c>
      <c r="AW292" s="15" t="s">
        <v>41</v>
      </c>
      <c r="AX292" s="15" t="s">
        <v>87</v>
      </c>
      <c r="AY292" s="269" t="s">
        <v>257</v>
      </c>
    </row>
    <row r="293" s="2" customFormat="1" ht="24.15" customHeight="1">
      <c r="A293" s="41"/>
      <c r="B293" s="42"/>
      <c r="C293" s="219" t="s">
        <v>466</v>
      </c>
      <c r="D293" s="219" t="s">
        <v>259</v>
      </c>
      <c r="E293" s="220" t="s">
        <v>1374</v>
      </c>
      <c r="F293" s="221" t="s">
        <v>1375</v>
      </c>
      <c r="G293" s="222" t="s">
        <v>396</v>
      </c>
      <c r="H293" s="223">
        <v>3</v>
      </c>
      <c r="I293" s="224"/>
      <c r="J293" s="225">
        <f>ROUND(I293*H293,2)</f>
        <v>0</v>
      </c>
      <c r="K293" s="221" t="s">
        <v>263</v>
      </c>
      <c r="L293" s="47"/>
      <c r="M293" s="226" t="s">
        <v>35</v>
      </c>
      <c r="N293" s="227" t="s">
        <v>51</v>
      </c>
      <c r="O293" s="87"/>
      <c r="P293" s="228">
        <f>O293*H293</f>
        <v>0</v>
      </c>
      <c r="Q293" s="228">
        <v>0.21007999999999999</v>
      </c>
      <c r="R293" s="228">
        <f>Q293*H293</f>
        <v>0.63023999999999991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264</v>
      </c>
      <c r="AT293" s="230" t="s">
        <v>259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1376</v>
      </c>
    </row>
    <row r="294" s="2" customFormat="1">
      <c r="A294" s="41"/>
      <c r="B294" s="42"/>
      <c r="C294" s="43"/>
      <c r="D294" s="232" t="s">
        <v>266</v>
      </c>
      <c r="E294" s="43"/>
      <c r="F294" s="233" t="s">
        <v>1377</v>
      </c>
      <c r="G294" s="43"/>
      <c r="H294" s="43"/>
      <c r="I294" s="234"/>
      <c r="J294" s="43"/>
      <c r="K294" s="43"/>
      <c r="L294" s="47"/>
      <c r="M294" s="235"/>
      <c r="N294" s="23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266</v>
      </c>
      <c r="AU294" s="19" t="s">
        <v>89</v>
      </c>
    </row>
    <row r="295" s="13" customFormat="1">
      <c r="A295" s="13"/>
      <c r="B295" s="237"/>
      <c r="C295" s="238"/>
      <c r="D295" s="239" t="s">
        <v>268</v>
      </c>
      <c r="E295" s="240" t="s">
        <v>35</v>
      </c>
      <c r="F295" s="241" t="s">
        <v>1263</v>
      </c>
      <c r="G295" s="238"/>
      <c r="H295" s="240" t="s">
        <v>35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268</v>
      </c>
      <c r="AU295" s="247" t="s">
        <v>89</v>
      </c>
      <c r="AV295" s="13" t="s">
        <v>87</v>
      </c>
      <c r="AW295" s="13" t="s">
        <v>41</v>
      </c>
      <c r="AX295" s="13" t="s">
        <v>80</v>
      </c>
      <c r="AY295" s="247" t="s">
        <v>257</v>
      </c>
    </row>
    <row r="296" s="14" customFormat="1">
      <c r="A296" s="14"/>
      <c r="B296" s="248"/>
      <c r="C296" s="249"/>
      <c r="D296" s="239" t="s">
        <v>268</v>
      </c>
      <c r="E296" s="250" t="s">
        <v>35</v>
      </c>
      <c r="F296" s="251" t="s">
        <v>98</v>
      </c>
      <c r="G296" s="249"/>
      <c r="H296" s="252">
        <v>3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268</v>
      </c>
      <c r="AU296" s="258" t="s">
        <v>89</v>
      </c>
      <c r="AV296" s="14" t="s">
        <v>89</v>
      </c>
      <c r="AW296" s="14" t="s">
        <v>41</v>
      </c>
      <c r="AX296" s="14" t="s">
        <v>80</v>
      </c>
      <c r="AY296" s="258" t="s">
        <v>257</v>
      </c>
    </row>
    <row r="297" s="15" customFormat="1">
      <c r="A297" s="15"/>
      <c r="B297" s="259"/>
      <c r="C297" s="260"/>
      <c r="D297" s="239" t="s">
        <v>268</v>
      </c>
      <c r="E297" s="261" t="s">
        <v>35</v>
      </c>
      <c r="F297" s="262" t="s">
        <v>272</v>
      </c>
      <c r="G297" s="260"/>
      <c r="H297" s="263">
        <v>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9" t="s">
        <v>268</v>
      </c>
      <c r="AU297" s="269" t="s">
        <v>89</v>
      </c>
      <c r="AV297" s="15" t="s">
        <v>264</v>
      </c>
      <c r="AW297" s="15" t="s">
        <v>41</v>
      </c>
      <c r="AX297" s="15" t="s">
        <v>87</v>
      </c>
      <c r="AY297" s="269" t="s">
        <v>257</v>
      </c>
    </row>
    <row r="298" s="2" customFormat="1" ht="16.5" customHeight="1">
      <c r="A298" s="41"/>
      <c r="B298" s="42"/>
      <c r="C298" s="219" t="s">
        <v>471</v>
      </c>
      <c r="D298" s="219" t="s">
        <v>259</v>
      </c>
      <c r="E298" s="220" t="s">
        <v>1378</v>
      </c>
      <c r="F298" s="221" t="s">
        <v>1379</v>
      </c>
      <c r="G298" s="222" t="s">
        <v>297</v>
      </c>
      <c r="H298" s="223">
        <v>113.84</v>
      </c>
      <c r="I298" s="224"/>
      <c r="J298" s="225">
        <f>ROUND(I298*H298,2)</f>
        <v>0</v>
      </c>
      <c r="K298" s="221" t="s">
        <v>263</v>
      </c>
      <c r="L298" s="47"/>
      <c r="M298" s="226" t="s">
        <v>35</v>
      </c>
      <c r="N298" s="227" t="s">
        <v>51</v>
      </c>
      <c r="O298" s="87"/>
      <c r="P298" s="228">
        <f>O298*H298</f>
        <v>0</v>
      </c>
      <c r="Q298" s="228">
        <v>9.0000000000000006E-05</v>
      </c>
      <c r="R298" s="228">
        <f>Q298*H298</f>
        <v>0.010245600000000001</v>
      </c>
      <c r="S298" s="228">
        <v>0</v>
      </c>
      <c r="T298" s="229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30" t="s">
        <v>264</v>
      </c>
      <c r="AT298" s="230" t="s">
        <v>259</v>
      </c>
      <c r="AU298" s="230" t="s">
        <v>89</v>
      </c>
      <c r="AY298" s="19" t="s">
        <v>257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9" t="s">
        <v>87</v>
      </c>
      <c r="BK298" s="231">
        <f>ROUND(I298*H298,2)</f>
        <v>0</v>
      </c>
      <c r="BL298" s="19" t="s">
        <v>264</v>
      </c>
      <c r="BM298" s="230" t="s">
        <v>1380</v>
      </c>
    </row>
    <row r="299" s="2" customFormat="1">
      <c r="A299" s="41"/>
      <c r="B299" s="42"/>
      <c r="C299" s="43"/>
      <c r="D299" s="232" t="s">
        <v>266</v>
      </c>
      <c r="E299" s="43"/>
      <c r="F299" s="233" t="s">
        <v>1381</v>
      </c>
      <c r="G299" s="43"/>
      <c r="H299" s="43"/>
      <c r="I299" s="234"/>
      <c r="J299" s="43"/>
      <c r="K299" s="43"/>
      <c r="L299" s="47"/>
      <c r="M299" s="235"/>
      <c r="N299" s="236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266</v>
      </c>
      <c r="AU299" s="19" t="s">
        <v>89</v>
      </c>
    </row>
    <row r="300" s="13" customFormat="1">
      <c r="A300" s="13"/>
      <c r="B300" s="237"/>
      <c r="C300" s="238"/>
      <c r="D300" s="239" t="s">
        <v>268</v>
      </c>
      <c r="E300" s="240" t="s">
        <v>35</v>
      </c>
      <c r="F300" s="241" t="s">
        <v>1263</v>
      </c>
      <c r="G300" s="238"/>
      <c r="H300" s="240" t="s">
        <v>35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268</v>
      </c>
      <c r="AU300" s="247" t="s">
        <v>89</v>
      </c>
      <c r="AV300" s="13" t="s">
        <v>87</v>
      </c>
      <c r="AW300" s="13" t="s">
        <v>41</v>
      </c>
      <c r="AX300" s="13" t="s">
        <v>80</v>
      </c>
      <c r="AY300" s="247" t="s">
        <v>257</v>
      </c>
    </row>
    <row r="301" s="14" customFormat="1">
      <c r="A301" s="14"/>
      <c r="B301" s="248"/>
      <c r="C301" s="249"/>
      <c r="D301" s="239" t="s">
        <v>268</v>
      </c>
      <c r="E301" s="250" t="s">
        <v>35</v>
      </c>
      <c r="F301" s="251" t="s">
        <v>1331</v>
      </c>
      <c r="G301" s="249"/>
      <c r="H301" s="252">
        <v>113.84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268</v>
      </c>
      <c r="AU301" s="258" t="s">
        <v>89</v>
      </c>
      <c r="AV301" s="14" t="s">
        <v>89</v>
      </c>
      <c r="AW301" s="14" t="s">
        <v>41</v>
      </c>
      <c r="AX301" s="14" t="s">
        <v>80</v>
      </c>
      <c r="AY301" s="258" t="s">
        <v>257</v>
      </c>
    </row>
    <row r="302" s="15" customFormat="1">
      <c r="A302" s="15"/>
      <c r="B302" s="259"/>
      <c r="C302" s="260"/>
      <c r="D302" s="239" t="s">
        <v>268</v>
      </c>
      <c r="E302" s="261" t="s">
        <v>35</v>
      </c>
      <c r="F302" s="262" t="s">
        <v>272</v>
      </c>
      <c r="G302" s="260"/>
      <c r="H302" s="263">
        <v>113.84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9" t="s">
        <v>268</v>
      </c>
      <c r="AU302" s="269" t="s">
        <v>89</v>
      </c>
      <c r="AV302" s="15" t="s">
        <v>264</v>
      </c>
      <c r="AW302" s="15" t="s">
        <v>41</v>
      </c>
      <c r="AX302" s="15" t="s">
        <v>87</v>
      </c>
      <c r="AY302" s="269" t="s">
        <v>257</v>
      </c>
    </row>
    <row r="303" s="12" customFormat="1" ht="22.8" customHeight="1">
      <c r="A303" s="12"/>
      <c r="B303" s="203"/>
      <c r="C303" s="204"/>
      <c r="D303" s="205" t="s">
        <v>79</v>
      </c>
      <c r="E303" s="217" t="s">
        <v>315</v>
      </c>
      <c r="F303" s="217" t="s">
        <v>533</v>
      </c>
      <c r="G303" s="204"/>
      <c r="H303" s="204"/>
      <c r="I303" s="207"/>
      <c r="J303" s="218">
        <f>BK303</f>
        <v>0</v>
      </c>
      <c r="K303" s="204"/>
      <c r="L303" s="209"/>
      <c r="M303" s="210"/>
      <c r="N303" s="211"/>
      <c r="O303" s="211"/>
      <c r="P303" s="212">
        <f>SUM(P304:P310)</f>
        <v>0</v>
      </c>
      <c r="Q303" s="211"/>
      <c r="R303" s="212">
        <f>SUM(R304:R310)</f>
        <v>0</v>
      </c>
      <c r="S303" s="211"/>
      <c r="T303" s="213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4" t="s">
        <v>87</v>
      </c>
      <c r="AT303" s="215" t="s">
        <v>79</v>
      </c>
      <c r="AU303" s="215" t="s">
        <v>87</v>
      </c>
      <c r="AY303" s="214" t="s">
        <v>257</v>
      </c>
      <c r="BK303" s="216">
        <f>SUM(BK304:BK310)</f>
        <v>0</v>
      </c>
    </row>
    <row r="304" s="2" customFormat="1" ht="16.5" customHeight="1">
      <c r="A304" s="41"/>
      <c r="B304" s="42"/>
      <c r="C304" s="219" t="s">
        <v>475</v>
      </c>
      <c r="D304" s="219" t="s">
        <v>259</v>
      </c>
      <c r="E304" s="220" t="s">
        <v>535</v>
      </c>
      <c r="F304" s="221" t="s">
        <v>536</v>
      </c>
      <c r="G304" s="222" t="s">
        <v>297</v>
      </c>
      <c r="H304" s="223">
        <v>49.82</v>
      </c>
      <c r="I304" s="224"/>
      <c r="J304" s="225">
        <f>ROUND(I304*H304,2)</f>
        <v>0</v>
      </c>
      <c r="K304" s="221" t="s">
        <v>263</v>
      </c>
      <c r="L304" s="47"/>
      <c r="M304" s="226" t="s">
        <v>35</v>
      </c>
      <c r="N304" s="227" t="s">
        <v>51</v>
      </c>
      <c r="O304" s="87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30" t="s">
        <v>264</v>
      </c>
      <c r="AT304" s="230" t="s">
        <v>259</v>
      </c>
      <c r="AU304" s="230" t="s">
        <v>89</v>
      </c>
      <c r="AY304" s="19" t="s">
        <v>257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9" t="s">
        <v>87</v>
      </c>
      <c r="BK304" s="231">
        <f>ROUND(I304*H304,2)</f>
        <v>0</v>
      </c>
      <c r="BL304" s="19" t="s">
        <v>264</v>
      </c>
      <c r="BM304" s="230" t="s">
        <v>1382</v>
      </c>
    </row>
    <row r="305" s="2" customFormat="1">
      <c r="A305" s="41"/>
      <c r="B305" s="42"/>
      <c r="C305" s="43"/>
      <c r="D305" s="232" t="s">
        <v>266</v>
      </c>
      <c r="E305" s="43"/>
      <c r="F305" s="233" t="s">
        <v>538</v>
      </c>
      <c r="G305" s="43"/>
      <c r="H305" s="43"/>
      <c r="I305" s="234"/>
      <c r="J305" s="43"/>
      <c r="K305" s="43"/>
      <c r="L305" s="47"/>
      <c r="M305" s="235"/>
      <c r="N305" s="23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266</v>
      </c>
      <c r="AU305" s="19" t="s">
        <v>89</v>
      </c>
    </row>
    <row r="306" s="13" customFormat="1">
      <c r="A306" s="13"/>
      <c r="B306" s="237"/>
      <c r="C306" s="238"/>
      <c r="D306" s="239" t="s">
        <v>268</v>
      </c>
      <c r="E306" s="240" t="s">
        <v>35</v>
      </c>
      <c r="F306" s="241" t="s">
        <v>1263</v>
      </c>
      <c r="G306" s="238"/>
      <c r="H306" s="240" t="s">
        <v>35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268</v>
      </c>
      <c r="AU306" s="247" t="s">
        <v>89</v>
      </c>
      <c r="AV306" s="13" t="s">
        <v>87</v>
      </c>
      <c r="AW306" s="13" t="s">
        <v>41</v>
      </c>
      <c r="AX306" s="13" t="s">
        <v>80</v>
      </c>
      <c r="AY306" s="247" t="s">
        <v>257</v>
      </c>
    </row>
    <row r="307" s="13" customFormat="1">
      <c r="A307" s="13"/>
      <c r="B307" s="237"/>
      <c r="C307" s="238"/>
      <c r="D307" s="239" t="s">
        <v>268</v>
      </c>
      <c r="E307" s="240" t="s">
        <v>35</v>
      </c>
      <c r="F307" s="241" t="s">
        <v>975</v>
      </c>
      <c r="G307" s="238"/>
      <c r="H307" s="240" t="s">
        <v>35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268</v>
      </c>
      <c r="AU307" s="247" t="s">
        <v>89</v>
      </c>
      <c r="AV307" s="13" t="s">
        <v>87</v>
      </c>
      <c r="AW307" s="13" t="s">
        <v>41</v>
      </c>
      <c r="AX307" s="13" t="s">
        <v>80</v>
      </c>
      <c r="AY307" s="247" t="s">
        <v>257</v>
      </c>
    </row>
    <row r="308" s="13" customFormat="1">
      <c r="A308" s="13"/>
      <c r="B308" s="237"/>
      <c r="C308" s="238"/>
      <c r="D308" s="239" t="s">
        <v>268</v>
      </c>
      <c r="E308" s="240" t="s">
        <v>35</v>
      </c>
      <c r="F308" s="241" t="s">
        <v>1264</v>
      </c>
      <c r="G308" s="238"/>
      <c r="H308" s="240" t="s">
        <v>35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268</v>
      </c>
      <c r="AU308" s="247" t="s">
        <v>89</v>
      </c>
      <c r="AV308" s="13" t="s">
        <v>87</v>
      </c>
      <c r="AW308" s="13" t="s">
        <v>41</v>
      </c>
      <c r="AX308" s="13" t="s">
        <v>80</v>
      </c>
      <c r="AY308" s="247" t="s">
        <v>257</v>
      </c>
    </row>
    <row r="309" s="14" customFormat="1">
      <c r="A309" s="14"/>
      <c r="B309" s="248"/>
      <c r="C309" s="249"/>
      <c r="D309" s="239" t="s">
        <v>268</v>
      </c>
      <c r="E309" s="250" t="s">
        <v>35</v>
      </c>
      <c r="F309" s="251" t="s">
        <v>1383</v>
      </c>
      <c r="G309" s="249"/>
      <c r="H309" s="252">
        <v>49.82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8" t="s">
        <v>268</v>
      </c>
      <c r="AU309" s="258" t="s">
        <v>89</v>
      </c>
      <c r="AV309" s="14" t="s">
        <v>89</v>
      </c>
      <c r="AW309" s="14" t="s">
        <v>41</v>
      </c>
      <c r="AX309" s="14" t="s">
        <v>80</v>
      </c>
      <c r="AY309" s="258" t="s">
        <v>257</v>
      </c>
    </row>
    <row r="310" s="15" customFormat="1">
      <c r="A310" s="15"/>
      <c r="B310" s="259"/>
      <c r="C310" s="260"/>
      <c r="D310" s="239" t="s">
        <v>268</v>
      </c>
      <c r="E310" s="261" t="s">
        <v>35</v>
      </c>
      <c r="F310" s="262" t="s">
        <v>272</v>
      </c>
      <c r="G310" s="260"/>
      <c r="H310" s="263">
        <v>49.82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9" t="s">
        <v>268</v>
      </c>
      <c r="AU310" s="269" t="s">
        <v>89</v>
      </c>
      <c r="AV310" s="15" t="s">
        <v>264</v>
      </c>
      <c r="AW310" s="15" t="s">
        <v>41</v>
      </c>
      <c r="AX310" s="15" t="s">
        <v>87</v>
      </c>
      <c r="AY310" s="269" t="s">
        <v>257</v>
      </c>
    </row>
    <row r="311" s="12" customFormat="1" ht="22.8" customHeight="1">
      <c r="A311" s="12"/>
      <c r="B311" s="203"/>
      <c r="C311" s="204"/>
      <c r="D311" s="205" t="s">
        <v>79</v>
      </c>
      <c r="E311" s="217" t="s">
        <v>539</v>
      </c>
      <c r="F311" s="217" t="s">
        <v>540</v>
      </c>
      <c r="G311" s="204"/>
      <c r="H311" s="204"/>
      <c r="I311" s="207"/>
      <c r="J311" s="218">
        <f>BK311</f>
        <v>0</v>
      </c>
      <c r="K311" s="204"/>
      <c r="L311" s="209"/>
      <c r="M311" s="210"/>
      <c r="N311" s="211"/>
      <c r="O311" s="211"/>
      <c r="P311" s="212">
        <f>SUM(P312:P327)</f>
        <v>0</v>
      </c>
      <c r="Q311" s="211"/>
      <c r="R311" s="212">
        <f>SUM(R312:R327)</f>
        <v>0</v>
      </c>
      <c r="S311" s="211"/>
      <c r="T311" s="213">
        <f>SUM(T312:T327)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4" t="s">
        <v>87</v>
      </c>
      <c r="AT311" s="215" t="s">
        <v>79</v>
      </c>
      <c r="AU311" s="215" t="s">
        <v>87</v>
      </c>
      <c r="AY311" s="214" t="s">
        <v>257</v>
      </c>
      <c r="BK311" s="216">
        <f>SUM(BK312:BK327)</f>
        <v>0</v>
      </c>
    </row>
    <row r="312" s="2" customFormat="1" ht="24.15" customHeight="1">
      <c r="A312" s="41"/>
      <c r="B312" s="42"/>
      <c r="C312" s="219" t="s">
        <v>481</v>
      </c>
      <c r="D312" s="219" t="s">
        <v>259</v>
      </c>
      <c r="E312" s="220" t="s">
        <v>542</v>
      </c>
      <c r="F312" s="221" t="s">
        <v>543</v>
      </c>
      <c r="G312" s="222" t="s">
        <v>356</v>
      </c>
      <c r="H312" s="223">
        <v>78.227000000000004</v>
      </c>
      <c r="I312" s="224"/>
      <c r="J312" s="225">
        <f>ROUND(I312*H312,2)</f>
        <v>0</v>
      </c>
      <c r="K312" s="221" t="s">
        <v>263</v>
      </c>
      <c r="L312" s="47"/>
      <c r="M312" s="226" t="s">
        <v>35</v>
      </c>
      <c r="N312" s="227" t="s">
        <v>51</v>
      </c>
      <c r="O312" s="87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30" t="s">
        <v>264</v>
      </c>
      <c r="AT312" s="230" t="s">
        <v>259</v>
      </c>
      <c r="AU312" s="230" t="s">
        <v>89</v>
      </c>
      <c r="AY312" s="19" t="s">
        <v>257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9" t="s">
        <v>87</v>
      </c>
      <c r="BK312" s="231">
        <f>ROUND(I312*H312,2)</f>
        <v>0</v>
      </c>
      <c r="BL312" s="19" t="s">
        <v>264</v>
      </c>
      <c r="BM312" s="230" t="s">
        <v>1384</v>
      </c>
    </row>
    <row r="313" s="2" customFormat="1">
      <c r="A313" s="41"/>
      <c r="B313" s="42"/>
      <c r="C313" s="43"/>
      <c r="D313" s="232" t="s">
        <v>266</v>
      </c>
      <c r="E313" s="43"/>
      <c r="F313" s="233" t="s">
        <v>545</v>
      </c>
      <c r="G313" s="43"/>
      <c r="H313" s="43"/>
      <c r="I313" s="234"/>
      <c r="J313" s="43"/>
      <c r="K313" s="43"/>
      <c r="L313" s="47"/>
      <c r="M313" s="235"/>
      <c r="N313" s="23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266</v>
      </c>
      <c r="AU313" s="19" t="s">
        <v>89</v>
      </c>
    </row>
    <row r="314" s="2" customFormat="1" ht="24.15" customHeight="1">
      <c r="A314" s="41"/>
      <c r="B314" s="42"/>
      <c r="C314" s="219" t="s">
        <v>485</v>
      </c>
      <c r="D314" s="219" t="s">
        <v>259</v>
      </c>
      <c r="E314" s="220" t="s">
        <v>547</v>
      </c>
      <c r="F314" s="221" t="s">
        <v>548</v>
      </c>
      <c r="G314" s="222" t="s">
        <v>356</v>
      </c>
      <c r="H314" s="223">
        <v>860.49699999999996</v>
      </c>
      <c r="I314" s="224"/>
      <c r="J314" s="225">
        <f>ROUND(I314*H314,2)</f>
        <v>0</v>
      </c>
      <c r="K314" s="221" t="s">
        <v>263</v>
      </c>
      <c r="L314" s="47"/>
      <c r="M314" s="226" t="s">
        <v>35</v>
      </c>
      <c r="N314" s="227" t="s">
        <v>51</v>
      </c>
      <c r="O314" s="87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30" t="s">
        <v>264</v>
      </c>
      <c r="AT314" s="230" t="s">
        <v>259</v>
      </c>
      <c r="AU314" s="230" t="s">
        <v>89</v>
      </c>
      <c r="AY314" s="19" t="s">
        <v>257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9" t="s">
        <v>87</v>
      </c>
      <c r="BK314" s="231">
        <f>ROUND(I314*H314,2)</f>
        <v>0</v>
      </c>
      <c r="BL314" s="19" t="s">
        <v>264</v>
      </c>
      <c r="BM314" s="230" t="s">
        <v>1385</v>
      </c>
    </row>
    <row r="315" s="2" customFormat="1">
      <c r="A315" s="41"/>
      <c r="B315" s="42"/>
      <c r="C315" s="43"/>
      <c r="D315" s="232" t="s">
        <v>266</v>
      </c>
      <c r="E315" s="43"/>
      <c r="F315" s="233" t="s">
        <v>550</v>
      </c>
      <c r="G315" s="43"/>
      <c r="H315" s="43"/>
      <c r="I315" s="234"/>
      <c r="J315" s="43"/>
      <c r="K315" s="43"/>
      <c r="L315" s="47"/>
      <c r="M315" s="235"/>
      <c r="N315" s="23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266</v>
      </c>
      <c r="AU315" s="19" t="s">
        <v>89</v>
      </c>
    </row>
    <row r="316" s="2" customFormat="1">
      <c r="A316" s="41"/>
      <c r="B316" s="42"/>
      <c r="C316" s="43"/>
      <c r="D316" s="239" t="s">
        <v>551</v>
      </c>
      <c r="E316" s="43"/>
      <c r="F316" s="280" t="s">
        <v>552</v>
      </c>
      <c r="G316" s="43"/>
      <c r="H316" s="43"/>
      <c r="I316" s="234"/>
      <c r="J316" s="43"/>
      <c r="K316" s="43"/>
      <c r="L316" s="47"/>
      <c r="M316" s="235"/>
      <c r="N316" s="23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551</v>
      </c>
      <c r="AU316" s="19" t="s">
        <v>89</v>
      </c>
    </row>
    <row r="317" s="14" customFormat="1">
      <c r="A317" s="14"/>
      <c r="B317" s="248"/>
      <c r="C317" s="249"/>
      <c r="D317" s="239" t="s">
        <v>268</v>
      </c>
      <c r="E317" s="249"/>
      <c r="F317" s="251" t="s">
        <v>1386</v>
      </c>
      <c r="G317" s="249"/>
      <c r="H317" s="252">
        <v>860.49699999999996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268</v>
      </c>
      <c r="AU317" s="258" t="s">
        <v>89</v>
      </c>
      <c r="AV317" s="14" t="s">
        <v>89</v>
      </c>
      <c r="AW317" s="14" t="s">
        <v>4</v>
      </c>
      <c r="AX317" s="14" t="s">
        <v>87</v>
      </c>
      <c r="AY317" s="258" t="s">
        <v>257</v>
      </c>
    </row>
    <row r="318" s="2" customFormat="1" ht="24.15" customHeight="1">
      <c r="A318" s="41"/>
      <c r="B318" s="42"/>
      <c r="C318" s="219" t="s">
        <v>489</v>
      </c>
      <c r="D318" s="219" t="s">
        <v>259</v>
      </c>
      <c r="E318" s="220" t="s">
        <v>555</v>
      </c>
      <c r="F318" s="221" t="s">
        <v>556</v>
      </c>
      <c r="G318" s="222" t="s">
        <v>356</v>
      </c>
      <c r="H318" s="223">
        <v>6.3019999999999996</v>
      </c>
      <c r="I318" s="224"/>
      <c r="J318" s="225">
        <f>ROUND(I318*H318,2)</f>
        <v>0</v>
      </c>
      <c r="K318" s="221" t="s">
        <v>263</v>
      </c>
      <c r="L318" s="47"/>
      <c r="M318" s="226" t="s">
        <v>35</v>
      </c>
      <c r="N318" s="227" t="s">
        <v>51</v>
      </c>
      <c r="O318" s="87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30" t="s">
        <v>264</v>
      </c>
      <c r="AT318" s="230" t="s">
        <v>259</v>
      </c>
      <c r="AU318" s="230" t="s">
        <v>89</v>
      </c>
      <c r="AY318" s="19" t="s">
        <v>257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9" t="s">
        <v>87</v>
      </c>
      <c r="BK318" s="231">
        <f>ROUND(I318*H318,2)</f>
        <v>0</v>
      </c>
      <c r="BL318" s="19" t="s">
        <v>264</v>
      </c>
      <c r="BM318" s="230" t="s">
        <v>1387</v>
      </c>
    </row>
    <row r="319" s="2" customFormat="1">
      <c r="A319" s="41"/>
      <c r="B319" s="42"/>
      <c r="C319" s="43"/>
      <c r="D319" s="232" t="s">
        <v>266</v>
      </c>
      <c r="E319" s="43"/>
      <c r="F319" s="233" t="s">
        <v>558</v>
      </c>
      <c r="G319" s="43"/>
      <c r="H319" s="43"/>
      <c r="I319" s="234"/>
      <c r="J319" s="43"/>
      <c r="K319" s="43"/>
      <c r="L319" s="47"/>
      <c r="M319" s="235"/>
      <c r="N319" s="23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266</v>
      </c>
      <c r="AU319" s="19" t="s">
        <v>89</v>
      </c>
    </row>
    <row r="320" s="13" customFormat="1">
      <c r="A320" s="13"/>
      <c r="B320" s="237"/>
      <c r="C320" s="238"/>
      <c r="D320" s="239" t="s">
        <v>268</v>
      </c>
      <c r="E320" s="240" t="s">
        <v>35</v>
      </c>
      <c r="F320" s="241" t="s">
        <v>1263</v>
      </c>
      <c r="G320" s="238"/>
      <c r="H320" s="240" t="s">
        <v>35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268</v>
      </c>
      <c r="AU320" s="247" t="s">
        <v>89</v>
      </c>
      <c r="AV320" s="13" t="s">
        <v>87</v>
      </c>
      <c r="AW320" s="13" t="s">
        <v>41</v>
      </c>
      <c r="AX320" s="13" t="s">
        <v>80</v>
      </c>
      <c r="AY320" s="247" t="s">
        <v>257</v>
      </c>
    </row>
    <row r="321" s="14" customFormat="1">
      <c r="A321" s="14"/>
      <c r="B321" s="248"/>
      <c r="C321" s="249"/>
      <c r="D321" s="239" t="s">
        <v>268</v>
      </c>
      <c r="E321" s="250" t="s">
        <v>35</v>
      </c>
      <c r="F321" s="251" t="s">
        <v>1388</v>
      </c>
      <c r="G321" s="249"/>
      <c r="H321" s="252">
        <v>6.3019999999999996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268</v>
      </c>
      <c r="AU321" s="258" t="s">
        <v>89</v>
      </c>
      <c r="AV321" s="14" t="s">
        <v>89</v>
      </c>
      <c r="AW321" s="14" t="s">
        <v>41</v>
      </c>
      <c r="AX321" s="14" t="s">
        <v>80</v>
      </c>
      <c r="AY321" s="258" t="s">
        <v>257</v>
      </c>
    </row>
    <row r="322" s="15" customFormat="1">
      <c r="A322" s="15"/>
      <c r="B322" s="259"/>
      <c r="C322" s="260"/>
      <c r="D322" s="239" t="s">
        <v>268</v>
      </c>
      <c r="E322" s="261" t="s">
        <v>35</v>
      </c>
      <c r="F322" s="262" t="s">
        <v>272</v>
      </c>
      <c r="G322" s="260"/>
      <c r="H322" s="263">
        <v>6.3019999999999996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9" t="s">
        <v>268</v>
      </c>
      <c r="AU322" s="269" t="s">
        <v>89</v>
      </c>
      <c r="AV322" s="15" t="s">
        <v>264</v>
      </c>
      <c r="AW322" s="15" t="s">
        <v>41</v>
      </c>
      <c r="AX322" s="15" t="s">
        <v>87</v>
      </c>
      <c r="AY322" s="269" t="s">
        <v>257</v>
      </c>
    </row>
    <row r="323" s="2" customFormat="1" ht="24.15" customHeight="1">
      <c r="A323" s="41"/>
      <c r="B323" s="42"/>
      <c r="C323" s="219" t="s">
        <v>494</v>
      </c>
      <c r="D323" s="219" t="s">
        <v>259</v>
      </c>
      <c r="E323" s="220" t="s">
        <v>561</v>
      </c>
      <c r="F323" s="221" t="s">
        <v>355</v>
      </c>
      <c r="G323" s="222" t="s">
        <v>356</v>
      </c>
      <c r="H323" s="223">
        <v>71.924999999999997</v>
      </c>
      <c r="I323" s="224"/>
      <c r="J323" s="225">
        <f>ROUND(I323*H323,2)</f>
        <v>0</v>
      </c>
      <c r="K323" s="221" t="s">
        <v>263</v>
      </c>
      <c r="L323" s="47"/>
      <c r="M323" s="226" t="s">
        <v>35</v>
      </c>
      <c r="N323" s="227" t="s">
        <v>51</v>
      </c>
      <c r="O323" s="87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30" t="s">
        <v>264</v>
      </c>
      <c r="AT323" s="230" t="s">
        <v>259</v>
      </c>
      <c r="AU323" s="230" t="s">
        <v>89</v>
      </c>
      <c r="AY323" s="19" t="s">
        <v>257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9" t="s">
        <v>87</v>
      </c>
      <c r="BK323" s="231">
        <f>ROUND(I323*H323,2)</f>
        <v>0</v>
      </c>
      <c r="BL323" s="19" t="s">
        <v>264</v>
      </c>
      <c r="BM323" s="230" t="s">
        <v>1389</v>
      </c>
    </row>
    <row r="324" s="2" customFormat="1">
      <c r="A324" s="41"/>
      <c r="B324" s="42"/>
      <c r="C324" s="43"/>
      <c r="D324" s="232" t="s">
        <v>266</v>
      </c>
      <c r="E324" s="43"/>
      <c r="F324" s="233" t="s">
        <v>563</v>
      </c>
      <c r="G324" s="43"/>
      <c r="H324" s="43"/>
      <c r="I324" s="234"/>
      <c r="J324" s="43"/>
      <c r="K324" s="43"/>
      <c r="L324" s="47"/>
      <c r="M324" s="235"/>
      <c r="N324" s="23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266</v>
      </c>
      <c r="AU324" s="19" t="s">
        <v>89</v>
      </c>
    </row>
    <row r="325" s="13" customFormat="1">
      <c r="A325" s="13"/>
      <c r="B325" s="237"/>
      <c r="C325" s="238"/>
      <c r="D325" s="239" t="s">
        <v>268</v>
      </c>
      <c r="E325" s="240" t="s">
        <v>35</v>
      </c>
      <c r="F325" s="241" t="s">
        <v>1263</v>
      </c>
      <c r="G325" s="238"/>
      <c r="H325" s="240" t="s">
        <v>35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268</v>
      </c>
      <c r="AU325" s="247" t="s">
        <v>89</v>
      </c>
      <c r="AV325" s="13" t="s">
        <v>87</v>
      </c>
      <c r="AW325" s="13" t="s">
        <v>41</v>
      </c>
      <c r="AX325" s="13" t="s">
        <v>80</v>
      </c>
      <c r="AY325" s="247" t="s">
        <v>257</v>
      </c>
    </row>
    <row r="326" s="14" customFormat="1">
      <c r="A326" s="14"/>
      <c r="B326" s="248"/>
      <c r="C326" s="249"/>
      <c r="D326" s="239" t="s">
        <v>268</v>
      </c>
      <c r="E326" s="250" t="s">
        <v>35</v>
      </c>
      <c r="F326" s="251" t="s">
        <v>1390</v>
      </c>
      <c r="G326" s="249"/>
      <c r="H326" s="252">
        <v>71.924999999999997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8" t="s">
        <v>268</v>
      </c>
      <c r="AU326" s="258" t="s">
        <v>89</v>
      </c>
      <c r="AV326" s="14" t="s">
        <v>89</v>
      </c>
      <c r="AW326" s="14" t="s">
        <v>41</v>
      </c>
      <c r="AX326" s="14" t="s">
        <v>80</v>
      </c>
      <c r="AY326" s="258" t="s">
        <v>257</v>
      </c>
    </row>
    <row r="327" s="15" customFormat="1">
      <c r="A327" s="15"/>
      <c r="B327" s="259"/>
      <c r="C327" s="260"/>
      <c r="D327" s="239" t="s">
        <v>268</v>
      </c>
      <c r="E327" s="261" t="s">
        <v>35</v>
      </c>
      <c r="F327" s="262" t="s">
        <v>272</v>
      </c>
      <c r="G327" s="260"/>
      <c r="H327" s="263">
        <v>71.924999999999997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9" t="s">
        <v>268</v>
      </c>
      <c r="AU327" s="269" t="s">
        <v>89</v>
      </c>
      <c r="AV327" s="15" t="s">
        <v>264</v>
      </c>
      <c r="AW327" s="15" t="s">
        <v>41</v>
      </c>
      <c r="AX327" s="15" t="s">
        <v>87</v>
      </c>
      <c r="AY327" s="269" t="s">
        <v>257</v>
      </c>
    </row>
    <row r="328" s="12" customFormat="1" ht="22.8" customHeight="1">
      <c r="A328" s="12"/>
      <c r="B328" s="203"/>
      <c r="C328" s="204"/>
      <c r="D328" s="205" t="s">
        <v>79</v>
      </c>
      <c r="E328" s="217" t="s">
        <v>565</v>
      </c>
      <c r="F328" s="217" t="s">
        <v>566</v>
      </c>
      <c r="G328" s="204"/>
      <c r="H328" s="204"/>
      <c r="I328" s="207"/>
      <c r="J328" s="218">
        <f>BK328</f>
        <v>0</v>
      </c>
      <c r="K328" s="204"/>
      <c r="L328" s="209"/>
      <c r="M328" s="210"/>
      <c r="N328" s="211"/>
      <c r="O328" s="211"/>
      <c r="P328" s="212">
        <f>SUM(P329:P330)</f>
        <v>0</v>
      </c>
      <c r="Q328" s="211"/>
      <c r="R328" s="212">
        <f>SUM(R329:R330)</f>
        <v>0</v>
      </c>
      <c r="S328" s="211"/>
      <c r="T328" s="213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87</v>
      </c>
      <c r="AT328" s="215" t="s">
        <v>79</v>
      </c>
      <c r="AU328" s="215" t="s">
        <v>87</v>
      </c>
      <c r="AY328" s="214" t="s">
        <v>257</v>
      </c>
      <c r="BK328" s="216">
        <f>SUM(BK329:BK330)</f>
        <v>0</v>
      </c>
    </row>
    <row r="329" s="2" customFormat="1" ht="24.15" customHeight="1">
      <c r="A329" s="41"/>
      <c r="B329" s="42"/>
      <c r="C329" s="219" t="s">
        <v>499</v>
      </c>
      <c r="D329" s="219" t="s">
        <v>259</v>
      </c>
      <c r="E329" s="220" t="s">
        <v>1120</v>
      </c>
      <c r="F329" s="221" t="s">
        <v>1121</v>
      </c>
      <c r="G329" s="222" t="s">
        <v>356</v>
      </c>
      <c r="H329" s="223">
        <v>5.5220000000000002</v>
      </c>
      <c r="I329" s="224"/>
      <c r="J329" s="225">
        <f>ROUND(I329*H329,2)</f>
        <v>0</v>
      </c>
      <c r="K329" s="221" t="s">
        <v>263</v>
      </c>
      <c r="L329" s="47"/>
      <c r="M329" s="226" t="s">
        <v>35</v>
      </c>
      <c r="N329" s="227" t="s">
        <v>51</v>
      </c>
      <c r="O329" s="87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30" t="s">
        <v>264</v>
      </c>
      <c r="AT329" s="230" t="s">
        <v>259</v>
      </c>
      <c r="AU329" s="230" t="s">
        <v>89</v>
      </c>
      <c r="AY329" s="19" t="s">
        <v>257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9" t="s">
        <v>87</v>
      </c>
      <c r="BK329" s="231">
        <f>ROUND(I329*H329,2)</f>
        <v>0</v>
      </c>
      <c r="BL329" s="19" t="s">
        <v>264</v>
      </c>
      <c r="BM329" s="230" t="s">
        <v>1391</v>
      </c>
    </row>
    <row r="330" s="2" customFormat="1">
      <c r="A330" s="41"/>
      <c r="B330" s="42"/>
      <c r="C330" s="43"/>
      <c r="D330" s="232" t="s">
        <v>266</v>
      </c>
      <c r="E330" s="43"/>
      <c r="F330" s="233" t="s">
        <v>1123</v>
      </c>
      <c r="G330" s="43"/>
      <c r="H330" s="43"/>
      <c r="I330" s="234"/>
      <c r="J330" s="43"/>
      <c r="K330" s="43"/>
      <c r="L330" s="47"/>
      <c r="M330" s="281"/>
      <c r="N330" s="282"/>
      <c r="O330" s="283"/>
      <c r="P330" s="283"/>
      <c r="Q330" s="283"/>
      <c r="R330" s="283"/>
      <c r="S330" s="283"/>
      <c r="T330" s="284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266</v>
      </c>
      <c r="AU330" s="19" t="s">
        <v>89</v>
      </c>
    </row>
    <row r="331" s="2" customFormat="1" ht="6.96" customHeight="1">
      <c r="A331" s="41"/>
      <c r="B331" s="62"/>
      <c r="C331" s="63"/>
      <c r="D331" s="63"/>
      <c r="E331" s="63"/>
      <c r="F331" s="63"/>
      <c r="G331" s="63"/>
      <c r="H331" s="63"/>
      <c r="I331" s="63"/>
      <c r="J331" s="63"/>
      <c r="K331" s="63"/>
      <c r="L331" s="47"/>
      <c r="M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</sheetData>
  <sheetProtection sheet="1" autoFilter="0" formatColumns="0" formatRows="0" objects="1" scenarios="1" spinCount="100000" saltValue="Eo6MpueeGGR130XgFhsG9kfynPR0t0UPGa511r5cofMI8YbPW2YUe5Osye64UVAjP+pqLticmN+RnjWa0O0SvQ==" hashValue="szdICg/GLdF9zCpzaliAOnYXez8Oh586+1jn0TKtgVn+0FUg/txNhUwPw/qjKJfaS+tM3GMfiDwDe0AZK6s7gg==" algorithmName="SHA-512" password="CC35"/>
  <autoFilter ref="C93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1_01/113107312"/>
    <hyperlink ref="F105" r:id="rId2" display="https://podminky.urs.cz/item/CS_URS_2021_01/113107323"/>
    <hyperlink ref="F112" r:id="rId3" display="https://podminky.urs.cz/item/CS_URS_2021_01/113107324"/>
    <hyperlink ref="F119" r:id="rId4" display="https://podminky.urs.cz/item/CS_URS_2021_01/113107342"/>
    <hyperlink ref="F126" r:id="rId5" display="https://podminky.urs.cz/item/CS_URS_2021_01/121151104"/>
    <hyperlink ref="F132" r:id="rId6" display="https://podminky.urs.cz/item/CS_URS_2021_01/132354202"/>
    <hyperlink ref="F145" r:id="rId7" display="https://podminky.urs.cz/item/CS_URS_2021_01/151101102"/>
    <hyperlink ref="F158" r:id="rId8" display="https://podminky.urs.cz/item/CS_URS_2021_01/151101112"/>
    <hyperlink ref="F160" r:id="rId9" display="https://podminky.urs.cz/item/CS_URS_2021_01/162751137"/>
    <hyperlink ref="F166" r:id="rId10" display="https://podminky.urs.cz/item/CS_URS_2021_01/162751139"/>
    <hyperlink ref="F172" r:id="rId11" display="https://podminky.urs.cz/item/CS_URS_2021_01/171201221"/>
    <hyperlink ref="F178" r:id="rId12" display="https://podminky.urs.cz/item/CS_URS_2021_01/174151101"/>
    <hyperlink ref="F186" r:id="rId13" display="https://podminky.urs.cz/item/CS_URS_2021_01/175151101"/>
    <hyperlink ref="F195" r:id="rId14" display="https://podminky.urs.cz/item/CS_URS_2021_01/181351003"/>
    <hyperlink ref="F201" r:id="rId15" display="https://podminky.urs.cz/item/CS_URS_2021_01/181351003"/>
    <hyperlink ref="F212" r:id="rId16" display="https://podminky.urs.cz/item/CS_URS_2021_01/181451311"/>
    <hyperlink ref="F221" r:id="rId17" display="https://podminky.urs.cz/item/CS_URS_2021_01/359901211"/>
    <hyperlink ref="F227" r:id="rId18" display="https://podminky.urs.cz/item/CS_URS_2021_01/451573111"/>
    <hyperlink ref="F234" r:id="rId19" display="https://podminky.urs.cz/item/CS_URS_2021_01/564722111"/>
    <hyperlink ref="F241" r:id="rId20" display="https://podminky.urs.cz/item/CS_URS_2021_01/564871116"/>
    <hyperlink ref="F249" r:id="rId21" display="https://podminky.urs.cz/item/CS_URS_2021_01/831312121"/>
    <hyperlink ref="F256" r:id="rId22" display="https://podminky.urs.cz/item/CS_URS_2021_01/837312221"/>
    <hyperlink ref="F272" r:id="rId23" display="https://podminky.urs.cz/item/CS_URS_2021_01/892351111"/>
    <hyperlink ref="F277" r:id="rId24" display="https://podminky.urs.cz/item/CS_URS_2021_01/892372111"/>
    <hyperlink ref="F279" r:id="rId25" display="https://podminky.urs.cz/item/CS_URS_2021_01/894812312"/>
    <hyperlink ref="F284" r:id="rId26" display="https://podminky.urs.cz/item/CS_URS_2021_01/894812332"/>
    <hyperlink ref="F289" r:id="rId27" display="https://podminky.urs.cz/item/CS_URS_2021_01/894812339"/>
    <hyperlink ref="F294" r:id="rId28" display="https://podminky.urs.cz/item/CS_URS_2021_01/894812377"/>
    <hyperlink ref="F299" r:id="rId29" display="https://podminky.urs.cz/item/CS_URS_2021_01/899722113"/>
    <hyperlink ref="F305" r:id="rId30" display="https://podminky.urs.cz/item/CS_URS_2021_01/919735112"/>
    <hyperlink ref="F313" r:id="rId31" display="https://podminky.urs.cz/item/CS_URS_2021_01/997221551"/>
    <hyperlink ref="F315" r:id="rId32" display="https://podminky.urs.cz/item/CS_URS_2021_01/997221559"/>
    <hyperlink ref="F319" r:id="rId33" display="https://podminky.urs.cz/item/CS_URS_2021_01/997221645"/>
    <hyperlink ref="F324" r:id="rId34" display="https://podminky.urs.cz/item/CS_URS_2021_01/997221655"/>
    <hyperlink ref="F330" r:id="rId35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1392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1393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ROUND(J94,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ROUND((SUM(BE94:BE112)),  2)</f>
        <v>0</v>
      </c>
      <c r="G37" s="41"/>
      <c r="H37" s="41"/>
      <c r="I37" s="163">
        <v>0.20999999999999999</v>
      </c>
      <c r="J37" s="162">
        <f>ROUND(((SUM(BE94:BE112))*I37),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ROUND((SUM(BF94:BF112)),  2)</f>
        <v>0</v>
      </c>
      <c r="G38" s="41"/>
      <c r="H38" s="41"/>
      <c r="I38" s="163">
        <v>0.14999999999999999</v>
      </c>
      <c r="J38" s="162">
        <f>ROUND(((SUM(BF94:BF112))*I38),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ROUND((SUM(BG94:BG112)),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ROUND((SUM(BH94:BH112)),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ROUND((SUM(BI94:BI112)),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1392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06.3 - Odvodňovací rigol 3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J95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239</v>
      </c>
      <c r="E69" s="189"/>
      <c r="F69" s="189"/>
      <c r="G69" s="189"/>
      <c r="H69" s="189"/>
      <c r="I69" s="189"/>
      <c r="J69" s="190">
        <f>J96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241</v>
      </c>
      <c r="E70" s="189"/>
      <c r="F70" s="189"/>
      <c r="G70" s="189"/>
      <c r="H70" s="189"/>
      <c r="I70" s="189"/>
      <c r="J70" s="190">
        <f>J110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242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5" t="str">
        <f>E7</f>
        <v>Odkanalizování části města Děčín - Horní Oldřichov - III. a IV. etapa</v>
      </c>
      <c r="F80" s="34"/>
      <c r="G80" s="34"/>
      <c r="H80" s="34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3"/>
      <c r="C81" s="34" t="s">
        <v>221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5" t="s">
        <v>222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223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1"/>
      <c r="B84" s="42"/>
      <c r="C84" s="43"/>
      <c r="D84" s="43"/>
      <c r="E84" s="176" t="s">
        <v>1392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225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SO 06.3 - Odvodňovací rigol 3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F16</f>
        <v>Horní Oldřichov</v>
      </c>
      <c r="G88" s="43"/>
      <c r="H88" s="43"/>
      <c r="I88" s="34" t="s">
        <v>24</v>
      </c>
      <c r="J88" s="75" t="str">
        <f>IF(J16="","",J16)</f>
        <v>15. 2. 2021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30</v>
      </c>
      <c r="D90" s="43"/>
      <c r="E90" s="43"/>
      <c r="F90" s="29" t="str">
        <f>E19</f>
        <v>Statutární město Děčín, Mírové náměstí 1175/5</v>
      </c>
      <c r="G90" s="43"/>
      <c r="H90" s="43"/>
      <c r="I90" s="34" t="s">
        <v>38</v>
      </c>
      <c r="J90" s="39" t="str">
        <f>E25</f>
        <v>AQUECON a.s., Čsl. Legií 445/4, Teplice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36</v>
      </c>
      <c r="D91" s="43"/>
      <c r="E91" s="43"/>
      <c r="F91" s="29" t="str">
        <f>IF(E22="","",E22)</f>
        <v>Vyplň údaj</v>
      </c>
      <c r="G91" s="43"/>
      <c r="H91" s="43"/>
      <c r="I91" s="34" t="s">
        <v>42</v>
      </c>
      <c r="J91" s="39" t="str">
        <f>E28</f>
        <v xml:space="preserve"> 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2"/>
      <c r="B93" s="193"/>
      <c r="C93" s="194" t="s">
        <v>243</v>
      </c>
      <c r="D93" s="195" t="s">
        <v>65</v>
      </c>
      <c r="E93" s="195" t="s">
        <v>61</v>
      </c>
      <c r="F93" s="195" t="s">
        <v>62</v>
      </c>
      <c r="G93" s="195" t="s">
        <v>244</v>
      </c>
      <c r="H93" s="195" t="s">
        <v>245</v>
      </c>
      <c r="I93" s="195" t="s">
        <v>246</v>
      </c>
      <c r="J93" s="195" t="s">
        <v>231</v>
      </c>
      <c r="K93" s="196" t="s">
        <v>247</v>
      </c>
      <c r="L93" s="197"/>
      <c r="M93" s="95" t="s">
        <v>35</v>
      </c>
      <c r="N93" s="96" t="s">
        <v>50</v>
      </c>
      <c r="O93" s="96" t="s">
        <v>248</v>
      </c>
      <c r="P93" s="96" t="s">
        <v>249</v>
      </c>
      <c r="Q93" s="96" t="s">
        <v>250</v>
      </c>
      <c r="R93" s="96" t="s">
        <v>251</v>
      </c>
      <c r="S93" s="96" t="s">
        <v>252</v>
      </c>
      <c r="T93" s="97" t="s">
        <v>253</v>
      </c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</row>
    <row r="94" s="2" customFormat="1" ht="22.8" customHeight="1">
      <c r="A94" s="41"/>
      <c r="B94" s="42"/>
      <c r="C94" s="102" t="s">
        <v>254</v>
      </c>
      <c r="D94" s="43"/>
      <c r="E94" s="43"/>
      <c r="F94" s="43"/>
      <c r="G94" s="43"/>
      <c r="H94" s="43"/>
      <c r="I94" s="43"/>
      <c r="J94" s="198">
        <f>BK94</f>
        <v>0</v>
      </c>
      <c r="K94" s="43"/>
      <c r="L94" s="47"/>
      <c r="M94" s="98"/>
      <c r="N94" s="199"/>
      <c r="O94" s="99"/>
      <c r="P94" s="200">
        <f>P95</f>
        <v>0</v>
      </c>
      <c r="Q94" s="99"/>
      <c r="R94" s="200">
        <f>R95</f>
        <v>69.333681079999991</v>
      </c>
      <c r="S94" s="99"/>
      <c r="T94" s="201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232</v>
      </c>
      <c r="BK94" s="202">
        <f>BK95</f>
        <v>0</v>
      </c>
    </row>
    <row r="95" s="12" customFormat="1" ht="25.92" customHeight="1">
      <c r="A95" s="12"/>
      <c r="B95" s="203"/>
      <c r="C95" s="204"/>
      <c r="D95" s="205" t="s">
        <v>79</v>
      </c>
      <c r="E95" s="206" t="s">
        <v>255</v>
      </c>
      <c r="F95" s="206" t="s">
        <v>256</v>
      </c>
      <c r="G95" s="204"/>
      <c r="H95" s="204"/>
      <c r="I95" s="207"/>
      <c r="J95" s="208">
        <f>BK95</f>
        <v>0</v>
      </c>
      <c r="K95" s="204"/>
      <c r="L95" s="209"/>
      <c r="M95" s="210"/>
      <c r="N95" s="211"/>
      <c r="O95" s="211"/>
      <c r="P95" s="212">
        <f>P96+P110</f>
        <v>0</v>
      </c>
      <c r="Q95" s="211"/>
      <c r="R95" s="212">
        <f>R96+R110</f>
        <v>69.333681079999991</v>
      </c>
      <c r="S95" s="211"/>
      <c r="T95" s="213">
        <f>T96+T110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4" t="s">
        <v>87</v>
      </c>
      <c r="AT95" s="215" t="s">
        <v>79</v>
      </c>
      <c r="AU95" s="215" t="s">
        <v>80</v>
      </c>
      <c r="AY95" s="214" t="s">
        <v>257</v>
      </c>
      <c r="BK95" s="216">
        <f>BK96+BK110</f>
        <v>0</v>
      </c>
    </row>
    <row r="96" s="12" customFormat="1" ht="22.8" customHeight="1">
      <c r="A96" s="12"/>
      <c r="B96" s="203"/>
      <c r="C96" s="204"/>
      <c r="D96" s="205" t="s">
        <v>79</v>
      </c>
      <c r="E96" s="217" t="s">
        <v>315</v>
      </c>
      <c r="F96" s="217" t="s">
        <v>533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SUM(P97:P109)</f>
        <v>0</v>
      </c>
      <c r="Q96" s="211"/>
      <c r="R96" s="212">
        <f>SUM(R97:R109)</f>
        <v>69.333681079999991</v>
      </c>
      <c r="S96" s="211"/>
      <c r="T96" s="213">
        <f>SUM(T97:T109)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4" t="s">
        <v>87</v>
      </c>
      <c r="AT96" s="215" t="s">
        <v>79</v>
      </c>
      <c r="AU96" s="215" t="s">
        <v>87</v>
      </c>
      <c r="AY96" s="214" t="s">
        <v>257</v>
      </c>
      <c r="BK96" s="216">
        <f>SUM(BK97:BK109)</f>
        <v>0</v>
      </c>
    </row>
    <row r="97" s="2" customFormat="1" ht="16.5" customHeight="1">
      <c r="A97" s="41"/>
      <c r="B97" s="42"/>
      <c r="C97" s="219" t="s">
        <v>87</v>
      </c>
      <c r="D97" s="219" t="s">
        <v>259</v>
      </c>
      <c r="E97" s="220" t="s">
        <v>1394</v>
      </c>
      <c r="F97" s="221" t="s">
        <v>1395</v>
      </c>
      <c r="G97" s="222" t="s">
        <v>318</v>
      </c>
      <c r="H97" s="223">
        <v>17.812000000000001</v>
      </c>
      <c r="I97" s="224"/>
      <c r="J97" s="225">
        <f>ROUND(I97*H97,2)</f>
        <v>0</v>
      </c>
      <c r="K97" s="221" t="s">
        <v>263</v>
      </c>
      <c r="L97" s="47"/>
      <c r="M97" s="226" t="s">
        <v>35</v>
      </c>
      <c r="N97" s="227" t="s">
        <v>51</v>
      </c>
      <c r="O97" s="87"/>
      <c r="P97" s="228">
        <f>O97*H97</f>
        <v>0</v>
      </c>
      <c r="Q97" s="228">
        <v>2.2563399999999998</v>
      </c>
      <c r="R97" s="228">
        <f>Q97*H97</f>
        <v>40.189928080000001</v>
      </c>
      <c r="S97" s="228">
        <v>0</v>
      </c>
      <c r="T97" s="22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0" t="s">
        <v>264</v>
      </c>
      <c r="AT97" s="230" t="s">
        <v>259</v>
      </c>
      <c r="AU97" s="230" t="s">
        <v>89</v>
      </c>
      <c r="AY97" s="19" t="s">
        <v>257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87</v>
      </c>
      <c r="BK97" s="231">
        <f>ROUND(I97*H97,2)</f>
        <v>0</v>
      </c>
      <c r="BL97" s="19" t="s">
        <v>264</v>
      </c>
      <c r="BM97" s="230" t="s">
        <v>1396</v>
      </c>
    </row>
    <row r="98" s="2" customFormat="1">
      <c r="A98" s="41"/>
      <c r="B98" s="42"/>
      <c r="C98" s="43"/>
      <c r="D98" s="232" t="s">
        <v>266</v>
      </c>
      <c r="E98" s="43"/>
      <c r="F98" s="233" t="s">
        <v>1397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266</v>
      </c>
      <c r="AU98" s="19" t="s">
        <v>89</v>
      </c>
    </row>
    <row r="99" s="13" customFormat="1">
      <c r="A99" s="13"/>
      <c r="B99" s="237"/>
      <c r="C99" s="238"/>
      <c r="D99" s="239" t="s">
        <v>268</v>
      </c>
      <c r="E99" s="240" t="s">
        <v>35</v>
      </c>
      <c r="F99" s="241" t="s">
        <v>1398</v>
      </c>
      <c r="G99" s="238"/>
      <c r="H99" s="240" t="s">
        <v>35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268</v>
      </c>
      <c r="AU99" s="247" t="s">
        <v>89</v>
      </c>
      <c r="AV99" s="13" t="s">
        <v>87</v>
      </c>
      <c r="AW99" s="13" t="s">
        <v>41</v>
      </c>
      <c r="AX99" s="13" t="s">
        <v>80</v>
      </c>
      <c r="AY99" s="247" t="s">
        <v>257</v>
      </c>
    </row>
    <row r="100" s="13" customFormat="1">
      <c r="A100" s="13"/>
      <c r="B100" s="237"/>
      <c r="C100" s="238"/>
      <c r="D100" s="239" t="s">
        <v>268</v>
      </c>
      <c r="E100" s="240" t="s">
        <v>35</v>
      </c>
      <c r="F100" s="241" t="s">
        <v>1399</v>
      </c>
      <c r="G100" s="238"/>
      <c r="H100" s="240" t="s">
        <v>35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268</v>
      </c>
      <c r="AU100" s="247" t="s">
        <v>89</v>
      </c>
      <c r="AV100" s="13" t="s">
        <v>87</v>
      </c>
      <c r="AW100" s="13" t="s">
        <v>41</v>
      </c>
      <c r="AX100" s="13" t="s">
        <v>80</v>
      </c>
      <c r="AY100" s="247" t="s">
        <v>257</v>
      </c>
    </row>
    <row r="101" s="13" customFormat="1">
      <c r="A101" s="13"/>
      <c r="B101" s="237"/>
      <c r="C101" s="238"/>
      <c r="D101" s="239" t="s">
        <v>268</v>
      </c>
      <c r="E101" s="240" t="s">
        <v>35</v>
      </c>
      <c r="F101" s="241" t="s">
        <v>1400</v>
      </c>
      <c r="G101" s="238"/>
      <c r="H101" s="240" t="s">
        <v>35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268</v>
      </c>
      <c r="AU101" s="247" t="s">
        <v>89</v>
      </c>
      <c r="AV101" s="13" t="s">
        <v>87</v>
      </c>
      <c r="AW101" s="13" t="s">
        <v>41</v>
      </c>
      <c r="AX101" s="13" t="s">
        <v>80</v>
      </c>
      <c r="AY101" s="247" t="s">
        <v>257</v>
      </c>
    </row>
    <row r="102" s="14" customFormat="1">
      <c r="A102" s="14"/>
      <c r="B102" s="248"/>
      <c r="C102" s="249"/>
      <c r="D102" s="239" t="s">
        <v>268</v>
      </c>
      <c r="E102" s="250" t="s">
        <v>35</v>
      </c>
      <c r="F102" s="251" t="s">
        <v>1401</v>
      </c>
      <c r="G102" s="249"/>
      <c r="H102" s="252">
        <v>17.812000000000001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8" t="s">
        <v>268</v>
      </c>
      <c r="AU102" s="258" t="s">
        <v>89</v>
      </c>
      <c r="AV102" s="14" t="s">
        <v>89</v>
      </c>
      <c r="AW102" s="14" t="s">
        <v>41</v>
      </c>
      <c r="AX102" s="14" t="s">
        <v>80</v>
      </c>
      <c r="AY102" s="258" t="s">
        <v>257</v>
      </c>
    </row>
    <row r="103" s="15" customFormat="1">
      <c r="A103" s="15"/>
      <c r="B103" s="259"/>
      <c r="C103" s="260"/>
      <c r="D103" s="239" t="s">
        <v>268</v>
      </c>
      <c r="E103" s="261" t="s">
        <v>35</v>
      </c>
      <c r="F103" s="262" t="s">
        <v>272</v>
      </c>
      <c r="G103" s="260"/>
      <c r="H103" s="263">
        <v>17.812000000000001</v>
      </c>
      <c r="I103" s="264"/>
      <c r="J103" s="260"/>
      <c r="K103" s="260"/>
      <c r="L103" s="265"/>
      <c r="M103" s="266"/>
      <c r="N103" s="267"/>
      <c r="O103" s="267"/>
      <c r="P103" s="267"/>
      <c r="Q103" s="267"/>
      <c r="R103" s="267"/>
      <c r="S103" s="267"/>
      <c r="T103" s="26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9" t="s">
        <v>268</v>
      </c>
      <c r="AU103" s="269" t="s">
        <v>89</v>
      </c>
      <c r="AV103" s="15" t="s">
        <v>264</v>
      </c>
      <c r="AW103" s="15" t="s">
        <v>41</v>
      </c>
      <c r="AX103" s="15" t="s">
        <v>87</v>
      </c>
      <c r="AY103" s="269" t="s">
        <v>257</v>
      </c>
    </row>
    <row r="104" s="2" customFormat="1" ht="33" customHeight="1">
      <c r="A104" s="41"/>
      <c r="B104" s="42"/>
      <c r="C104" s="219" t="s">
        <v>89</v>
      </c>
      <c r="D104" s="219" t="s">
        <v>259</v>
      </c>
      <c r="E104" s="220" t="s">
        <v>1402</v>
      </c>
      <c r="F104" s="221" t="s">
        <v>1403</v>
      </c>
      <c r="G104" s="222" t="s">
        <v>297</v>
      </c>
      <c r="H104" s="223">
        <v>107.3</v>
      </c>
      <c r="I104" s="224"/>
      <c r="J104" s="225">
        <f>ROUND(I104*H104,2)</f>
        <v>0</v>
      </c>
      <c r="K104" s="221" t="s">
        <v>263</v>
      </c>
      <c r="L104" s="47"/>
      <c r="M104" s="226" t="s">
        <v>35</v>
      </c>
      <c r="N104" s="227" t="s">
        <v>51</v>
      </c>
      <c r="O104" s="87"/>
      <c r="P104" s="228">
        <f>O104*H104</f>
        <v>0</v>
      </c>
      <c r="Q104" s="228">
        <v>0.14760999999999999</v>
      </c>
      <c r="R104" s="228">
        <f>Q104*H104</f>
        <v>15.838552999999999</v>
      </c>
      <c r="S104" s="228">
        <v>0</v>
      </c>
      <c r="T104" s="22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0" t="s">
        <v>264</v>
      </c>
      <c r="AT104" s="230" t="s">
        <v>259</v>
      </c>
      <c r="AU104" s="230" t="s">
        <v>89</v>
      </c>
      <c r="AY104" s="19" t="s">
        <v>257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87</v>
      </c>
      <c r="BK104" s="231">
        <f>ROUND(I104*H104,2)</f>
        <v>0</v>
      </c>
      <c r="BL104" s="19" t="s">
        <v>264</v>
      </c>
      <c r="BM104" s="230" t="s">
        <v>1404</v>
      </c>
    </row>
    <row r="105" s="2" customFormat="1">
      <c r="A105" s="41"/>
      <c r="B105" s="42"/>
      <c r="C105" s="43"/>
      <c r="D105" s="232" t="s">
        <v>266</v>
      </c>
      <c r="E105" s="43"/>
      <c r="F105" s="233" t="s">
        <v>1405</v>
      </c>
      <c r="G105" s="43"/>
      <c r="H105" s="43"/>
      <c r="I105" s="234"/>
      <c r="J105" s="43"/>
      <c r="K105" s="43"/>
      <c r="L105" s="47"/>
      <c r="M105" s="235"/>
      <c r="N105" s="23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266</v>
      </c>
      <c r="AU105" s="19" t="s">
        <v>89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1398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1406</v>
      </c>
      <c r="G107" s="249"/>
      <c r="H107" s="252">
        <v>107.3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107.3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16.5" customHeight="1">
      <c r="A109" s="41"/>
      <c r="B109" s="42"/>
      <c r="C109" s="270" t="s">
        <v>98</v>
      </c>
      <c r="D109" s="270" t="s">
        <v>369</v>
      </c>
      <c r="E109" s="271" t="s">
        <v>1407</v>
      </c>
      <c r="F109" s="272" t="s">
        <v>1408</v>
      </c>
      <c r="G109" s="273" t="s">
        <v>297</v>
      </c>
      <c r="H109" s="274">
        <v>107.3</v>
      </c>
      <c r="I109" s="275"/>
      <c r="J109" s="276">
        <f>ROUND(I109*H109,2)</f>
        <v>0</v>
      </c>
      <c r="K109" s="272" t="s">
        <v>35</v>
      </c>
      <c r="L109" s="277"/>
      <c r="M109" s="278" t="s">
        <v>35</v>
      </c>
      <c r="N109" s="279" t="s">
        <v>51</v>
      </c>
      <c r="O109" s="87"/>
      <c r="P109" s="228">
        <f>O109*H109</f>
        <v>0</v>
      </c>
      <c r="Q109" s="228">
        <v>0.124</v>
      </c>
      <c r="R109" s="228">
        <f>Q109*H109</f>
        <v>13.305199999999999</v>
      </c>
      <c r="S109" s="228">
        <v>0</v>
      </c>
      <c r="T109" s="22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308</v>
      </c>
      <c r="AT109" s="230" t="s">
        <v>369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1409</v>
      </c>
    </row>
    <row r="110" s="12" customFormat="1" ht="22.8" customHeight="1">
      <c r="A110" s="12"/>
      <c r="B110" s="203"/>
      <c r="C110" s="204"/>
      <c r="D110" s="205" t="s">
        <v>79</v>
      </c>
      <c r="E110" s="217" t="s">
        <v>565</v>
      </c>
      <c r="F110" s="217" t="s">
        <v>566</v>
      </c>
      <c r="G110" s="204"/>
      <c r="H110" s="204"/>
      <c r="I110" s="207"/>
      <c r="J110" s="218">
        <f>BK110</f>
        <v>0</v>
      </c>
      <c r="K110" s="204"/>
      <c r="L110" s="209"/>
      <c r="M110" s="210"/>
      <c r="N110" s="211"/>
      <c r="O110" s="211"/>
      <c r="P110" s="212">
        <f>SUM(P111:P112)</f>
        <v>0</v>
      </c>
      <c r="Q110" s="211"/>
      <c r="R110" s="212">
        <f>SUM(R111:R112)</f>
        <v>0</v>
      </c>
      <c r="S110" s="211"/>
      <c r="T110" s="213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87</v>
      </c>
      <c r="AT110" s="215" t="s">
        <v>79</v>
      </c>
      <c r="AU110" s="215" t="s">
        <v>87</v>
      </c>
      <c r="AY110" s="214" t="s">
        <v>257</v>
      </c>
      <c r="BK110" s="216">
        <f>SUM(BK111:BK112)</f>
        <v>0</v>
      </c>
    </row>
    <row r="111" s="2" customFormat="1" ht="24.15" customHeight="1">
      <c r="A111" s="41"/>
      <c r="B111" s="42"/>
      <c r="C111" s="219" t="s">
        <v>264</v>
      </c>
      <c r="D111" s="219" t="s">
        <v>259</v>
      </c>
      <c r="E111" s="220" t="s">
        <v>1410</v>
      </c>
      <c r="F111" s="221" t="s">
        <v>1411</v>
      </c>
      <c r="G111" s="222" t="s">
        <v>356</v>
      </c>
      <c r="H111" s="223">
        <v>69.334000000000003</v>
      </c>
      <c r="I111" s="224"/>
      <c r="J111" s="225">
        <f>ROUND(I111*H111,2)</f>
        <v>0</v>
      </c>
      <c r="K111" s="221" t="s">
        <v>263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264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264</v>
      </c>
      <c r="BM111" s="230" t="s">
        <v>1412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1413</v>
      </c>
      <c r="G112" s="43"/>
      <c r="H112" s="43"/>
      <c r="I112" s="234"/>
      <c r="J112" s="43"/>
      <c r="K112" s="43"/>
      <c r="L112" s="47"/>
      <c r="M112" s="281"/>
      <c r="N112" s="282"/>
      <c r="O112" s="283"/>
      <c r="P112" s="283"/>
      <c r="Q112" s="283"/>
      <c r="R112" s="283"/>
      <c r="S112" s="283"/>
      <c r="T112" s="284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nHv1kgu+PA4vgS77VVou6dbNeUtbKhBIKbMK4LcJOROW1pvOTv2zg03NpcjM8HYYWrPV2r/sKDd2EVSUa5BFtw==" hashValue="+nh8QGpHOnFwH6ZMCH1sD7w137Gr3f9j2KGvvOM5IqRT1hqB9lxQQT6jwoJXa+nudVus3cDhYW9PK4bzWJOgDw==" algorithmName="SHA-512" password="CC35"/>
  <autoFilter ref="C93:K1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1_01/916991121"/>
    <hyperlink ref="F105" r:id="rId2" display="https://podminky.urs.cz/item/CS_URS_2021_01/935111211"/>
    <hyperlink ref="F112" r:id="rId3" display="https://podminky.urs.cz/item/CS_URS_2021_01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222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1392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1414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ROUND((SUM(BE97:BE200)),  2)</f>
        <v>0</v>
      </c>
      <c r="G37" s="41"/>
      <c r="H37" s="41"/>
      <c r="I37" s="163">
        <v>0.20999999999999999</v>
      </c>
      <c r="J37" s="162">
        <f>ROUND(((SUM(BE97:BE200))*I37),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ROUND((SUM(BF97:BF200)),  2)</f>
        <v>0</v>
      </c>
      <c r="G38" s="41"/>
      <c r="H38" s="41"/>
      <c r="I38" s="163">
        <v>0.14999999999999999</v>
      </c>
      <c r="J38" s="162">
        <f>ROUND(((SUM(BF97:BF200))*I38),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ROUND((SUM(BG97:BG200)),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ROUND((SUM(BH97:BH200)),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ROUND((SUM(BI97:BI200)),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222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1392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06.4 - Odvodňovací rigol 4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J98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J99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237</v>
      </c>
      <c r="E70" s="189"/>
      <c r="F70" s="189"/>
      <c r="G70" s="189"/>
      <c r="H70" s="189"/>
      <c r="I70" s="189"/>
      <c r="J70" s="190">
        <f>J159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238</v>
      </c>
      <c r="E71" s="189"/>
      <c r="F71" s="189"/>
      <c r="G71" s="189"/>
      <c r="H71" s="189"/>
      <c r="I71" s="189"/>
      <c r="J71" s="190">
        <f>J178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239</v>
      </c>
      <c r="E72" s="189"/>
      <c r="F72" s="189"/>
      <c r="G72" s="189"/>
      <c r="H72" s="189"/>
      <c r="I72" s="189"/>
      <c r="J72" s="190">
        <f>J184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241</v>
      </c>
      <c r="E73" s="189"/>
      <c r="F73" s="189"/>
      <c r="G73" s="189"/>
      <c r="H73" s="189"/>
      <c r="I73" s="189"/>
      <c r="J73" s="190">
        <f>J198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242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5" t="str">
        <f>E7</f>
        <v>Odkanalizování části města Děčín - Horní Oldřichov - III. a IV. etapa</v>
      </c>
      <c r="F83" s="34"/>
      <c r="G83" s="34"/>
      <c r="H83" s="34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221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5" t="s">
        <v>222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223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76" t="s">
        <v>1392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225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SO 06.4 - Odvodňovací rigol 4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F16</f>
        <v>Horní Oldřichov</v>
      </c>
      <c r="G91" s="43"/>
      <c r="H91" s="43"/>
      <c r="I91" s="34" t="s">
        <v>24</v>
      </c>
      <c r="J91" s="75" t="str">
        <f>IF(J16="","",J16)</f>
        <v>15. 2. 2021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4" t="s">
        <v>30</v>
      </c>
      <c r="D93" s="43"/>
      <c r="E93" s="43"/>
      <c r="F93" s="29" t="str">
        <f>E19</f>
        <v>Statutární město Děčín, Mírové náměstí 1175/5</v>
      </c>
      <c r="G93" s="43"/>
      <c r="H93" s="43"/>
      <c r="I93" s="34" t="s">
        <v>38</v>
      </c>
      <c r="J93" s="39" t="str">
        <f>E25</f>
        <v>AQUECON a.s., Čsl. Legií 445/4, Teplice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36</v>
      </c>
      <c r="D94" s="43"/>
      <c r="E94" s="43"/>
      <c r="F94" s="29" t="str">
        <f>IF(E22="","",E22)</f>
        <v>Vyplň údaj</v>
      </c>
      <c r="G94" s="43"/>
      <c r="H94" s="43"/>
      <c r="I94" s="34" t="s">
        <v>42</v>
      </c>
      <c r="J94" s="39" t="str">
        <f>E28</f>
        <v xml:space="preserve"> 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2"/>
      <c r="B96" s="193"/>
      <c r="C96" s="194" t="s">
        <v>243</v>
      </c>
      <c r="D96" s="195" t="s">
        <v>65</v>
      </c>
      <c r="E96" s="195" t="s">
        <v>61</v>
      </c>
      <c r="F96" s="195" t="s">
        <v>62</v>
      </c>
      <c r="G96" s="195" t="s">
        <v>244</v>
      </c>
      <c r="H96" s="195" t="s">
        <v>245</v>
      </c>
      <c r="I96" s="195" t="s">
        <v>246</v>
      </c>
      <c r="J96" s="195" t="s">
        <v>231</v>
      </c>
      <c r="K96" s="196" t="s">
        <v>247</v>
      </c>
      <c r="L96" s="197"/>
      <c r="M96" s="95" t="s">
        <v>35</v>
      </c>
      <c r="N96" s="96" t="s">
        <v>50</v>
      </c>
      <c r="O96" s="96" t="s">
        <v>248</v>
      </c>
      <c r="P96" s="96" t="s">
        <v>249</v>
      </c>
      <c r="Q96" s="96" t="s">
        <v>250</v>
      </c>
      <c r="R96" s="96" t="s">
        <v>251</v>
      </c>
      <c r="S96" s="96" t="s">
        <v>252</v>
      </c>
      <c r="T96" s="97" t="s">
        <v>253</v>
      </c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="2" customFormat="1" ht="22.8" customHeight="1">
      <c r="A97" s="41"/>
      <c r="B97" s="42"/>
      <c r="C97" s="102" t="s">
        <v>254</v>
      </c>
      <c r="D97" s="43"/>
      <c r="E97" s="43"/>
      <c r="F97" s="43"/>
      <c r="G97" s="43"/>
      <c r="H97" s="43"/>
      <c r="I97" s="43"/>
      <c r="J97" s="198">
        <f>BK97</f>
        <v>0</v>
      </c>
      <c r="K97" s="43"/>
      <c r="L97" s="47"/>
      <c r="M97" s="98"/>
      <c r="N97" s="199"/>
      <c r="O97" s="99"/>
      <c r="P97" s="200">
        <f>P98</f>
        <v>0</v>
      </c>
      <c r="Q97" s="99"/>
      <c r="R97" s="200">
        <f>R98</f>
        <v>54.02515395999999</v>
      </c>
      <c r="S97" s="99"/>
      <c r="T97" s="201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79</v>
      </c>
      <c r="AU97" s="19" t="s">
        <v>232</v>
      </c>
      <c r="BK97" s="202">
        <f>BK98</f>
        <v>0</v>
      </c>
    </row>
    <row r="98" s="12" customFormat="1" ht="25.92" customHeight="1">
      <c r="A98" s="12"/>
      <c r="B98" s="203"/>
      <c r="C98" s="204"/>
      <c r="D98" s="205" t="s">
        <v>79</v>
      </c>
      <c r="E98" s="206" t="s">
        <v>255</v>
      </c>
      <c r="F98" s="206" t="s">
        <v>256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P99+P159+P178+P184+P198</f>
        <v>0</v>
      </c>
      <c r="Q98" s="211"/>
      <c r="R98" s="212">
        <f>R99+R159+R178+R184+R198</f>
        <v>54.02515395999999</v>
      </c>
      <c r="S98" s="211"/>
      <c r="T98" s="213">
        <f>T99+T159+T178+T184+T198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87</v>
      </c>
      <c r="AT98" s="215" t="s">
        <v>79</v>
      </c>
      <c r="AU98" s="215" t="s">
        <v>80</v>
      </c>
      <c r="AY98" s="214" t="s">
        <v>257</v>
      </c>
      <c r="BK98" s="216">
        <f>BK99+BK159+BK178+BK184+BK198</f>
        <v>0</v>
      </c>
    </row>
    <row r="99" s="12" customFormat="1" ht="22.8" customHeight="1">
      <c r="A99" s="12"/>
      <c r="B99" s="203"/>
      <c r="C99" s="204"/>
      <c r="D99" s="205" t="s">
        <v>79</v>
      </c>
      <c r="E99" s="217" t="s">
        <v>87</v>
      </c>
      <c r="F99" s="217" t="s">
        <v>258</v>
      </c>
      <c r="G99" s="204"/>
      <c r="H99" s="204"/>
      <c r="I99" s="207"/>
      <c r="J99" s="218">
        <f>BK99</f>
        <v>0</v>
      </c>
      <c r="K99" s="204"/>
      <c r="L99" s="209"/>
      <c r="M99" s="210"/>
      <c r="N99" s="211"/>
      <c r="O99" s="211"/>
      <c r="P99" s="212">
        <f>SUM(P100:P158)</f>
        <v>0</v>
      </c>
      <c r="Q99" s="211"/>
      <c r="R99" s="212">
        <f>SUM(R100:R158)</f>
        <v>0.035507280000000002</v>
      </c>
      <c r="S99" s="211"/>
      <c r="T99" s="213">
        <f>SUM(T100:T158)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4" t="s">
        <v>87</v>
      </c>
      <c r="AT99" s="215" t="s">
        <v>79</v>
      </c>
      <c r="AU99" s="215" t="s">
        <v>87</v>
      </c>
      <c r="AY99" s="214" t="s">
        <v>257</v>
      </c>
      <c r="BK99" s="216">
        <f>SUM(BK100:BK158)</f>
        <v>0</v>
      </c>
    </row>
    <row r="100" s="2" customFormat="1" ht="24.15" customHeight="1">
      <c r="A100" s="41"/>
      <c r="B100" s="42"/>
      <c r="C100" s="219" t="s">
        <v>87</v>
      </c>
      <c r="D100" s="219" t="s">
        <v>259</v>
      </c>
      <c r="E100" s="220" t="s">
        <v>1415</v>
      </c>
      <c r="F100" s="221" t="s">
        <v>1416</v>
      </c>
      <c r="G100" s="222" t="s">
        <v>318</v>
      </c>
      <c r="H100" s="223">
        <v>11.85</v>
      </c>
      <c r="I100" s="224"/>
      <c r="J100" s="225">
        <f>ROUND(I100*H100,2)</f>
        <v>0</v>
      </c>
      <c r="K100" s="221" t="s">
        <v>263</v>
      </c>
      <c r="L100" s="47"/>
      <c r="M100" s="226" t="s">
        <v>35</v>
      </c>
      <c r="N100" s="227" t="s">
        <v>51</v>
      </c>
      <c r="O100" s="87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0" t="s">
        <v>264</v>
      </c>
      <c r="AT100" s="230" t="s">
        <v>259</v>
      </c>
      <c r="AU100" s="230" t="s">
        <v>89</v>
      </c>
      <c r="AY100" s="19" t="s">
        <v>257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87</v>
      </c>
      <c r="BK100" s="231">
        <f>ROUND(I100*H100,2)</f>
        <v>0</v>
      </c>
      <c r="BL100" s="19" t="s">
        <v>264</v>
      </c>
      <c r="BM100" s="230" t="s">
        <v>1417</v>
      </c>
    </row>
    <row r="101" s="2" customFormat="1">
      <c r="A101" s="41"/>
      <c r="B101" s="42"/>
      <c r="C101" s="43"/>
      <c r="D101" s="232" t="s">
        <v>266</v>
      </c>
      <c r="E101" s="43"/>
      <c r="F101" s="233" t="s">
        <v>1418</v>
      </c>
      <c r="G101" s="43"/>
      <c r="H101" s="43"/>
      <c r="I101" s="234"/>
      <c r="J101" s="43"/>
      <c r="K101" s="43"/>
      <c r="L101" s="47"/>
      <c r="M101" s="235"/>
      <c r="N101" s="23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266</v>
      </c>
      <c r="AU101" s="19" t="s">
        <v>89</v>
      </c>
    </row>
    <row r="102" s="13" customFormat="1">
      <c r="A102" s="13"/>
      <c r="B102" s="237"/>
      <c r="C102" s="238"/>
      <c r="D102" s="239" t="s">
        <v>268</v>
      </c>
      <c r="E102" s="240" t="s">
        <v>35</v>
      </c>
      <c r="F102" s="241" t="s">
        <v>1419</v>
      </c>
      <c r="G102" s="238"/>
      <c r="H102" s="240" t="s">
        <v>35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268</v>
      </c>
      <c r="AU102" s="247" t="s">
        <v>89</v>
      </c>
      <c r="AV102" s="13" t="s">
        <v>87</v>
      </c>
      <c r="AW102" s="13" t="s">
        <v>41</v>
      </c>
      <c r="AX102" s="13" t="s">
        <v>80</v>
      </c>
      <c r="AY102" s="247" t="s">
        <v>257</v>
      </c>
    </row>
    <row r="103" s="13" customFormat="1">
      <c r="A103" s="13"/>
      <c r="B103" s="237"/>
      <c r="C103" s="238"/>
      <c r="D103" s="239" t="s">
        <v>268</v>
      </c>
      <c r="E103" s="240" t="s">
        <v>35</v>
      </c>
      <c r="F103" s="241" t="s">
        <v>1420</v>
      </c>
      <c r="G103" s="238"/>
      <c r="H103" s="240" t="s">
        <v>35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268</v>
      </c>
      <c r="AU103" s="247" t="s">
        <v>89</v>
      </c>
      <c r="AV103" s="13" t="s">
        <v>87</v>
      </c>
      <c r="AW103" s="13" t="s">
        <v>41</v>
      </c>
      <c r="AX103" s="13" t="s">
        <v>80</v>
      </c>
      <c r="AY103" s="247" t="s">
        <v>257</v>
      </c>
    </row>
    <row r="104" s="14" customFormat="1">
      <c r="A104" s="14"/>
      <c r="B104" s="248"/>
      <c r="C104" s="249"/>
      <c r="D104" s="239" t="s">
        <v>268</v>
      </c>
      <c r="E104" s="250" t="s">
        <v>35</v>
      </c>
      <c r="F104" s="251" t="s">
        <v>1421</v>
      </c>
      <c r="G104" s="249"/>
      <c r="H104" s="252">
        <v>11.85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8" t="s">
        <v>268</v>
      </c>
      <c r="AU104" s="258" t="s">
        <v>89</v>
      </c>
      <c r="AV104" s="14" t="s">
        <v>89</v>
      </c>
      <c r="AW104" s="14" t="s">
        <v>41</v>
      </c>
      <c r="AX104" s="14" t="s">
        <v>80</v>
      </c>
      <c r="AY104" s="258" t="s">
        <v>257</v>
      </c>
    </row>
    <row r="105" s="15" customFormat="1">
      <c r="A105" s="15"/>
      <c r="B105" s="259"/>
      <c r="C105" s="260"/>
      <c r="D105" s="239" t="s">
        <v>268</v>
      </c>
      <c r="E105" s="261" t="s">
        <v>35</v>
      </c>
      <c r="F105" s="262" t="s">
        <v>272</v>
      </c>
      <c r="G105" s="260"/>
      <c r="H105" s="263">
        <v>11.85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9" t="s">
        <v>268</v>
      </c>
      <c r="AU105" s="269" t="s">
        <v>89</v>
      </c>
      <c r="AV105" s="15" t="s">
        <v>264</v>
      </c>
      <c r="AW105" s="15" t="s">
        <v>41</v>
      </c>
      <c r="AX105" s="15" t="s">
        <v>87</v>
      </c>
      <c r="AY105" s="269" t="s">
        <v>257</v>
      </c>
    </row>
    <row r="106" s="2" customFormat="1" ht="16.5" customHeight="1">
      <c r="A106" s="41"/>
      <c r="B106" s="42"/>
      <c r="C106" s="219" t="s">
        <v>89</v>
      </c>
      <c r="D106" s="219" t="s">
        <v>259</v>
      </c>
      <c r="E106" s="220" t="s">
        <v>1422</v>
      </c>
      <c r="F106" s="221" t="s">
        <v>1423</v>
      </c>
      <c r="G106" s="222" t="s">
        <v>262</v>
      </c>
      <c r="H106" s="223">
        <v>20.172000000000001</v>
      </c>
      <c r="I106" s="224"/>
      <c r="J106" s="225">
        <f>ROUND(I106*H106,2)</f>
        <v>0</v>
      </c>
      <c r="K106" s="221" t="s">
        <v>263</v>
      </c>
      <c r="L106" s="47"/>
      <c r="M106" s="226" t="s">
        <v>35</v>
      </c>
      <c r="N106" s="227" t="s">
        <v>51</v>
      </c>
      <c r="O106" s="87"/>
      <c r="P106" s="228">
        <f>O106*H106</f>
        <v>0</v>
      </c>
      <c r="Q106" s="228">
        <v>0.00069999999999999999</v>
      </c>
      <c r="R106" s="228">
        <f>Q106*H106</f>
        <v>0.0141204</v>
      </c>
      <c r="S106" s="228">
        <v>0</v>
      </c>
      <c r="T106" s="22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0" t="s">
        <v>264</v>
      </c>
      <c r="AT106" s="230" t="s">
        <v>259</v>
      </c>
      <c r="AU106" s="230" t="s">
        <v>89</v>
      </c>
      <c r="AY106" s="19" t="s">
        <v>257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87</v>
      </c>
      <c r="BK106" s="231">
        <f>ROUND(I106*H106,2)</f>
        <v>0</v>
      </c>
      <c r="BL106" s="19" t="s">
        <v>264</v>
      </c>
      <c r="BM106" s="230" t="s">
        <v>1424</v>
      </c>
    </row>
    <row r="107" s="2" customFormat="1">
      <c r="A107" s="41"/>
      <c r="B107" s="42"/>
      <c r="C107" s="43"/>
      <c r="D107" s="232" t="s">
        <v>266</v>
      </c>
      <c r="E107" s="43"/>
      <c r="F107" s="233" t="s">
        <v>1425</v>
      </c>
      <c r="G107" s="43"/>
      <c r="H107" s="43"/>
      <c r="I107" s="234"/>
      <c r="J107" s="43"/>
      <c r="K107" s="43"/>
      <c r="L107" s="47"/>
      <c r="M107" s="235"/>
      <c r="N107" s="23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266</v>
      </c>
      <c r="AU107" s="19" t="s">
        <v>89</v>
      </c>
    </row>
    <row r="108" s="13" customFormat="1">
      <c r="A108" s="13"/>
      <c r="B108" s="237"/>
      <c r="C108" s="238"/>
      <c r="D108" s="239" t="s">
        <v>268</v>
      </c>
      <c r="E108" s="240" t="s">
        <v>35</v>
      </c>
      <c r="F108" s="241" t="s">
        <v>1419</v>
      </c>
      <c r="G108" s="238"/>
      <c r="H108" s="240" t="s">
        <v>35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268</v>
      </c>
      <c r="AU108" s="247" t="s">
        <v>89</v>
      </c>
      <c r="AV108" s="13" t="s">
        <v>87</v>
      </c>
      <c r="AW108" s="13" t="s">
        <v>41</v>
      </c>
      <c r="AX108" s="13" t="s">
        <v>80</v>
      </c>
      <c r="AY108" s="247" t="s">
        <v>257</v>
      </c>
    </row>
    <row r="109" s="13" customFormat="1">
      <c r="A109" s="13"/>
      <c r="B109" s="237"/>
      <c r="C109" s="238"/>
      <c r="D109" s="239" t="s">
        <v>268</v>
      </c>
      <c r="E109" s="240" t="s">
        <v>35</v>
      </c>
      <c r="F109" s="241" t="s">
        <v>1426</v>
      </c>
      <c r="G109" s="238"/>
      <c r="H109" s="240" t="s">
        <v>35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268</v>
      </c>
      <c r="AU109" s="247" t="s">
        <v>89</v>
      </c>
      <c r="AV109" s="13" t="s">
        <v>87</v>
      </c>
      <c r="AW109" s="13" t="s">
        <v>41</v>
      </c>
      <c r="AX109" s="13" t="s">
        <v>80</v>
      </c>
      <c r="AY109" s="247" t="s">
        <v>257</v>
      </c>
    </row>
    <row r="110" s="14" customFormat="1">
      <c r="A110" s="14"/>
      <c r="B110" s="248"/>
      <c r="C110" s="249"/>
      <c r="D110" s="239" t="s">
        <v>268</v>
      </c>
      <c r="E110" s="250" t="s">
        <v>35</v>
      </c>
      <c r="F110" s="251" t="s">
        <v>1427</v>
      </c>
      <c r="G110" s="249"/>
      <c r="H110" s="252">
        <v>20.172000000000001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268</v>
      </c>
      <c r="AU110" s="258" t="s">
        <v>89</v>
      </c>
      <c r="AV110" s="14" t="s">
        <v>89</v>
      </c>
      <c r="AW110" s="14" t="s">
        <v>41</v>
      </c>
      <c r="AX110" s="14" t="s">
        <v>80</v>
      </c>
      <c r="AY110" s="258" t="s">
        <v>257</v>
      </c>
    </row>
    <row r="111" s="15" customFormat="1">
      <c r="A111" s="15"/>
      <c r="B111" s="259"/>
      <c r="C111" s="260"/>
      <c r="D111" s="239" t="s">
        <v>268</v>
      </c>
      <c r="E111" s="261" t="s">
        <v>35</v>
      </c>
      <c r="F111" s="262" t="s">
        <v>272</v>
      </c>
      <c r="G111" s="260"/>
      <c r="H111" s="263">
        <v>20.172000000000001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9" t="s">
        <v>268</v>
      </c>
      <c r="AU111" s="269" t="s">
        <v>89</v>
      </c>
      <c r="AV111" s="15" t="s">
        <v>264</v>
      </c>
      <c r="AW111" s="15" t="s">
        <v>41</v>
      </c>
      <c r="AX111" s="15" t="s">
        <v>87</v>
      </c>
      <c r="AY111" s="269" t="s">
        <v>257</v>
      </c>
    </row>
    <row r="112" s="2" customFormat="1" ht="24.15" customHeight="1">
      <c r="A112" s="41"/>
      <c r="B112" s="42"/>
      <c r="C112" s="219" t="s">
        <v>98</v>
      </c>
      <c r="D112" s="219" t="s">
        <v>259</v>
      </c>
      <c r="E112" s="220" t="s">
        <v>1428</v>
      </c>
      <c r="F112" s="221" t="s">
        <v>1429</v>
      </c>
      <c r="G112" s="222" t="s">
        <v>262</v>
      </c>
      <c r="H112" s="223">
        <v>20.172000000000001</v>
      </c>
      <c r="I112" s="224"/>
      <c r="J112" s="225">
        <f>ROUND(I112*H112,2)</f>
        <v>0</v>
      </c>
      <c r="K112" s="221" t="s">
        <v>263</v>
      </c>
      <c r="L112" s="47"/>
      <c r="M112" s="226" t="s">
        <v>35</v>
      </c>
      <c r="N112" s="227" t="s">
        <v>51</v>
      </c>
      <c r="O112" s="87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0" t="s">
        <v>264</v>
      </c>
      <c r="AT112" s="230" t="s">
        <v>259</v>
      </c>
      <c r="AU112" s="230" t="s">
        <v>89</v>
      </c>
      <c r="AY112" s="19" t="s">
        <v>257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87</v>
      </c>
      <c r="BK112" s="231">
        <f>ROUND(I112*H112,2)</f>
        <v>0</v>
      </c>
      <c r="BL112" s="19" t="s">
        <v>264</v>
      </c>
      <c r="BM112" s="230" t="s">
        <v>1430</v>
      </c>
    </row>
    <row r="113" s="2" customFormat="1">
      <c r="A113" s="41"/>
      <c r="B113" s="42"/>
      <c r="C113" s="43"/>
      <c r="D113" s="232" t="s">
        <v>266</v>
      </c>
      <c r="E113" s="43"/>
      <c r="F113" s="233" t="s">
        <v>1431</v>
      </c>
      <c r="G113" s="43"/>
      <c r="H113" s="43"/>
      <c r="I113" s="234"/>
      <c r="J113" s="43"/>
      <c r="K113" s="43"/>
      <c r="L113" s="47"/>
      <c r="M113" s="235"/>
      <c r="N113" s="23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266</v>
      </c>
      <c r="AU113" s="19" t="s">
        <v>89</v>
      </c>
    </row>
    <row r="114" s="2" customFormat="1" ht="21.75" customHeight="1">
      <c r="A114" s="41"/>
      <c r="B114" s="42"/>
      <c r="C114" s="219" t="s">
        <v>264</v>
      </c>
      <c r="D114" s="219" t="s">
        <v>259</v>
      </c>
      <c r="E114" s="220" t="s">
        <v>1432</v>
      </c>
      <c r="F114" s="221" t="s">
        <v>1433</v>
      </c>
      <c r="G114" s="222" t="s">
        <v>318</v>
      </c>
      <c r="H114" s="223">
        <v>11.85</v>
      </c>
      <c r="I114" s="224"/>
      <c r="J114" s="225">
        <f>ROUND(I114*H114,2)</f>
        <v>0</v>
      </c>
      <c r="K114" s="221" t="s">
        <v>263</v>
      </c>
      <c r="L114" s="47"/>
      <c r="M114" s="226" t="s">
        <v>35</v>
      </c>
      <c r="N114" s="227" t="s">
        <v>51</v>
      </c>
      <c r="O114" s="87"/>
      <c r="P114" s="228">
        <f>O114*H114</f>
        <v>0</v>
      </c>
      <c r="Q114" s="228">
        <v>0.00046000000000000001</v>
      </c>
      <c r="R114" s="228">
        <f>Q114*H114</f>
        <v>0.0054510000000000001</v>
      </c>
      <c r="S114" s="228">
        <v>0</v>
      </c>
      <c r="T114" s="22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0" t="s">
        <v>264</v>
      </c>
      <c r="AT114" s="230" t="s">
        <v>259</v>
      </c>
      <c r="AU114" s="230" t="s">
        <v>89</v>
      </c>
      <c r="AY114" s="19" t="s">
        <v>257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87</v>
      </c>
      <c r="BK114" s="231">
        <f>ROUND(I114*H114,2)</f>
        <v>0</v>
      </c>
      <c r="BL114" s="19" t="s">
        <v>264</v>
      </c>
      <c r="BM114" s="230" t="s">
        <v>1434</v>
      </c>
    </row>
    <row r="115" s="2" customFormat="1">
      <c r="A115" s="41"/>
      <c r="B115" s="42"/>
      <c r="C115" s="43"/>
      <c r="D115" s="232" t="s">
        <v>266</v>
      </c>
      <c r="E115" s="43"/>
      <c r="F115" s="233" t="s">
        <v>1435</v>
      </c>
      <c r="G115" s="43"/>
      <c r="H115" s="43"/>
      <c r="I115" s="234"/>
      <c r="J115" s="43"/>
      <c r="K115" s="43"/>
      <c r="L115" s="47"/>
      <c r="M115" s="235"/>
      <c r="N115" s="23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266</v>
      </c>
      <c r="AU115" s="19" t="s">
        <v>89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1419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1420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1436</v>
      </c>
      <c r="G118" s="249"/>
      <c r="H118" s="252">
        <v>11.85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11.85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24.15" customHeight="1">
      <c r="A120" s="41"/>
      <c r="B120" s="42"/>
      <c r="C120" s="219" t="s">
        <v>287</v>
      </c>
      <c r="D120" s="219" t="s">
        <v>259</v>
      </c>
      <c r="E120" s="220" t="s">
        <v>1437</v>
      </c>
      <c r="F120" s="221" t="s">
        <v>1438</v>
      </c>
      <c r="G120" s="222" t="s">
        <v>318</v>
      </c>
      <c r="H120" s="223">
        <v>11.85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1439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1440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2" customFormat="1" ht="21.75" customHeight="1">
      <c r="A122" s="41"/>
      <c r="B122" s="42"/>
      <c r="C122" s="219" t="s">
        <v>294</v>
      </c>
      <c r="D122" s="219" t="s">
        <v>259</v>
      </c>
      <c r="E122" s="220" t="s">
        <v>1441</v>
      </c>
      <c r="F122" s="221" t="s">
        <v>1442</v>
      </c>
      <c r="G122" s="222" t="s">
        <v>262</v>
      </c>
      <c r="H122" s="223">
        <v>20.172000000000001</v>
      </c>
      <c r="I122" s="224"/>
      <c r="J122" s="225">
        <f>ROUND(I122*H122,2)</f>
        <v>0</v>
      </c>
      <c r="K122" s="221" t="s">
        <v>263</v>
      </c>
      <c r="L122" s="47"/>
      <c r="M122" s="226" t="s">
        <v>35</v>
      </c>
      <c r="N122" s="227" t="s">
        <v>51</v>
      </c>
      <c r="O122" s="87"/>
      <c r="P122" s="228">
        <f>O122*H122</f>
        <v>0</v>
      </c>
      <c r="Q122" s="228">
        <v>0.00079000000000000001</v>
      </c>
      <c r="R122" s="228">
        <f>Q122*H122</f>
        <v>0.015935879999999999</v>
      </c>
      <c r="S122" s="228">
        <v>0</v>
      </c>
      <c r="T122" s="22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0" t="s">
        <v>264</v>
      </c>
      <c r="AT122" s="230" t="s">
        <v>259</v>
      </c>
      <c r="AU122" s="230" t="s">
        <v>89</v>
      </c>
      <c r="AY122" s="19" t="s">
        <v>257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87</v>
      </c>
      <c r="BK122" s="231">
        <f>ROUND(I122*H122,2)</f>
        <v>0</v>
      </c>
      <c r="BL122" s="19" t="s">
        <v>264</v>
      </c>
      <c r="BM122" s="230" t="s">
        <v>1443</v>
      </c>
    </row>
    <row r="123" s="2" customFormat="1">
      <c r="A123" s="41"/>
      <c r="B123" s="42"/>
      <c r="C123" s="43"/>
      <c r="D123" s="232" t="s">
        <v>266</v>
      </c>
      <c r="E123" s="43"/>
      <c r="F123" s="233" t="s">
        <v>1444</v>
      </c>
      <c r="G123" s="43"/>
      <c r="H123" s="43"/>
      <c r="I123" s="234"/>
      <c r="J123" s="43"/>
      <c r="K123" s="43"/>
      <c r="L123" s="47"/>
      <c r="M123" s="235"/>
      <c r="N123" s="23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266</v>
      </c>
      <c r="AU123" s="19" t="s">
        <v>89</v>
      </c>
    </row>
    <row r="124" s="13" customFormat="1">
      <c r="A124" s="13"/>
      <c r="B124" s="237"/>
      <c r="C124" s="238"/>
      <c r="D124" s="239" t="s">
        <v>268</v>
      </c>
      <c r="E124" s="240" t="s">
        <v>35</v>
      </c>
      <c r="F124" s="241" t="s">
        <v>1419</v>
      </c>
      <c r="G124" s="238"/>
      <c r="H124" s="240" t="s">
        <v>35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268</v>
      </c>
      <c r="AU124" s="247" t="s">
        <v>89</v>
      </c>
      <c r="AV124" s="13" t="s">
        <v>87</v>
      </c>
      <c r="AW124" s="13" t="s">
        <v>41</v>
      </c>
      <c r="AX124" s="13" t="s">
        <v>80</v>
      </c>
      <c r="AY124" s="247" t="s">
        <v>257</v>
      </c>
    </row>
    <row r="125" s="13" customFormat="1">
      <c r="A125" s="13"/>
      <c r="B125" s="237"/>
      <c r="C125" s="238"/>
      <c r="D125" s="239" t="s">
        <v>268</v>
      </c>
      <c r="E125" s="240" t="s">
        <v>35</v>
      </c>
      <c r="F125" s="241" t="s">
        <v>1420</v>
      </c>
      <c r="G125" s="238"/>
      <c r="H125" s="240" t="s">
        <v>35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268</v>
      </c>
      <c r="AU125" s="247" t="s">
        <v>89</v>
      </c>
      <c r="AV125" s="13" t="s">
        <v>87</v>
      </c>
      <c r="AW125" s="13" t="s">
        <v>41</v>
      </c>
      <c r="AX125" s="13" t="s">
        <v>80</v>
      </c>
      <c r="AY125" s="247" t="s">
        <v>257</v>
      </c>
    </row>
    <row r="126" s="14" customFormat="1">
      <c r="A126" s="14"/>
      <c r="B126" s="248"/>
      <c r="C126" s="249"/>
      <c r="D126" s="239" t="s">
        <v>268</v>
      </c>
      <c r="E126" s="250" t="s">
        <v>35</v>
      </c>
      <c r="F126" s="251" t="s">
        <v>1445</v>
      </c>
      <c r="G126" s="249"/>
      <c r="H126" s="252">
        <v>20.172000000000001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268</v>
      </c>
      <c r="AU126" s="258" t="s">
        <v>89</v>
      </c>
      <c r="AV126" s="14" t="s">
        <v>89</v>
      </c>
      <c r="AW126" s="14" t="s">
        <v>41</v>
      </c>
      <c r="AX126" s="14" t="s">
        <v>80</v>
      </c>
      <c r="AY126" s="258" t="s">
        <v>257</v>
      </c>
    </row>
    <row r="127" s="15" customFormat="1">
      <c r="A127" s="15"/>
      <c r="B127" s="259"/>
      <c r="C127" s="260"/>
      <c r="D127" s="239" t="s">
        <v>268</v>
      </c>
      <c r="E127" s="261" t="s">
        <v>35</v>
      </c>
      <c r="F127" s="262" t="s">
        <v>272</v>
      </c>
      <c r="G127" s="260"/>
      <c r="H127" s="263">
        <v>20.172000000000001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9" t="s">
        <v>268</v>
      </c>
      <c r="AU127" s="269" t="s">
        <v>89</v>
      </c>
      <c r="AV127" s="15" t="s">
        <v>264</v>
      </c>
      <c r="AW127" s="15" t="s">
        <v>41</v>
      </c>
      <c r="AX127" s="15" t="s">
        <v>87</v>
      </c>
      <c r="AY127" s="269" t="s">
        <v>257</v>
      </c>
    </row>
    <row r="128" s="2" customFormat="1" ht="24.15" customHeight="1">
      <c r="A128" s="41"/>
      <c r="B128" s="42"/>
      <c r="C128" s="219" t="s">
        <v>302</v>
      </c>
      <c r="D128" s="219" t="s">
        <v>259</v>
      </c>
      <c r="E128" s="220" t="s">
        <v>1446</v>
      </c>
      <c r="F128" s="221" t="s">
        <v>1447</v>
      </c>
      <c r="G128" s="222" t="s">
        <v>262</v>
      </c>
      <c r="H128" s="223">
        <v>20.172000000000001</v>
      </c>
      <c r="I128" s="224"/>
      <c r="J128" s="225">
        <f>ROUND(I128*H128,2)</f>
        <v>0</v>
      </c>
      <c r="K128" s="221" t="s">
        <v>263</v>
      </c>
      <c r="L128" s="47"/>
      <c r="M128" s="226" t="s">
        <v>35</v>
      </c>
      <c r="N128" s="227" t="s">
        <v>51</v>
      </c>
      <c r="O128" s="87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0" t="s">
        <v>264</v>
      </c>
      <c r="AT128" s="230" t="s">
        <v>259</v>
      </c>
      <c r="AU128" s="230" t="s">
        <v>89</v>
      </c>
      <c r="AY128" s="19" t="s">
        <v>257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9" t="s">
        <v>87</v>
      </c>
      <c r="BK128" s="231">
        <f>ROUND(I128*H128,2)</f>
        <v>0</v>
      </c>
      <c r="BL128" s="19" t="s">
        <v>264</v>
      </c>
      <c r="BM128" s="230" t="s">
        <v>1448</v>
      </c>
    </row>
    <row r="129" s="2" customFormat="1">
      <c r="A129" s="41"/>
      <c r="B129" s="42"/>
      <c r="C129" s="43"/>
      <c r="D129" s="232" t="s">
        <v>266</v>
      </c>
      <c r="E129" s="43"/>
      <c r="F129" s="233" t="s">
        <v>1449</v>
      </c>
      <c r="G129" s="43"/>
      <c r="H129" s="43"/>
      <c r="I129" s="234"/>
      <c r="J129" s="43"/>
      <c r="K129" s="43"/>
      <c r="L129" s="47"/>
      <c r="M129" s="235"/>
      <c r="N129" s="23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266</v>
      </c>
      <c r="AU129" s="19" t="s">
        <v>89</v>
      </c>
    </row>
    <row r="130" s="2" customFormat="1" ht="37.8" customHeight="1">
      <c r="A130" s="41"/>
      <c r="B130" s="42"/>
      <c r="C130" s="219" t="s">
        <v>308</v>
      </c>
      <c r="D130" s="219" t="s">
        <v>259</v>
      </c>
      <c r="E130" s="220" t="s">
        <v>342</v>
      </c>
      <c r="F130" s="221" t="s">
        <v>343</v>
      </c>
      <c r="G130" s="222" t="s">
        <v>318</v>
      </c>
      <c r="H130" s="223">
        <v>11.85</v>
      </c>
      <c r="I130" s="224"/>
      <c r="J130" s="225">
        <f>ROUND(I130*H130,2)</f>
        <v>0</v>
      </c>
      <c r="K130" s="221" t="s">
        <v>263</v>
      </c>
      <c r="L130" s="47"/>
      <c r="M130" s="226" t="s">
        <v>35</v>
      </c>
      <c r="N130" s="227" t="s">
        <v>51</v>
      </c>
      <c r="O130" s="87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0" t="s">
        <v>264</v>
      </c>
      <c r="AT130" s="230" t="s">
        <v>259</v>
      </c>
      <c r="AU130" s="230" t="s">
        <v>89</v>
      </c>
      <c r="AY130" s="19" t="s">
        <v>257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87</v>
      </c>
      <c r="BK130" s="231">
        <f>ROUND(I130*H130,2)</f>
        <v>0</v>
      </c>
      <c r="BL130" s="19" t="s">
        <v>264</v>
      </c>
      <c r="BM130" s="230" t="s">
        <v>1450</v>
      </c>
    </row>
    <row r="131" s="2" customFormat="1">
      <c r="A131" s="41"/>
      <c r="B131" s="42"/>
      <c r="C131" s="43"/>
      <c r="D131" s="232" t="s">
        <v>266</v>
      </c>
      <c r="E131" s="43"/>
      <c r="F131" s="233" t="s">
        <v>345</v>
      </c>
      <c r="G131" s="43"/>
      <c r="H131" s="43"/>
      <c r="I131" s="234"/>
      <c r="J131" s="43"/>
      <c r="K131" s="43"/>
      <c r="L131" s="47"/>
      <c r="M131" s="235"/>
      <c r="N131" s="23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266</v>
      </c>
      <c r="AU131" s="19" t="s">
        <v>89</v>
      </c>
    </row>
    <row r="132" s="13" customFormat="1">
      <c r="A132" s="13"/>
      <c r="B132" s="237"/>
      <c r="C132" s="238"/>
      <c r="D132" s="239" t="s">
        <v>268</v>
      </c>
      <c r="E132" s="240" t="s">
        <v>35</v>
      </c>
      <c r="F132" s="241" t="s">
        <v>1419</v>
      </c>
      <c r="G132" s="238"/>
      <c r="H132" s="240" t="s">
        <v>35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268</v>
      </c>
      <c r="AU132" s="247" t="s">
        <v>89</v>
      </c>
      <c r="AV132" s="13" t="s">
        <v>87</v>
      </c>
      <c r="AW132" s="13" t="s">
        <v>41</v>
      </c>
      <c r="AX132" s="13" t="s">
        <v>80</v>
      </c>
      <c r="AY132" s="247" t="s">
        <v>257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346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1420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1436</v>
      </c>
      <c r="G135" s="249"/>
      <c r="H135" s="252">
        <v>11.85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11.85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37.8" customHeight="1">
      <c r="A137" s="41"/>
      <c r="B137" s="42"/>
      <c r="C137" s="219" t="s">
        <v>315</v>
      </c>
      <c r="D137" s="219" t="s">
        <v>259</v>
      </c>
      <c r="E137" s="220" t="s">
        <v>349</v>
      </c>
      <c r="F137" s="221" t="s">
        <v>350</v>
      </c>
      <c r="G137" s="222" t="s">
        <v>318</v>
      </c>
      <c r="H137" s="223">
        <v>23.699999999999999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1451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352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1419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346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1420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4" customFormat="1">
      <c r="A142" s="14"/>
      <c r="B142" s="248"/>
      <c r="C142" s="249"/>
      <c r="D142" s="239" t="s">
        <v>268</v>
      </c>
      <c r="E142" s="250" t="s">
        <v>35</v>
      </c>
      <c r="F142" s="251" t="s">
        <v>1452</v>
      </c>
      <c r="G142" s="249"/>
      <c r="H142" s="252">
        <v>23.699999999999999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268</v>
      </c>
      <c r="AU142" s="258" t="s">
        <v>89</v>
      </c>
      <c r="AV142" s="14" t="s">
        <v>89</v>
      </c>
      <c r="AW142" s="14" t="s">
        <v>41</v>
      </c>
      <c r="AX142" s="14" t="s">
        <v>80</v>
      </c>
      <c r="AY142" s="258" t="s">
        <v>257</v>
      </c>
    </row>
    <row r="143" s="15" customFormat="1">
      <c r="A143" s="15"/>
      <c r="B143" s="259"/>
      <c r="C143" s="260"/>
      <c r="D143" s="239" t="s">
        <v>268</v>
      </c>
      <c r="E143" s="261" t="s">
        <v>35</v>
      </c>
      <c r="F143" s="262" t="s">
        <v>272</v>
      </c>
      <c r="G143" s="260"/>
      <c r="H143" s="263">
        <v>23.699999999999999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9" t="s">
        <v>268</v>
      </c>
      <c r="AU143" s="269" t="s">
        <v>89</v>
      </c>
      <c r="AV143" s="15" t="s">
        <v>264</v>
      </c>
      <c r="AW143" s="15" t="s">
        <v>41</v>
      </c>
      <c r="AX143" s="15" t="s">
        <v>87</v>
      </c>
      <c r="AY143" s="269" t="s">
        <v>257</v>
      </c>
    </row>
    <row r="144" s="2" customFormat="1" ht="24.15" customHeight="1">
      <c r="A144" s="41"/>
      <c r="B144" s="42"/>
      <c r="C144" s="219" t="s">
        <v>323</v>
      </c>
      <c r="D144" s="219" t="s">
        <v>259</v>
      </c>
      <c r="E144" s="220" t="s">
        <v>354</v>
      </c>
      <c r="F144" s="221" t="s">
        <v>355</v>
      </c>
      <c r="G144" s="222" t="s">
        <v>356</v>
      </c>
      <c r="H144" s="223">
        <v>20.145</v>
      </c>
      <c r="I144" s="224"/>
      <c r="J144" s="225">
        <f>ROUND(I144*H144,2)</f>
        <v>0</v>
      </c>
      <c r="K144" s="221" t="s">
        <v>263</v>
      </c>
      <c r="L144" s="47"/>
      <c r="M144" s="226" t="s">
        <v>35</v>
      </c>
      <c r="N144" s="227" t="s">
        <v>51</v>
      </c>
      <c r="O144" s="87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0" t="s">
        <v>264</v>
      </c>
      <c r="AT144" s="230" t="s">
        <v>259</v>
      </c>
      <c r="AU144" s="230" t="s">
        <v>89</v>
      </c>
      <c r="AY144" s="19" t="s">
        <v>257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87</v>
      </c>
      <c r="BK144" s="231">
        <f>ROUND(I144*H144,2)</f>
        <v>0</v>
      </c>
      <c r="BL144" s="19" t="s">
        <v>264</v>
      </c>
      <c r="BM144" s="230" t="s">
        <v>1453</v>
      </c>
    </row>
    <row r="145" s="2" customFormat="1">
      <c r="A145" s="41"/>
      <c r="B145" s="42"/>
      <c r="C145" s="43"/>
      <c r="D145" s="232" t="s">
        <v>266</v>
      </c>
      <c r="E145" s="43"/>
      <c r="F145" s="233" t="s">
        <v>358</v>
      </c>
      <c r="G145" s="43"/>
      <c r="H145" s="43"/>
      <c r="I145" s="234"/>
      <c r="J145" s="43"/>
      <c r="K145" s="43"/>
      <c r="L145" s="47"/>
      <c r="M145" s="235"/>
      <c r="N145" s="23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266</v>
      </c>
      <c r="AU145" s="19" t="s">
        <v>89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1419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3" customFormat="1">
      <c r="A147" s="13"/>
      <c r="B147" s="237"/>
      <c r="C147" s="238"/>
      <c r="D147" s="239" t="s">
        <v>268</v>
      </c>
      <c r="E147" s="240" t="s">
        <v>35</v>
      </c>
      <c r="F147" s="241" t="s">
        <v>359</v>
      </c>
      <c r="G147" s="238"/>
      <c r="H147" s="240" t="s">
        <v>35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268</v>
      </c>
      <c r="AU147" s="247" t="s">
        <v>89</v>
      </c>
      <c r="AV147" s="13" t="s">
        <v>87</v>
      </c>
      <c r="AW147" s="13" t="s">
        <v>41</v>
      </c>
      <c r="AX147" s="13" t="s">
        <v>80</v>
      </c>
      <c r="AY147" s="247" t="s">
        <v>257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1420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4" customFormat="1">
      <c r="A149" s="14"/>
      <c r="B149" s="248"/>
      <c r="C149" s="249"/>
      <c r="D149" s="239" t="s">
        <v>268</v>
      </c>
      <c r="E149" s="250" t="s">
        <v>35</v>
      </c>
      <c r="F149" s="251" t="s">
        <v>1454</v>
      </c>
      <c r="G149" s="249"/>
      <c r="H149" s="252">
        <v>20.145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268</v>
      </c>
      <c r="AU149" s="258" t="s">
        <v>89</v>
      </c>
      <c r="AV149" s="14" t="s">
        <v>89</v>
      </c>
      <c r="AW149" s="14" t="s">
        <v>41</v>
      </c>
      <c r="AX149" s="14" t="s">
        <v>80</v>
      </c>
      <c r="AY149" s="258" t="s">
        <v>257</v>
      </c>
    </row>
    <row r="150" s="15" customFormat="1">
      <c r="A150" s="15"/>
      <c r="B150" s="259"/>
      <c r="C150" s="260"/>
      <c r="D150" s="239" t="s">
        <v>268</v>
      </c>
      <c r="E150" s="261" t="s">
        <v>35</v>
      </c>
      <c r="F150" s="262" t="s">
        <v>272</v>
      </c>
      <c r="G150" s="260"/>
      <c r="H150" s="263">
        <v>20.145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268</v>
      </c>
      <c r="AU150" s="269" t="s">
        <v>89</v>
      </c>
      <c r="AV150" s="15" t="s">
        <v>264</v>
      </c>
      <c r="AW150" s="15" t="s">
        <v>41</v>
      </c>
      <c r="AX150" s="15" t="s">
        <v>87</v>
      </c>
      <c r="AY150" s="269" t="s">
        <v>257</v>
      </c>
    </row>
    <row r="151" s="2" customFormat="1" ht="24.15" customHeight="1">
      <c r="A151" s="41"/>
      <c r="B151" s="42"/>
      <c r="C151" s="219" t="s">
        <v>331</v>
      </c>
      <c r="D151" s="219" t="s">
        <v>259</v>
      </c>
      <c r="E151" s="220" t="s">
        <v>362</v>
      </c>
      <c r="F151" s="221" t="s">
        <v>363</v>
      </c>
      <c r="G151" s="222" t="s">
        <v>318</v>
      </c>
      <c r="H151" s="223">
        <v>9.4260000000000002</v>
      </c>
      <c r="I151" s="224"/>
      <c r="J151" s="225">
        <f>ROUND(I151*H151,2)</f>
        <v>0</v>
      </c>
      <c r="K151" s="221" t="s">
        <v>263</v>
      </c>
      <c r="L151" s="47"/>
      <c r="M151" s="226" t="s">
        <v>35</v>
      </c>
      <c r="N151" s="227" t="s">
        <v>51</v>
      </c>
      <c r="O151" s="8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30" t="s">
        <v>264</v>
      </c>
      <c r="AT151" s="230" t="s">
        <v>259</v>
      </c>
      <c r="AU151" s="230" t="s">
        <v>89</v>
      </c>
      <c r="AY151" s="19" t="s">
        <v>257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87</v>
      </c>
      <c r="BK151" s="231">
        <f>ROUND(I151*H151,2)</f>
        <v>0</v>
      </c>
      <c r="BL151" s="19" t="s">
        <v>264</v>
      </c>
      <c r="BM151" s="230" t="s">
        <v>1455</v>
      </c>
    </row>
    <row r="152" s="2" customFormat="1">
      <c r="A152" s="41"/>
      <c r="B152" s="42"/>
      <c r="C152" s="43"/>
      <c r="D152" s="232" t="s">
        <v>266</v>
      </c>
      <c r="E152" s="43"/>
      <c r="F152" s="233" t="s">
        <v>365</v>
      </c>
      <c r="G152" s="43"/>
      <c r="H152" s="43"/>
      <c r="I152" s="234"/>
      <c r="J152" s="43"/>
      <c r="K152" s="43"/>
      <c r="L152" s="47"/>
      <c r="M152" s="235"/>
      <c r="N152" s="23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266</v>
      </c>
      <c r="AU152" s="19" t="s">
        <v>89</v>
      </c>
    </row>
    <row r="153" s="13" customFormat="1">
      <c r="A153" s="13"/>
      <c r="B153" s="237"/>
      <c r="C153" s="238"/>
      <c r="D153" s="239" t="s">
        <v>268</v>
      </c>
      <c r="E153" s="240" t="s">
        <v>35</v>
      </c>
      <c r="F153" s="241" t="s">
        <v>1419</v>
      </c>
      <c r="G153" s="238"/>
      <c r="H153" s="240" t="s">
        <v>35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268</v>
      </c>
      <c r="AU153" s="247" t="s">
        <v>89</v>
      </c>
      <c r="AV153" s="13" t="s">
        <v>87</v>
      </c>
      <c r="AW153" s="13" t="s">
        <v>41</v>
      </c>
      <c r="AX153" s="13" t="s">
        <v>80</v>
      </c>
      <c r="AY153" s="247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1420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1456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4" customFormat="1">
      <c r="A156" s="14"/>
      <c r="B156" s="248"/>
      <c r="C156" s="249"/>
      <c r="D156" s="239" t="s">
        <v>268</v>
      </c>
      <c r="E156" s="250" t="s">
        <v>35</v>
      </c>
      <c r="F156" s="251" t="s">
        <v>1457</v>
      </c>
      <c r="G156" s="249"/>
      <c r="H156" s="252">
        <v>9.4260000000000002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268</v>
      </c>
      <c r="AU156" s="258" t="s">
        <v>89</v>
      </c>
      <c r="AV156" s="14" t="s">
        <v>89</v>
      </c>
      <c r="AW156" s="14" t="s">
        <v>41</v>
      </c>
      <c r="AX156" s="14" t="s">
        <v>80</v>
      </c>
      <c r="AY156" s="258" t="s">
        <v>257</v>
      </c>
    </row>
    <row r="157" s="15" customFormat="1">
      <c r="A157" s="15"/>
      <c r="B157" s="259"/>
      <c r="C157" s="260"/>
      <c r="D157" s="239" t="s">
        <v>268</v>
      </c>
      <c r="E157" s="261" t="s">
        <v>35</v>
      </c>
      <c r="F157" s="262" t="s">
        <v>272</v>
      </c>
      <c r="G157" s="260"/>
      <c r="H157" s="263">
        <v>9.4260000000000002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9" t="s">
        <v>268</v>
      </c>
      <c r="AU157" s="269" t="s">
        <v>89</v>
      </c>
      <c r="AV157" s="15" t="s">
        <v>264</v>
      </c>
      <c r="AW157" s="15" t="s">
        <v>41</v>
      </c>
      <c r="AX157" s="15" t="s">
        <v>87</v>
      </c>
      <c r="AY157" s="269" t="s">
        <v>257</v>
      </c>
    </row>
    <row r="158" s="2" customFormat="1" ht="16.5" customHeight="1">
      <c r="A158" s="41"/>
      <c r="B158" s="42"/>
      <c r="C158" s="270" t="s">
        <v>337</v>
      </c>
      <c r="D158" s="270" t="s">
        <v>369</v>
      </c>
      <c r="E158" s="271" t="s">
        <v>370</v>
      </c>
      <c r="F158" s="272" t="s">
        <v>371</v>
      </c>
      <c r="G158" s="273" t="s">
        <v>356</v>
      </c>
      <c r="H158" s="274">
        <v>9.4260000000000002</v>
      </c>
      <c r="I158" s="275"/>
      <c r="J158" s="276">
        <f>ROUND(I158*H158,2)</f>
        <v>0</v>
      </c>
      <c r="K158" s="272" t="s">
        <v>263</v>
      </c>
      <c r="L158" s="277"/>
      <c r="M158" s="278" t="s">
        <v>35</v>
      </c>
      <c r="N158" s="279" t="s">
        <v>51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0" t="s">
        <v>308</v>
      </c>
      <c r="AT158" s="230" t="s">
        <v>369</v>
      </c>
      <c r="AU158" s="230" t="s">
        <v>89</v>
      </c>
      <c r="AY158" s="19" t="s">
        <v>257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87</v>
      </c>
      <c r="BK158" s="231">
        <f>ROUND(I158*H158,2)</f>
        <v>0</v>
      </c>
      <c r="BL158" s="19" t="s">
        <v>264</v>
      </c>
      <c r="BM158" s="230" t="s">
        <v>1458</v>
      </c>
    </row>
    <row r="159" s="12" customFormat="1" ht="22.8" customHeight="1">
      <c r="A159" s="12"/>
      <c r="B159" s="203"/>
      <c r="C159" s="204"/>
      <c r="D159" s="205" t="s">
        <v>79</v>
      </c>
      <c r="E159" s="217" t="s">
        <v>264</v>
      </c>
      <c r="F159" s="217" t="s">
        <v>404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SUM(P160:P177)</f>
        <v>0</v>
      </c>
      <c r="Q159" s="211"/>
      <c r="R159" s="212">
        <f>SUM(R160:R177)</f>
        <v>0.0035139200000000002</v>
      </c>
      <c r="S159" s="211"/>
      <c r="T159" s="213">
        <f>SUM(T160:T177)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87</v>
      </c>
      <c r="AT159" s="215" t="s">
        <v>79</v>
      </c>
      <c r="AU159" s="215" t="s">
        <v>87</v>
      </c>
      <c r="AY159" s="214" t="s">
        <v>257</v>
      </c>
      <c r="BK159" s="216">
        <f>SUM(BK160:BK177)</f>
        <v>0</v>
      </c>
    </row>
    <row r="160" s="2" customFormat="1" ht="16.5" customHeight="1">
      <c r="A160" s="41"/>
      <c r="B160" s="42"/>
      <c r="C160" s="219" t="s">
        <v>293</v>
      </c>
      <c r="D160" s="219" t="s">
        <v>259</v>
      </c>
      <c r="E160" s="220" t="s">
        <v>406</v>
      </c>
      <c r="F160" s="221" t="s">
        <v>407</v>
      </c>
      <c r="G160" s="222" t="s">
        <v>318</v>
      </c>
      <c r="H160" s="223">
        <v>0.70499999999999996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1459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409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1419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1420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1460</v>
      </c>
      <c r="G164" s="249"/>
      <c r="H164" s="252">
        <v>0.70499999999999996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5" customFormat="1">
      <c r="A165" s="15"/>
      <c r="B165" s="259"/>
      <c r="C165" s="260"/>
      <c r="D165" s="239" t="s">
        <v>268</v>
      </c>
      <c r="E165" s="261" t="s">
        <v>35</v>
      </c>
      <c r="F165" s="262" t="s">
        <v>272</v>
      </c>
      <c r="G165" s="260"/>
      <c r="H165" s="263">
        <v>0.70499999999999996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268</v>
      </c>
      <c r="AU165" s="269" t="s">
        <v>89</v>
      </c>
      <c r="AV165" s="15" t="s">
        <v>264</v>
      </c>
      <c r="AW165" s="15" t="s">
        <v>41</v>
      </c>
      <c r="AX165" s="15" t="s">
        <v>87</v>
      </c>
      <c r="AY165" s="269" t="s">
        <v>257</v>
      </c>
    </row>
    <row r="166" s="2" customFormat="1" ht="24.15" customHeight="1">
      <c r="A166" s="41"/>
      <c r="B166" s="42"/>
      <c r="C166" s="219" t="s">
        <v>348</v>
      </c>
      <c r="D166" s="219" t="s">
        <v>259</v>
      </c>
      <c r="E166" s="220" t="s">
        <v>1461</v>
      </c>
      <c r="F166" s="221" t="s">
        <v>1462</v>
      </c>
      <c r="G166" s="222" t="s">
        <v>318</v>
      </c>
      <c r="H166" s="223">
        <v>0.184</v>
      </c>
      <c r="I166" s="224"/>
      <c r="J166" s="225">
        <f>ROUND(I166*H166,2)</f>
        <v>0</v>
      </c>
      <c r="K166" s="221" t="s">
        <v>263</v>
      </c>
      <c r="L166" s="47"/>
      <c r="M166" s="226" t="s">
        <v>35</v>
      </c>
      <c r="N166" s="227" t="s">
        <v>51</v>
      </c>
      <c r="O166" s="87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0" t="s">
        <v>264</v>
      </c>
      <c r="AT166" s="230" t="s">
        <v>259</v>
      </c>
      <c r="AU166" s="230" t="s">
        <v>89</v>
      </c>
      <c r="AY166" s="19" t="s">
        <v>257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9" t="s">
        <v>87</v>
      </c>
      <c r="BK166" s="231">
        <f>ROUND(I166*H166,2)</f>
        <v>0</v>
      </c>
      <c r="BL166" s="19" t="s">
        <v>264</v>
      </c>
      <c r="BM166" s="230" t="s">
        <v>1463</v>
      </c>
    </row>
    <row r="167" s="2" customFormat="1">
      <c r="A167" s="41"/>
      <c r="B167" s="42"/>
      <c r="C167" s="43"/>
      <c r="D167" s="232" t="s">
        <v>266</v>
      </c>
      <c r="E167" s="43"/>
      <c r="F167" s="233" t="s">
        <v>1464</v>
      </c>
      <c r="G167" s="43"/>
      <c r="H167" s="43"/>
      <c r="I167" s="234"/>
      <c r="J167" s="43"/>
      <c r="K167" s="43"/>
      <c r="L167" s="47"/>
      <c r="M167" s="235"/>
      <c r="N167" s="23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266</v>
      </c>
      <c r="AU167" s="19" t="s">
        <v>89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1419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3" customFormat="1">
      <c r="A169" s="13"/>
      <c r="B169" s="237"/>
      <c r="C169" s="238"/>
      <c r="D169" s="239" t="s">
        <v>268</v>
      </c>
      <c r="E169" s="240" t="s">
        <v>35</v>
      </c>
      <c r="F169" s="241" t="s">
        <v>1420</v>
      </c>
      <c r="G169" s="238"/>
      <c r="H169" s="240" t="s">
        <v>35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268</v>
      </c>
      <c r="AU169" s="247" t="s">
        <v>89</v>
      </c>
      <c r="AV169" s="13" t="s">
        <v>87</v>
      </c>
      <c r="AW169" s="13" t="s">
        <v>41</v>
      </c>
      <c r="AX169" s="13" t="s">
        <v>80</v>
      </c>
      <c r="AY169" s="247" t="s">
        <v>257</v>
      </c>
    </row>
    <row r="170" s="14" customFormat="1">
      <c r="A170" s="14"/>
      <c r="B170" s="248"/>
      <c r="C170" s="249"/>
      <c r="D170" s="239" t="s">
        <v>268</v>
      </c>
      <c r="E170" s="250" t="s">
        <v>35</v>
      </c>
      <c r="F170" s="251" t="s">
        <v>1465</v>
      </c>
      <c r="G170" s="249"/>
      <c r="H170" s="252">
        <v>0.184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268</v>
      </c>
      <c r="AU170" s="258" t="s">
        <v>89</v>
      </c>
      <c r="AV170" s="14" t="s">
        <v>89</v>
      </c>
      <c r="AW170" s="14" t="s">
        <v>41</v>
      </c>
      <c r="AX170" s="14" t="s">
        <v>80</v>
      </c>
      <c r="AY170" s="258" t="s">
        <v>257</v>
      </c>
    </row>
    <row r="171" s="15" customFormat="1">
      <c r="A171" s="15"/>
      <c r="B171" s="259"/>
      <c r="C171" s="260"/>
      <c r="D171" s="239" t="s">
        <v>268</v>
      </c>
      <c r="E171" s="261" t="s">
        <v>35</v>
      </c>
      <c r="F171" s="262" t="s">
        <v>272</v>
      </c>
      <c r="G171" s="260"/>
      <c r="H171" s="263">
        <v>0.184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268</v>
      </c>
      <c r="AU171" s="269" t="s">
        <v>89</v>
      </c>
      <c r="AV171" s="15" t="s">
        <v>264</v>
      </c>
      <c r="AW171" s="15" t="s">
        <v>41</v>
      </c>
      <c r="AX171" s="15" t="s">
        <v>87</v>
      </c>
      <c r="AY171" s="269" t="s">
        <v>257</v>
      </c>
    </row>
    <row r="172" s="2" customFormat="1" ht="24.15" customHeight="1">
      <c r="A172" s="41"/>
      <c r="B172" s="42"/>
      <c r="C172" s="219" t="s">
        <v>8</v>
      </c>
      <c r="D172" s="219" t="s">
        <v>259</v>
      </c>
      <c r="E172" s="220" t="s">
        <v>1466</v>
      </c>
      <c r="F172" s="221" t="s">
        <v>1467</v>
      </c>
      <c r="G172" s="222" t="s">
        <v>262</v>
      </c>
      <c r="H172" s="223">
        <v>0.55600000000000005</v>
      </c>
      <c r="I172" s="224"/>
      <c r="J172" s="225">
        <f>ROUND(I172*H172,2)</f>
        <v>0</v>
      </c>
      <c r="K172" s="221" t="s">
        <v>263</v>
      </c>
      <c r="L172" s="47"/>
      <c r="M172" s="226" t="s">
        <v>35</v>
      </c>
      <c r="N172" s="227" t="s">
        <v>51</v>
      </c>
      <c r="O172" s="87"/>
      <c r="P172" s="228">
        <f>O172*H172</f>
        <v>0</v>
      </c>
      <c r="Q172" s="228">
        <v>0.0063200000000000001</v>
      </c>
      <c r="R172" s="228">
        <f>Q172*H172</f>
        <v>0.0035139200000000002</v>
      </c>
      <c r="S172" s="228">
        <v>0</v>
      </c>
      <c r="T172" s="22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0" t="s">
        <v>264</v>
      </c>
      <c r="AT172" s="230" t="s">
        <v>259</v>
      </c>
      <c r="AU172" s="230" t="s">
        <v>89</v>
      </c>
      <c r="AY172" s="19" t="s">
        <v>257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87</v>
      </c>
      <c r="BK172" s="231">
        <f>ROUND(I172*H172,2)</f>
        <v>0</v>
      </c>
      <c r="BL172" s="19" t="s">
        <v>264</v>
      </c>
      <c r="BM172" s="230" t="s">
        <v>1468</v>
      </c>
    </row>
    <row r="173" s="2" customFormat="1">
      <c r="A173" s="41"/>
      <c r="B173" s="42"/>
      <c r="C173" s="43"/>
      <c r="D173" s="232" t="s">
        <v>266</v>
      </c>
      <c r="E173" s="43"/>
      <c r="F173" s="233" t="s">
        <v>1469</v>
      </c>
      <c r="G173" s="43"/>
      <c r="H173" s="43"/>
      <c r="I173" s="234"/>
      <c r="J173" s="43"/>
      <c r="K173" s="43"/>
      <c r="L173" s="47"/>
      <c r="M173" s="235"/>
      <c r="N173" s="23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266</v>
      </c>
      <c r="AU173" s="19" t="s">
        <v>89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1419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1420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4" customFormat="1">
      <c r="A176" s="14"/>
      <c r="B176" s="248"/>
      <c r="C176" s="249"/>
      <c r="D176" s="239" t="s">
        <v>268</v>
      </c>
      <c r="E176" s="250" t="s">
        <v>35</v>
      </c>
      <c r="F176" s="251" t="s">
        <v>1470</v>
      </c>
      <c r="G176" s="249"/>
      <c r="H176" s="252">
        <v>0.55600000000000005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268</v>
      </c>
      <c r="AU176" s="258" t="s">
        <v>89</v>
      </c>
      <c r="AV176" s="14" t="s">
        <v>89</v>
      </c>
      <c r="AW176" s="14" t="s">
        <v>41</v>
      </c>
      <c r="AX176" s="14" t="s">
        <v>80</v>
      </c>
      <c r="AY176" s="258" t="s">
        <v>257</v>
      </c>
    </row>
    <row r="177" s="15" customFormat="1">
      <c r="A177" s="15"/>
      <c r="B177" s="259"/>
      <c r="C177" s="260"/>
      <c r="D177" s="239" t="s">
        <v>268</v>
      </c>
      <c r="E177" s="261" t="s">
        <v>35</v>
      </c>
      <c r="F177" s="262" t="s">
        <v>272</v>
      </c>
      <c r="G177" s="260"/>
      <c r="H177" s="263">
        <v>0.55600000000000005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268</v>
      </c>
      <c r="AU177" s="269" t="s">
        <v>89</v>
      </c>
      <c r="AV177" s="15" t="s">
        <v>264</v>
      </c>
      <c r="AW177" s="15" t="s">
        <v>41</v>
      </c>
      <c r="AX177" s="15" t="s">
        <v>87</v>
      </c>
      <c r="AY177" s="269" t="s">
        <v>257</v>
      </c>
    </row>
    <row r="178" s="12" customFormat="1" ht="22.8" customHeight="1">
      <c r="A178" s="12"/>
      <c r="B178" s="203"/>
      <c r="C178" s="204"/>
      <c r="D178" s="205" t="s">
        <v>79</v>
      </c>
      <c r="E178" s="217" t="s">
        <v>308</v>
      </c>
      <c r="F178" s="217" t="s">
        <v>412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SUM(P179:P183)</f>
        <v>0</v>
      </c>
      <c r="Q178" s="211"/>
      <c r="R178" s="212">
        <f>SUM(R179:R183)</f>
        <v>2.7450000000000001</v>
      </c>
      <c r="S178" s="211"/>
      <c r="T178" s="21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87</v>
      </c>
      <c r="AT178" s="215" t="s">
        <v>79</v>
      </c>
      <c r="AU178" s="215" t="s">
        <v>87</v>
      </c>
      <c r="AY178" s="214" t="s">
        <v>257</v>
      </c>
      <c r="BK178" s="216">
        <f>SUM(BK179:BK183)</f>
        <v>0</v>
      </c>
    </row>
    <row r="179" s="2" customFormat="1" ht="21.75" customHeight="1">
      <c r="A179" s="41"/>
      <c r="B179" s="42"/>
      <c r="C179" s="219" t="s">
        <v>361</v>
      </c>
      <c r="D179" s="219" t="s">
        <v>259</v>
      </c>
      <c r="E179" s="220" t="s">
        <v>1471</v>
      </c>
      <c r="F179" s="221" t="s">
        <v>1472</v>
      </c>
      <c r="G179" s="222" t="s">
        <v>1473</v>
      </c>
      <c r="H179" s="223">
        <v>1</v>
      </c>
      <c r="I179" s="224"/>
      <c r="J179" s="225">
        <f>ROUND(I179*H179,2)</f>
        <v>0</v>
      </c>
      <c r="K179" s="221" t="s">
        <v>35</v>
      </c>
      <c r="L179" s="47"/>
      <c r="M179" s="226" t="s">
        <v>35</v>
      </c>
      <c r="N179" s="227" t="s">
        <v>51</v>
      </c>
      <c r="O179" s="87"/>
      <c r="P179" s="228">
        <f>O179*H179</f>
        <v>0</v>
      </c>
      <c r="Q179" s="228">
        <v>2.7450000000000001</v>
      </c>
      <c r="R179" s="228">
        <f>Q179*H179</f>
        <v>2.7450000000000001</v>
      </c>
      <c r="S179" s="228">
        <v>0</v>
      </c>
      <c r="T179" s="22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0" t="s">
        <v>264</v>
      </c>
      <c r="AT179" s="230" t="s">
        <v>259</v>
      </c>
      <c r="AU179" s="230" t="s">
        <v>89</v>
      </c>
      <c r="AY179" s="19" t="s">
        <v>257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87</v>
      </c>
      <c r="BK179" s="231">
        <f>ROUND(I179*H179,2)</f>
        <v>0</v>
      </c>
      <c r="BL179" s="19" t="s">
        <v>264</v>
      </c>
      <c r="BM179" s="230" t="s">
        <v>1474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1419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1420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4" customFormat="1">
      <c r="A182" s="14"/>
      <c r="B182" s="248"/>
      <c r="C182" s="249"/>
      <c r="D182" s="239" t="s">
        <v>268</v>
      </c>
      <c r="E182" s="250" t="s">
        <v>35</v>
      </c>
      <c r="F182" s="251" t="s">
        <v>87</v>
      </c>
      <c r="G182" s="249"/>
      <c r="H182" s="252">
        <v>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41</v>
      </c>
      <c r="AX182" s="14" t="s">
        <v>80</v>
      </c>
      <c r="AY182" s="258" t="s">
        <v>257</v>
      </c>
    </row>
    <row r="183" s="15" customFormat="1">
      <c r="A183" s="15"/>
      <c r="B183" s="259"/>
      <c r="C183" s="260"/>
      <c r="D183" s="239" t="s">
        <v>268</v>
      </c>
      <c r="E183" s="261" t="s">
        <v>35</v>
      </c>
      <c r="F183" s="262" t="s">
        <v>272</v>
      </c>
      <c r="G183" s="260"/>
      <c r="H183" s="263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268</v>
      </c>
      <c r="AU183" s="269" t="s">
        <v>89</v>
      </c>
      <c r="AV183" s="15" t="s">
        <v>264</v>
      </c>
      <c r="AW183" s="15" t="s">
        <v>41</v>
      </c>
      <c r="AX183" s="15" t="s">
        <v>87</v>
      </c>
      <c r="AY183" s="269" t="s">
        <v>257</v>
      </c>
    </row>
    <row r="184" s="12" customFormat="1" ht="22.8" customHeight="1">
      <c r="A184" s="12"/>
      <c r="B184" s="203"/>
      <c r="C184" s="204"/>
      <c r="D184" s="205" t="s">
        <v>79</v>
      </c>
      <c r="E184" s="217" t="s">
        <v>315</v>
      </c>
      <c r="F184" s="217" t="s">
        <v>533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SUM(P185:P197)</f>
        <v>0</v>
      </c>
      <c r="Q184" s="211"/>
      <c r="R184" s="212">
        <f>SUM(R185:R197)</f>
        <v>51.241132759999992</v>
      </c>
      <c r="S184" s="211"/>
      <c r="T184" s="213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87</v>
      </c>
      <c r="AT184" s="215" t="s">
        <v>79</v>
      </c>
      <c r="AU184" s="215" t="s">
        <v>87</v>
      </c>
      <c r="AY184" s="214" t="s">
        <v>257</v>
      </c>
      <c r="BK184" s="216">
        <f>SUM(BK185:BK197)</f>
        <v>0</v>
      </c>
    </row>
    <row r="185" s="2" customFormat="1" ht="16.5" customHeight="1">
      <c r="A185" s="41"/>
      <c r="B185" s="42"/>
      <c r="C185" s="219" t="s">
        <v>368</v>
      </c>
      <c r="D185" s="219" t="s">
        <v>259</v>
      </c>
      <c r="E185" s="220" t="s">
        <v>1394</v>
      </c>
      <c r="F185" s="221" t="s">
        <v>1395</v>
      </c>
      <c r="G185" s="222" t="s">
        <v>318</v>
      </c>
      <c r="H185" s="223">
        <v>13.164</v>
      </c>
      <c r="I185" s="224"/>
      <c r="J185" s="225">
        <f>ROUND(I185*H185,2)</f>
        <v>0</v>
      </c>
      <c r="K185" s="221" t="s">
        <v>263</v>
      </c>
      <c r="L185" s="47"/>
      <c r="M185" s="226" t="s">
        <v>35</v>
      </c>
      <c r="N185" s="227" t="s">
        <v>51</v>
      </c>
      <c r="O185" s="87"/>
      <c r="P185" s="228">
        <f>O185*H185</f>
        <v>0</v>
      </c>
      <c r="Q185" s="228">
        <v>2.2563399999999998</v>
      </c>
      <c r="R185" s="228">
        <f>Q185*H185</f>
        <v>29.702459759999996</v>
      </c>
      <c r="S185" s="228">
        <v>0</v>
      </c>
      <c r="T185" s="22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0" t="s">
        <v>264</v>
      </c>
      <c r="AT185" s="230" t="s">
        <v>259</v>
      </c>
      <c r="AU185" s="230" t="s">
        <v>89</v>
      </c>
      <c r="AY185" s="19" t="s">
        <v>257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9" t="s">
        <v>87</v>
      </c>
      <c r="BK185" s="231">
        <f>ROUND(I185*H185,2)</f>
        <v>0</v>
      </c>
      <c r="BL185" s="19" t="s">
        <v>264</v>
      </c>
      <c r="BM185" s="230" t="s">
        <v>1396</v>
      </c>
    </row>
    <row r="186" s="2" customFormat="1">
      <c r="A186" s="41"/>
      <c r="B186" s="42"/>
      <c r="C186" s="43"/>
      <c r="D186" s="232" t="s">
        <v>266</v>
      </c>
      <c r="E186" s="43"/>
      <c r="F186" s="233" t="s">
        <v>1397</v>
      </c>
      <c r="G186" s="43"/>
      <c r="H186" s="43"/>
      <c r="I186" s="234"/>
      <c r="J186" s="43"/>
      <c r="K186" s="43"/>
      <c r="L186" s="47"/>
      <c r="M186" s="235"/>
      <c r="N186" s="23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266</v>
      </c>
      <c r="AU186" s="19" t="s">
        <v>89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1475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1399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3" customFormat="1">
      <c r="A189" s="13"/>
      <c r="B189" s="237"/>
      <c r="C189" s="238"/>
      <c r="D189" s="239" t="s">
        <v>268</v>
      </c>
      <c r="E189" s="240" t="s">
        <v>35</v>
      </c>
      <c r="F189" s="241" t="s">
        <v>1400</v>
      </c>
      <c r="G189" s="238"/>
      <c r="H189" s="240" t="s">
        <v>35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268</v>
      </c>
      <c r="AU189" s="247" t="s">
        <v>89</v>
      </c>
      <c r="AV189" s="13" t="s">
        <v>87</v>
      </c>
      <c r="AW189" s="13" t="s">
        <v>41</v>
      </c>
      <c r="AX189" s="13" t="s">
        <v>80</v>
      </c>
      <c r="AY189" s="247" t="s">
        <v>257</v>
      </c>
    </row>
    <row r="190" s="14" customFormat="1">
      <c r="A190" s="14"/>
      <c r="B190" s="248"/>
      <c r="C190" s="249"/>
      <c r="D190" s="239" t="s">
        <v>268</v>
      </c>
      <c r="E190" s="250" t="s">
        <v>35</v>
      </c>
      <c r="F190" s="251" t="s">
        <v>1476</v>
      </c>
      <c r="G190" s="249"/>
      <c r="H190" s="252">
        <v>13.164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41</v>
      </c>
      <c r="AX190" s="14" t="s">
        <v>80</v>
      </c>
      <c r="AY190" s="258" t="s">
        <v>257</v>
      </c>
    </row>
    <row r="191" s="15" customFormat="1">
      <c r="A191" s="15"/>
      <c r="B191" s="259"/>
      <c r="C191" s="260"/>
      <c r="D191" s="239" t="s">
        <v>268</v>
      </c>
      <c r="E191" s="261" t="s">
        <v>35</v>
      </c>
      <c r="F191" s="262" t="s">
        <v>272</v>
      </c>
      <c r="G191" s="260"/>
      <c r="H191" s="263">
        <v>13.164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268</v>
      </c>
      <c r="AU191" s="269" t="s">
        <v>89</v>
      </c>
      <c r="AV191" s="15" t="s">
        <v>264</v>
      </c>
      <c r="AW191" s="15" t="s">
        <v>41</v>
      </c>
      <c r="AX191" s="15" t="s">
        <v>87</v>
      </c>
      <c r="AY191" s="269" t="s">
        <v>257</v>
      </c>
    </row>
    <row r="192" s="2" customFormat="1" ht="33" customHeight="1">
      <c r="A192" s="41"/>
      <c r="B192" s="42"/>
      <c r="C192" s="219" t="s">
        <v>374</v>
      </c>
      <c r="D192" s="219" t="s">
        <v>259</v>
      </c>
      <c r="E192" s="220" t="s">
        <v>1402</v>
      </c>
      <c r="F192" s="221" t="s">
        <v>1403</v>
      </c>
      <c r="G192" s="222" t="s">
        <v>297</v>
      </c>
      <c r="H192" s="223">
        <v>79.299999999999997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0.14760999999999999</v>
      </c>
      <c r="R192" s="228">
        <f>Q192*H192</f>
        <v>11.705473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1404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1405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1475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1477</v>
      </c>
      <c r="G195" s="249"/>
      <c r="H195" s="252">
        <v>79.299999999999997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79.299999999999997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2" customFormat="1" ht="16.5" customHeight="1">
      <c r="A197" s="41"/>
      <c r="B197" s="42"/>
      <c r="C197" s="270" t="s">
        <v>382</v>
      </c>
      <c r="D197" s="270" t="s">
        <v>369</v>
      </c>
      <c r="E197" s="271" t="s">
        <v>1407</v>
      </c>
      <c r="F197" s="272" t="s">
        <v>1408</v>
      </c>
      <c r="G197" s="273" t="s">
        <v>297</v>
      </c>
      <c r="H197" s="274">
        <v>79.299999999999997</v>
      </c>
      <c r="I197" s="275"/>
      <c r="J197" s="276">
        <f>ROUND(I197*H197,2)</f>
        <v>0</v>
      </c>
      <c r="K197" s="272" t="s">
        <v>35</v>
      </c>
      <c r="L197" s="277"/>
      <c r="M197" s="278" t="s">
        <v>35</v>
      </c>
      <c r="N197" s="279" t="s">
        <v>51</v>
      </c>
      <c r="O197" s="87"/>
      <c r="P197" s="228">
        <f>O197*H197</f>
        <v>0</v>
      </c>
      <c r="Q197" s="228">
        <v>0.124</v>
      </c>
      <c r="R197" s="228">
        <f>Q197*H197</f>
        <v>9.8331999999999997</v>
      </c>
      <c r="S197" s="228">
        <v>0</v>
      </c>
      <c r="T197" s="22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0" t="s">
        <v>308</v>
      </c>
      <c r="AT197" s="230" t="s">
        <v>369</v>
      </c>
      <c r="AU197" s="230" t="s">
        <v>89</v>
      </c>
      <c r="AY197" s="19" t="s">
        <v>257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87</v>
      </c>
      <c r="BK197" s="231">
        <f>ROUND(I197*H197,2)</f>
        <v>0</v>
      </c>
      <c r="BL197" s="19" t="s">
        <v>264</v>
      </c>
      <c r="BM197" s="230" t="s">
        <v>1409</v>
      </c>
    </row>
    <row r="198" s="12" customFormat="1" ht="22.8" customHeight="1">
      <c r="A198" s="12"/>
      <c r="B198" s="203"/>
      <c r="C198" s="204"/>
      <c r="D198" s="205" t="s">
        <v>79</v>
      </c>
      <c r="E198" s="217" t="s">
        <v>565</v>
      </c>
      <c r="F198" s="217" t="s">
        <v>566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SUM(P199:P200)</f>
        <v>0</v>
      </c>
      <c r="Q198" s="211"/>
      <c r="R198" s="212">
        <f>SUM(R199:R200)</f>
        <v>0</v>
      </c>
      <c r="S198" s="211"/>
      <c r="T198" s="21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87</v>
      </c>
      <c r="AT198" s="215" t="s">
        <v>79</v>
      </c>
      <c r="AU198" s="215" t="s">
        <v>87</v>
      </c>
      <c r="AY198" s="214" t="s">
        <v>257</v>
      </c>
      <c r="BK198" s="216">
        <f>SUM(BK199:BK200)</f>
        <v>0</v>
      </c>
    </row>
    <row r="199" s="2" customFormat="1" ht="24.15" customHeight="1">
      <c r="A199" s="41"/>
      <c r="B199" s="42"/>
      <c r="C199" s="219" t="s">
        <v>388</v>
      </c>
      <c r="D199" s="219" t="s">
        <v>259</v>
      </c>
      <c r="E199" s="220" t="s">
        <v>1410</v>
      </c>
      <c r="F199" s="221" t="s">
        <v>1411</v>
      </c>
      <c r="G199" s="222" t="s">
        <v>356</v>
      </c>
      <c r="H199" s="223">
        <v>54.024999999999999</v>
      </c>
      <c r="I199" s="224"/>
      <c r="J199" s="225">
        <f>ROUND(I199*H199,2)</f>
        <v>0</v>
      </c>
      <c r="K199" s="221" t="s">
        <v>263</v>
      </c>
      <c r="L199" s="47"/>
      <c r="M199" s="226" t="s">
        <v>35</v>
      </c>
      <c r="N199" s="227" t="s">
        <v>51</v>
      </c>
      <c r="O199" s="87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0" t="s">
        <v>264</v>
      </c>
      <c r="AT199" s="230" t="s">
        <v>259</v>
      </c>
      <c r="AU199" s="230" t="s">
        <v>89</v>
      </c>
      <c r="AY199" s="19" t="s">
        <v>257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87</v>
      </c>
      <c r="BK199" s="231">
        <f>ROUND(I199*H199,2)</f>
        <v>0</v>
      </c>
      <c r="BL199" s="19" t="s">
        <v>264</v>
      </c>
      <c r="BM199" s="230" t="s">
        <v>1412</v>
      </c>
    </row>
    <row r="200" s="2" customFormat="1">
      <c r="A200" s="41"/>
      <c r="B200" s="42"/>
      <c r="C200" s="43"/>
      <c r="D200" s="232" t="s">
        <v>266</v>
      </c>
      <c r="E200" s="43"/>
      <c r="F200" s="233" t="s">
        <v>1413</v>
      </c>
      <c r="G200" s="43"/>
      <c r="H200" s="43"/>
      <c r="I200" s="234"/>
      <c r="J200" s="43"/>
      <c r="K200" s="43"/>
      <c r="L200" s="47"/>
      <c r="M200" s="281"/>
      <c r="N200" s="282"/>
      <c r="O200" s="283"/>
      <c r="P200" s="283"/>
      <c r="Q200" s="283"/>
      <c r="R200" s="283"/>
      <c r="S200" s="283"/>
      <c r="T200" s="284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266</v>
      </c>
      <c r="AU200" s="19" t="s">
        <v>89</v>
      </c>
    </row>
    <row r="201" s="2" customFormat="1" ht="6.96" customHeight="1">
      <c r="A201" s="41"/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47"/>
      <c r="M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</sheetData>
  <sheetProtection sheet="1" autoFilter="0" formatColumns="0" formatRows="0" objects="1" scenarios="1" spinCount="100000" saltValue="axRCTCzWTo/0Tmau9Gp37KZjI1jwpP1yGlbm3C2/T59LY4u47VxEfVo0S+FNzkTKt8cLWz8nFtBugHRrpaWXOw==" hashValue="yBLn/HjtiIAenK7qlsnbyYz6XNFcEJ5qRmMqngYPTljVN0MPg6QKR4Uqp0viw4E1Too78qjAySZPgTThh+5gxg==" algorithmName="SHA-512" password="CC35"/>
  <autoFilter ref="C96:K20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1_01/131351201"/>
    <hyperlink ref="F107" r:id="rId2" display="https://podminky.urs.cz/item/CS_URS_2021_01/151101201"/>
    <hyperlink ref="F113" r:id="rId3" display="https://podminky.urs.cz/item/CS_URS_2021_01/151101211"/>
    <hyperlink ref="F115" r:id="rId4" display="https://podminky.urs.cz/item/CS_URS_2021_01/151101301"/>
    <hyperlink ref="F121" r:id="rId5" display="https://podminky.urs.cz/item/CS_URS_2021_01/151101311"/>
    <hyperlink ref="F123" r:id="rId6" display="https://podminky.urs.cz/item/CS_URS_2021_01/151101401"/>
    <hyperlink ref="F129" r:id="rId7" display="https://podminky.urs.cz/item/CS_URS_2021_01/151101411"/>
    <hyperlink ref="F131" r:id="rId8" display="https://podminky.urs.cz/item/CS_URS_2021_01/162751137"/>
    <hyperlink ref="F138" r:id="rId9" display="https://podminky.urs.cz/item/CS_URS_2021_01/162751139"/>
    <hyperlink ref="F145" r:id="rId10" display="https://podminky.urs.cz/item/CS_URS_2021_01/171201221"/>
    <hyperlink ref="F152" r:id="rId11" display="https://podminky.urs.cz/item/CS_URS_2021_01/174151101"/>
    <hyperlink ref="F161" r:id="rId12" display="https://podminky.urs.cz/item/CS_URS_2021_01/451573111"/>
    <hyperlink ref="F167" r:id="rId13" display="https://podminky.urs.cz/item/CS_URS_2021_01/452311131"/>
    <hyperlink ref="F173" r:id="rId14" display="https://podminky.urs.cz/item/CS_URS_2021_01/452351101"/>
    <hyperlink ref="F186" r:id="rId15" display="https://podminky.urs.cz/item/CS_URS_2021_01/916991121"/>
    <hyperlink ref="F193" r:id="rId16" display="https://podminky.urs.cz/item/CS_URS_2021_01/935111211"/>
    <hyperlink ref="F200" r:id="rId17" display="https://podminky.urs.cz/item/CS_URS_2021_01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222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1478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118</v>
      </c>
      <c r="G13" s="41"/>
      <c r="H13" s="41"/>
      <c r="I13" s="146" t="s">
        <v>20</v>
      </c>
      <c r="J13" s="136" t="s">
        <v>1261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152" t="s">
        <v>26</v>
      </c>
      <c r="E15" s="41"/>
      <c r="F15" s="153" t="s">
        <v>27</v>
      </c>
      <c r="G15" s="41"/>
      <c r="H15" s="41"/>
      <c r="I15" s="152" t="s">
        <v>28</v>
      </c>
      <c r="J15" s="153" t="s">
        <v>228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ROUND(J90,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ROUND((SUM(BE90:BE215)),  2)</f>
        <v>0</v>
      </c>
      <c r="G35" s="41"/>
      <c r="H35" s="41"/>
      <c r="I35" s="163">
        <v>0.20999999999999999</v>
      </c>
      <c r="J35" s="162">
        <f>ROUND(((SUM(BE90:BE215))*I35),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ROUND((SUM(BF90:BF215)),  2)</f>
        <v>0</v>
      </c>
      <c r="G36" s="41"/>
      <c r="H36" s="41"/>
      <c r="I36" s="163">
        <v>0.14999999999999999</v>
      </c>
      <c r="J36" s="162">
        <f>ROUND(((SUM(BF90:BF215))*I36),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ROUND((SUM(BG90:BG215)),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ROUND((SUM(BH90:BH215)),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ROUND((SUM(BI90:BI215)),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222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07 - Odvodňovací příkop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233</v>
      </c>
      <c r="E64" s="184"/>
      <c r="F64" s="184"/>
      <c r="G64" s="184"/>
      <c r="H64" s="184"/>
      <c r="I64" s="184"/>
      <c r="J64" s="185">
        <f>J91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234</v>
      </c>
      <c r="E65" s="189"/>
      <c r="F65" s="189"/>
      <c r="G65" s="189"/>
      <c r="H65" s="189"/>
      <c r="I65" s="189"/>
      <c r="J65" s="190">
        <f>J92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237</v>
      </c>
      <c r="E66" s="189"/>
      <c r="F66" s="189"/>
      <c r="G66" s="189"/>
      <c r="H66" s="189"/>
      <c r="I66" s="189"/>
      <c r="J66" s="190">
        <f>J182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238</v>
      </c>
      <c r="E67" s="189"/>
      <c r="F67" s="189"/>
      <c r="G67" s="189"/>
      <c r="H67" s="189"/>
      <c r="I67" s="189"/>
      <c r="J67" s="190">
        <f>J207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241</v>
      </c>
      <c r="E68" s="189"/>
      <c r="F68" s="189"/>
      <c r="G68" s="189"/>
      <c r="H68" s="189"/>
      <c r="I68" s="189"/>
      <c r="J68" s="190">
        <f>J213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242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5" t="str">
        <f>E7</f>
        <v>Odkanalizování části města Děčín - Horní Oldřichov - III. a IV. etapa</v>
      </c>
      <c r="F78" s="34"/>
      <c r="G78" s="34"/>
      <c r="H78" s="34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221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1"/>
      <c r="B80" s="42"/>
      <c r="C80" s="43"/>
      <c r="D80" s="43"/>
      <c r="E80" s="175" t="s">
        <v>222</v>
      </c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223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 07 - Odvodňovací příkop</v>
      </c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F14</f>
        <v>Horní Oldřichov</v>
      </c>
      <c r="G84" s="43"/>
      <c r="H84" s="43"/>
      <c r="I84" s="34" t="s">
        <v>24</v>
      </c>
      <c r="J84" s="75" t="str">
        <f>IF(J14="","",J14)</f>
        <v>15. 2. 2021</v>
      </c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4" t="s">
        <v>30</v>
      </c>
      <c r="D86" s="43"/>
      <c r="E86" s="43"/>
      <c r="F86" s="29" t="str">
        <f>E17</f>
        <v>Statutární město Děčín, Mírové náměstí 1175/5</v>
      </c>
      <c r="G86" s="43"/>
      <c r="H86" s="43"/>
      <c r="I86" s="34" t="s">
        <v>38</v>
      </c>
      <c r="J86" s="39" t="str">
        <f>E23</f>
        <v>AQUECON a.s., Čsl. Legií 445/4, Teplice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IF(E20="","",E20)</f>
        <v>Vyplň údaj</v>
      </c>
      <c r="G87" s="43"/>
      <c r="H87" s="43"/>
      <c r="I87" s="34" t="s">
        <v>42</v>
      </c>
      <c r="J87" s="39" t="str">
        <f>E26</f>
        <v xml:space="preserve"> 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2"/>
      <c r="B89" s="193"/>
      <c r="C89" s="194" t="s">
        <v>243</v>
      </c>
      <c r="D89" s="195" t="s">
        <v>65</v>
      </c>
      <c r="E89" s="195" t="s">
        <v>61</v>
      </c>
      <c r="F89" s="195" t="s">
        <v>62</v>
      </c>
      <c r="G89" s="195" t="s">
        <v>244</v>
      </c>
      <c r="H89" s="195" t="s">
        <v>245</v>
      </c>
      <c r="I89" s="195" t="s">
        <v>246</v>
      </c>
      <c r="J89" s="195" t="s">
        <v>231</v>
      </c>
      <c r="K89" s="196" t="s">
        <v>247</v>
      </c>
      <c r="L89" s="197"/>
      <c r="M89" s="95" t="s">
        <v>35</v>
      </c>
      <c r="N89" s="96" t="s">
        <v>50</v>
      </c>
      <c r="O89" s="96" t="s">
        <v>248</v>
      </c>
      <c r="P89" s="96" t="s">
        <v>249</v>
      </c>
      <c r="Q89" s="96" t="s">
        <v>250</v>
      </c>
      <c r="R89" s="96" t="s">
        <v>251</v>
      </c>
      <c r="S89" s="96" t="s">
        <v>252</v>
      </c>
      <c r="T89" s="97" t="s">
        <v>253</v>
      </c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</row>
    <row r="90" s="2" customFormat="1" ht="22.8" customHeight="1">
      <c r="A90" s="41"/>
      <c r="B90" s="42"/>
      <c r="C90" s="102" t="s">
        <v>254</v>
      </c>
      <c r="D90" s="43"/>
      <c r="E90" s="43"/>
      <c r="F90" s="43"/>
      <c r="G90" s="43"/>
      <c r="H90" s="43"/>
      <c r="I90" s="43"/>
      <c r="J90" s="198">
        <f>BK90</f>
        <v>0</v>
      </c>
      <c r="K90" s="43"/>
      <c r="L90" s="47"/>
      <c r="M90" s="98"/>
      <c r="N90" s="199"/>
      <c r="O90" s="99"/>
      <c r="P90" s="200">
        <f>P91</f>
        <v>0</v>
      </c>
      <c r="Q90" s="99"/>
      <c r="R90" s="200">
        <f>R91</f>
        <v>49.522101200000002</v>
      </c>
      <c r="S90" s="99"/>
      <c r="T90" s="201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232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79</v>
      </c>
      <c r="E91" s="206" t="s">
        <v>255</v>
      </c>
      <c r="F91" s="206" t="s">
        <v>256</v>
      </c>
      <c r="G91" s="204"/>
      <c r="H91" s="204"/>
      <c r="I91" s="207"/>
      <c r="J91" s="208">
        <f>BK91</f>
        <v>0</v>
      </c>
      <c r="K91" s="204"/>
      <c r="L91" s="209"/>
      <c r="M91" s="210"/>
      <c r="N91" s="211"/>
      <c r="O91" s="211"/>
      <c r="P91" s="212">
        <f>P92+P182+P207+P213</f>
        <v>0</v>
      </c>
      <c r="Q91" s="211"/>
      <c r="R91" s="212">
        <f>R92+R182+R207+R213</f>
        <v>49.522101200000002</v>
      </c>
      <c r="S91" s="211"/>
      <c r="T91" s="213">
        <f>T92+T182+T207+T213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4" t="s">
        <v>87</v>
      </c>
      <c r="AT91" s="215" t="s">
        <v>79</v>
      </c>
      <c r="AU91" s="215" t="s">
        <v>80</v>
      </c>
      <c r="AY91" s="214" t="s">
        <v>257</v>
      </c>
      <c r="BK91" s="216">
        <f>BK92+BK182+BK207+BK213</f>
        <v>0</v>
      </c>
    </row>
    <row r="92" s="12" customFormat="1" ht="22.8" customHeight="1">
      <c r="A92" s="12"/>
      <c r="B92" s="203"/>
      <c r="C92" s="204"/>
      <c r="D92" s="205" t="s">
        <v>79</v>
      </c>
      <c r="E92" s="217" t="s">
        <v>87</v>
      </c>
      <c r="F92" s="217" t="s">
        <v>258</v>
      </c>
      <c r="G92" s="204"/>
      <c r="H92" s="204"/>
      <c r="I92" s="207"/>
      <c r="J92" s="218">
        <f>BK92</f>
        <v>0</v>
      </c>
      <c r="K92" s="204"/>
      <c r="L92" s="209"/>
      <c r="M92" s="210"/>
      <c r="N92" s="211"/>
      <c r="O92" s="211"/>
      <c r="P92" s="212">
        <f>SUM(P93:P181)</f>
        <v>0</v>
      </c>
      <c r="Q92" s="211"/>
      <c r="R92" s="212">
        <f>SUM(R93:R181)</f>
        <v>0.035507280000000002</v>
      </c>
      <c r="S92" s="211"/>
      <c r="T92" s="213">
        <f>SUM(T93:T181)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87</v>
      </c>
      <c r="AT92" s="215" t="s">
        <v>79</v>
      </c>
      <c r="AU92" s="215" t="s">
        <v>87</v>
      </c>
      <c r="AY92" s="214" t="s">
        <v>257</v>
      </c>
      <c r="BK92" s="216">
        <f>SUM(BK93:BK181)</f>
        <v>0</v>
      </c>
    </row>
    <row r="93" s="2" customFormat="1" ht="16.5" customHeight="1">
      <c r="A93" s="41"/>
      <c r="B93" s="42"/>
      <c r="C93" s="219" t="s">
        <v>87</v>
      </c>
      <c r="D93" s="219" t="s">
        <v>259</v>
      </c>
      <c r="E93" s="220" t="s">
        <v>1479</v>
      </c>
      <c r="F93" s="221" t="s">
        <v>1480</v>
      </c>
      <c r="G93" s="222" t="s">
        <v>262</v>
      </c>
      <c r="H93" s="223">
        <v>97.439999999999998</v>
      </c>
      <c r="I93" s="224"/>
      <c r="J93" s="225">
        <f>ROUND(I93*H93,2)</f>
        <v>0</v>
      </c>
      <c r="K93" s="221" t="s">
        <v>263</v>
      </c>
      <c r="L93" s="47"/>
      <c r="M93" s="226" t="s">
        <v>35</v>
      </c>
      <c r="N93" s="227" t="s">
        <v>51</v>
      </c>
      <c r="O93" s="87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30" t="s">
        <v>264</v>
      </c>
      <c r="AT93" s="230" t="s">
        <v>259</v>
      </c>
      <c r="AU93" s="230" t="s">
        <v>89</v>
      </c>
      <c r="AY93" s="19" t="s">
        <v>257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87</v>
      </c>
      <c r="BK93" s="231">
        <f>ROUND(I93*H93,2)</f>
        <v>0</v>
      </c>
      <c r="BL93" s="19" t="s">
        <v>264</v>
      </c>
      <c r="BM93" s="230" t="s">
        <v>1481</v>
      </c>
    </row>
    <row r="94" s="2" customFormat="1">
      <c r="A94" s="41"/>
      <c r="B94" s="42"/>
      <c r="C94" s="43"/>
      <c r="D94" s="232" t="s">
        <v>266</v>
      </c>
      <c r="E94" s="43"/>
      <c r="F94" s="233" t="s">
        <v>1482</v>
      </c>
      <c r="G94" s="43"/>
      <c r="H94" s="43"/>
      <c r="I94" s="234"/>
      <c r="J94" s="43"/>
      <c r="K94" s="43"/>
      <c r="L94" s="47"/>
      <c r="M94" s="235"/>
      <c r="N94" s="23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266</v>
      </c>
      <c r="AU94" s="19" t="s">
        <v>89</v>
      </c>
    </row>
    <row r="95" s="13" customFormat="1">
      <c r="A95" s="13"/>
      <c r="B95" s="237"/>
      <c r="C95" s="238"/>
      <c r="D95" s="239" t="s">
        <v>268</v>
      </c>
      <c r="E95" s="240" t="s">
        <v>35</v>
      </c>
      <c r="F95" s="241" t="s">
        <v>1483</v>
      </c>
      <c r="G95" s="238"/>
      <c r="H95" s="240" t="s">
        <v>35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7" t="s">
        <v>268</v>
      </c>
      <c r="AU95" s="247" t="s">
        <v>89</v>
      </c>
      <c r="AV95" s="13" t="s">
        <v>87</v>
      </c>
      <c r="AW95" s="13" t="s">
        <v>41</v>
      </c>
      <c r="AX95" s="13" t="s">
        <v>80</v>
      </c>
      <c r="AY95" s="247" t="s">
        <v>257</v>
      </c>
    </row>
    <row r="96" s="14" customFormat="1">
      <c r="A96" s="14"/>
      <c r="B96" s="248"/>
      <c r="C96" s="249"/>
      <c r="D96" s="239" t="s">
        <v>268</v>
      </c>
      <c r="E96" s="250" t="s">
        <v>35</v>
      </c>
      <c r="F96" s="251" t="s">
        <v>1484</v>
      </c>
      <c r="G96" s="249"/>
      <c r="H96" s="252">
        <v>97.439999999999998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8" t="s">
        <v>268</v>
      </c>
      <c r="AU96" s="258" t="s">
        <v>89</v>
      </c>
      <c r="AV96" s="14" t="s">
        <v>89</v>
      </c>
      <c r="AW96" s="14" t="s">
        <v>41</v>
      </c>
      <c r="AX96" s="14" t="s">
        <v>80</v>
      </c>
      <c r="AY96" s="258" t="s">
        <v>257</v>
      </c>
    </row>
    <row r="97" s="15" customFormat="1">
      <c r="A97" s="15"/>
      <c r="B97" s="259"/>
      <c r="C97" s="260"/>
      <c r="D97" s="239" t="s">
        <v>268</v>
      </c>
      <c r="E97" s="261" t="s">
        <v>35</v>
      </c>
      <c r="F97" s="262" t="s">
        <v>272</v>
      </c>
      <c r="G97" s="260"/>
      <c r="H97" s="263">
        <v>97.439999999999998</v>
      </c>
      <c r="I97" s="264"/>
      <c r="J97" s="260"/>
      <c r="K97" s="260"/>
      <c r="L97" s="265"/>
      <c r="M97" s="266"/>
      <c r="N97" s="267"/>
      <c r="O97" s="267"/>
      <c r="P97" s="267"/>
      <c r="Q97" s="267"/>
      <c r="R97" s="267"/>
      <c r="S97" s="267"/>
      <c r="T97" s="268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9" t="s">
        <v>268</v>
      </c>
      <c r="AU97" s="269" t="s">
        <v>89</v>
      </c>
      <c r="AV97" s="15" t="s">
        <v>264</v>
      </c>
      <c r="AW97" s="15" t="s">
        <v>41</v>
      </c>
      <c r="AX97" s="15" t="s">
        <v>87</v>
      </c>
      <c r="AY97" s="269" t="s">
        <v>257</v>
      </c>
    </row>
    <row r="98" s="2" customFormat="1" ht="21.75" customHeight="1">
      <c r="A98" s="41"/>
      <c r="B98" s="42"/>
      <c r="C98" s="219" t="s">
        <v>89</v>
      </c>
      <c r="D98" s="219" t="s">
        <v>259</v>
      </c>
      <c r="E98" s="220" t="s">
        <v>1485</v>
      </c>
      <c r="F98" s="221" t="s">
        <v>1486</v>
      </c>
      <c r="G98" s="222" t="s">
        <v>318</v>
      </c>
      <c r="H98" s="223">
        <v>44.822000000000003</v>
      </c>
      <c r="I98" s="224"/>
      <c r="J98" s="225">
        <f>ROUND(I98*H98,2)</f>
        <v>0</v>
      </c>
      <c r="K98" s="221" t="s">
        <v>263</v>
      </c>
      <c r="L98" s="47"/>
      <c r="M98" s="226" t="s">
        <v>35</v>
      </c>
      <c r="N98" s="227" t="s">
        <v>51</v>
      </c>
      <c r="O98" s="87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30" t="s">
        <v>264</v>
      </c>
      <c r="AT98" s="230" t="s">
        <v>259</v>
      </c>
      <c r="AU98" s="230" t="s">
        <v>89</v>
      </c>
      <c r="AY98" s="19" t="s">
        <v>257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87</v>
      </c>
      <c r="BK98" s="231">
        <f>ROUND(I98*H98,2)</f>
        <v>0</v>
      </c>
      <c r="BL98" s="19" t="s">
        <v>264</v>
      </c>
      <c r="BM98" s="230" t="s">
        <v>1487</v>
      </c>
    </row>
    <row r="99" s="2" customFormat="1">
      <c r="A99" s="41"/>
      <c r="B99" s="42"/>
      <c r="C99" s="43"/>
      <c r="D99" s="232" t="s">
        <v>266</v>
      </c>
      <c r="E99" s="43"/>
      <c r="F99" s="233" t="s">
        <v>1488</v>
      </c>
      <c r="G99" s="43"/>
      <c r="H99" s="43"/>
      <c r="I99" s="234"/>
      <c r="J99" s="43"/>
      <c r="K99" s="43"/>
      <c r="L99" s="47"/>
      <c r="M99" s="235"/>
      <c r="N99" s="23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266</v>
      </c>
      <c r="AU99" s="19" t="s">
        <v>89</v>
      </c>
    </row>
    <row r="100" s="13" customFormat="1">
      <c r="A100" s="13"/>
      <c r="B100" s="237"/>
      <c r="C100" s="238"/>
      <c r="D100" s="239" t="s">
        <v>268</v>
      </c>
      <c r="E100" s="240" t="s">
        <v>35</v>
      </c>
      <c r="F100" s="241" t="s">
        <v>1483</v>
      </c>
      <c r="G100" s="238"/>
      <c r="H100" s="240" t="s">
        <v>35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268</v>
      </c>
      <c r="AU100" s="247" t="s">
        <v>89</v>
      </c>
      <c r="AV100" s="13" t="s">
        <v>87</v>
      </c>
      <c r="AW100" s="13" t="s">
        <v>41</v>
      </c>
      <c r="AX100" s="13" t="s">
        <v>80</v>
      </c>
      <c r="AY100" s="247" t="s">
        <v>257</v>
      </c>
    </row>
    <row r="101" s="14" customFormat="1">
      <c r="A101" s="14"/>
      <c r="B101" s="248"/>
      <c r="C101" s="249"/>
      <c r="D101" s="239" t="s">
        <v>268</v>
      </c>
      <c r="E101" s="250" t="s">
        <v>35</v>
      </c>
      <c r="F101" s="251" t="s">
        <v>1489</v>
      </c>
      <c r="G101" s="249"/>
      <c r="H101" s="252">
        <v>44.822000000000003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268</v>
      </c>
      <c r="AU101" s="258" t="s">
        <v>89</v>
      </c>
      <c r="AV101" s="14" t="s">
        <v>89</v>
      </c>
      <c r="AW101" s="14" t="s">
        <v>41</v>
      </c>
      <c r="AX101" s="14" t="s">
        <v>80</v>
      </c>
      <c r="AY101" s="258" t="s">
        <v>257</v>
      </c>
    </row>
    <row r="102" s="15" customFormat="1">
      <c r="A102" s="15"/>
      <c r="B102" s="259"/>
      <c r="C102" s="260"/>
      <c r="D102" s="239" t="s">
        <v>268</v>
      </c>
      <c r="E102" s="261" t="s">
        <v>35</v>
      </c>
      <c r="F102" s="262" t="s">
        <v>272</v>
      </c>
      <c r="G102" s="260"/>
      <c r="H102" s="263">
        <v>44.822000000000003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9" t="s">
        <v>268</v>
      </c>
      <c r="AU102" s="269" t="s">
        <v>89</v>
      </c>
      <c r="AV102" s="15" t="s">
        <v>264</v>
      </c>
      <c r="AW102" s="15" t="s">
        <v>41</v>
      </c>
      <c r="AX102" s="15" t="s">
        <v>87</v>
      </c>
      <c r="AY102" s="269" t="s">
        <v>257</v>
      </c>
    </row>
    <row r="103" s="2" customFormat="1" ht="24.15" customHeight="1">
      <c r="A103" s="41"/>
      <c r="B103" s="42"/>
      <c r="C103" s="219" t="s">
        <v>98</v>
      </c>
      <c r="D103" s="219" t="s">
        <v>259</v>
      </c>
      <c r="E103" s="220" t="s">
        <v>1415</v>
      </c>
      <c r="F103" s="221" t="s">
        <v>1416</v>
      </c>
      <c r="G103" s="222" t="s">
        <v>318</v>
      </c>
      <c r="H103" s="223">
        <v>11.85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1490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1418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1483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1491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1421</v>
      </c>
      <c r="G107" s="249"/>
      <c r="H107" s="252">
        <v>11.85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11.85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16.5" customHeight="1">
      <c r="A109" s="41"/>
      <c r="B109" s="42"/>
      <c r="C109" s="219" t="s">
        <v>264</v>
      </c>
      <c r="D109" s="219" t="s">
        <v>259</v>
      </c>
      <c r="E109" s="220" t="s">
        <v>1422</v>
      </c>
      <c r="F109" s="221" t="s">
        <v>1423</v>
      </c>
      <c r="G109" s="222" t="s">
        <v>262</v>
      </c>
      <c r="H109" s="223">
        <v>20.172000000000001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0.00069999999999999999</v>
      </c>
      <c r="R109" s="228">
        <f>Q109*H109</f>
        <v>0.0141204</v>
      </c>
      <c r="S109" s="228">
        <v>0</v>
      </c>
      <c r="T109" s="22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1492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1425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1483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1491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1427</v>
      </c>
      <c r="G113" s="249"/>
      <c r="H113" s="252">
        <v>20.172000000000001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20.172000000000001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24.15" customHeight="1">
      <c r="A115" s="41"/>
      <c r="B115" s="42"/>
      <c r="C115" s="219" t="s">
        <v>287</v>
      </c>
      <c r="D115" s="219" t="s">
        <v>259</v>
      </c>
      <c r="E115" s="220" t="s">
        <v>1428</v>
      </c>
      <c r="F115" s="221" t="s">
        <v>1429</v>
      </c>
      <c r="G115" s="222" t="s">
        <v>262</v>
      </c>
      <c r="H115" s="223">
        <v>20.172000000000001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1493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1431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2" customFormat="1" ht="21.75" customHeight="1">
      <c r="A117" s="41"/>
      <c r="B117" s="42"/>
      <c r="C117" s="219" t="s">
        <v>294</v>
      </c>
      <c r="D117" s="219" t="s">
        <v>259</v>
      </c>
      <c r="E117" s="220" t="s">
        <v>1432</v>
      </c>
      <c r="F117" s="221" t="s">
        <v>1433</v>
      </c>
      <c r="G117" s="222" t="s">
        <v>318</v>
      </c>
      <c r="H117" s="223">
        <v>11.85</v>
      </c>
      <c r="I117" s="224"/>
      <c r="J117" s="225">
        <f>ROUND(I117*H117,2)</f>
        <v>0</v>
      </c>
      <c r="K117" s="221" t="s">
        <v>263</v>
      </c>
      <c r="L117" s="47"/>
      <c r="M117" s="226" t="s">
        <v>35</v>
      </c>
      <c r="N117" s="227" t="s">
        <v>51</v>
      </c>
      <c r="O117" s="87"/>
      <c r="P117" s="228">
        <f>O117*H117</f>
        <v>0</v>
      </c>
      <c r="Q117" s="228">
        <v>0.00046000000000000001</v>
      </c>
      <c r="R117" s="228">
        <f>Q117*H117</f>
        <v>0.0054510000000000001</v>
      </c>
      <c r="S117" s="228">
        <v>0</v>
      </c>
      <c r="T117" s="22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0" t="s">
        <v>264</v>
      </c>
      <c r="AT117" s="230" t="s">
        <v>259</v>
      </c>
      <c r="AU117" s="230" t="s">
        <v>89</v>
      </c>
      <c r="AY117" s="19" t="s">
        <v>257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87</v>
      </c>
      <c r="BK117" s="231">
        <f>ROUND(I117*H117,2)</f>
        <v>0</v>
      </c>
      <c r="BL117" s="19" t="s">
        <v>264</v>
      </c>
      <c r="BM117" s="230" t="s">
        <v>1494</v>
      </c>
    </row>
    <row r="118" s="2" customFormat="1">
      <c r="A118" s="41"/>
      <c r="B118" s="42"/>
      <c r="C118" s="43"/>
      <c r="D118" s="232" t="s">
        <v>266</v>
      </c>
      <c r="E118" s="43"/>
      <c r="F118" s="233" t="s">
        <v>1435</v>
      </c>
      <c r="G118" s="43"/>
      <c r="H118" s="43"/>
      <c r="I118" s="234"/>
      <c r="J118" s="43"/>
      <c r="K118" s="43"/>
      <c r="L118" s="47"/>
      <c r="M118" s="235"/>
      <c r="N118" s="23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266</v>
      </c>
      <c r="AU118" s="19" t="s">
        <v>89</v>
      </c>
    </row>
    <row r="119" s="13" customFormat="1">
      <c r="A119" s="13"/>
      <c r="B119" s="237"/>
      <c r="C119" s="238"/>
      <c r="D119" s="239" t="s">
        <v>268</v>
      </c>
      <c r="E119" s="240" t="s">
        <v>35</v>
      </c>
      <c r="F119" s="241" t="s">
        <v>1483</v>
      </c>
      <c r="G119" s="238"/>
      <c r="H119" s="240" t="s">
        <v>35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268</v>
      </c>
      <c r="AU119" s="247" t="s">
        <v>89</v>
      </c>
      <c r="AV119" s="13" t="s">
        <v>87</v>
      </c>
      <c r="AW119" s="13" t="s">
        <v>41</v>
      </c>
      <c r="AX119" s="13" t="s">
        <v>80</v>
      </c>
      <c r="AY119" s="247" t="s">
        <v>257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1491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4" customFormat="1">
      <c r="A121" s="14"/>
      <c r="B121" s="248"/>
      <c r="C121" s="249"/>
      <c r="D121" s="239" t="s">
        <v>268</v>
      </c>
      <c r="E121" s="250" t="s">
        <v>35</v>
      </c>
      <c r="F121" s="251" t="s">
        <v>1436</v>
      </c>
      <c r="G121" s="249"/>
      <c r="H121" s="252">
        <v>11.85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268</v>
      </c>
      <c r="AU121" s="258" t="s">
        <v>89</v>
      </c>
      <c r="AV121" s="14" t="s">
        <v>89</v>
      </c>
      <c r="AW121" s="14" t="s">
        <v>41</v>
      </c>
      <c r="AX121" s="14" t="s">
        <v>80</v>
      </c>
      <c r="AY121" s="258" t="s">
        <v>257</v>
      </c>
    </row>
    <row r="122" s="15" customFormat="1">
      <c r="A122" s="15"/>
      <c r="B122" s="259"/>
      <c r="C122" s="260"/>
      <c r="D122" s="239" t="s">
        <v>268</v>
      </c>
      <c r="E122" s="261" t="s">
        <v>35</v>
      </c>
      <c r="F122" s="262" t="s">
        <v>272</v>
      </c>
      <c r="G122" s="260"/>
      <c r="H122" s="263">
        <v>11.85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9" t="s">
        <v>268</v>
      </c>
      <c r="AU122" s="269" t="s">
        <v>89</v>
      </c>
      <c r="AV122" s="15" t="s">
        <v>264</v>
      </c>
      <c r="AW122" s="15" t="s">
        <v>41</v>
      </c>
      <c r="AX122" s="15" t="s">
        <v>87</v>
      </c>
      <c r="AY122" s="269" t="s">
        <v>257</v>
      </c>
    </row>
    <row r="123" s="2" customFormat="1" ht="24.15" customHeight="1">
      <c r="A123" s="41"/>
      <c r="B123" s="42"/>
      <c r="C123" s="219" t="s">
        <v>302</v>
      </c>
      <c r="D123" s="219" t="s">
        <v>259</v>
      </c>
      <c r="E123" s="220" t="s">
        <v>1437</v>
      </c>
      <c r="F123" s="221" t="s">
        <v>1438</v>
      </c>
      <c r="G123" s="222" t="s">
        <v>318</v>
      </c>
      <c r="H123" s="223">
        <v>11.85</v>
      </c>
      <c r="I123" s="224"/>
      <c r="J123" s="225">
        <f>ROUND(I123*H123,2)</f>
        <v>0</v>
      </c>
      <c r="K123" s="221" t="s">
        <v>263</v>
      </c>
      <c r="L123" s="47"/>
      <c r="M123" s="226" t="s">
        <v>35</v>
      </c>
      <c r="N123" s="227" t="s">
        <v>51</v>
      </c>
      <c r="O123" s="87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0" t="s">
        <v>264</v>
      </c>
      <c r="AT123" s="230" t="s">
        <v>259</v>
      </c>
      <c r="AU123" s="230" t="s">
        <v>89</v>
      </c>
      <c r="AY123" s="19" t="s">
        <v>257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87</v>
      </c>
      <c r="BK123" s="231">
        <f>ROUND(I123*H123,2)</f>
        <v>0</v>
      </c>
      <c r="BL123" s="19" t="s">
        <v>264</v>
      </c>
      <c r="BM123" s="230" t="s">
        <v>1495</v>
      </c>
    </row>
    <row r="124" s="2" customFormat="1">
      <c r="A124" s="41"/>
      <c r="B124" s="42"/>
      <c r="C124" s="43"/>
      <c r="D124" s="232" t="s">
        <v>266</v>
      </c>
      <c r="E124" s="43"/>
      <c r="F124" s="233" t="s">
        <v>1440</v>
      </c>
      <c r="G124" s="43"/>
      <c r="H124" s="43"/>
      <c r="I124" s="234"/>
      <c r="J124" s="43"/>
      <c r="K124" s="43"/>
      <c r="L124" s="47"/>
      <c r="M124" s="235"/>
      <c r="N124" s="23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266</v>
      </c>
      <c r="AU124" s="19" t="s">
        <v>89</v>
      </c>
    </row>
    <row r="125" s="2" customFormat="1" ht="21.75" customHeight="1">
      <c r="A125" s="41"/>
      <c r="B125" s="42"/>
      <c r="C125" s="219" t="s">
        <v>308</v>
      </c>
      <c r="D125" s="219" t="s">
        <v>259</v>
      </c>
      <c r="E125" s="220" t="s">
        <v>1441</v>
      </c>
      <c r="F125" s="221" t="s">
        <v>1442</v>
      </c>
      <c r="G125" s="222" t="s">
        <v>262</v>
      </c>
      <c r="H125" s="223">
        <v>20.172000000000001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0.00079000000000000001</v>
      </c>
      <c r="R125" s="228">
        <f>Q125*H125</f>
        <v>0.015935879999999999</v>
      </c>
      <c r="S125" s="228">
        <v>0</v>
      </c>
      <c r="T125" s="22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1496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1444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1483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1491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1445</v>
      </c>
      <c r="G129" s="249"/>
      <c r="H129" s="252">
        <v>20.172000000000001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20.172000000000001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24.15" customHeight="1">
      <c r="A131" s="41"/>
      <c r="B131" s="42"/>
      <c r="C131" s="219" t="s">
        <v>315</v>
      </c>
      <c r="D131" s="219" t="s">
        <v>259</v>
      </c>
      <c r="E131" s="220" t="s">
        <v>1446</v>
      </c>
      <c r="F131" s="221" t="s">
        <v>1447</v>
      </c>
      <c r="G131" s="222" t="s">
        <v>262</v>
      </c>
      <c r="H131" s="223">
        <v>20.172000000000001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1497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1449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2" customFormat="1" ht="16.5" customHeight="1">
      <c r="A133" s="41"/>
      <c r="B133" s="42"/>
      <c r="C133" s="219" t="s">
        <v>323</v>
      </c>
      <c r="D133" s="219" t="s">
        <v>259</v>
      </c>
      <c r="E133" s="220" t="s">
        <v>1498</v>
      </c>
      <c r="F133" s="221" t="s">
        <v>1499</v>
      </c>
      <c r="G133" s="222" t="s">
        <v>262</v>
      </c>
      <c r="H133" s="223">
        <v>97.439999999999998</v>
      </c>
      <c r="I133" s="224"/>
      <c r="J133" s="225">
        <f>ROUND(I133*H133,2)</f>
        <v>0</v>
      </c>
      <c r="K133" s="221" t="s">
        <v>263</v>
      </c>
      <c r="L133" s="47"/>
      <c r="M133" s="226" t="s">
        <v>35</v>
      </c>
      <c r="N133" s="227" t="s">
        <v>51</v>
      </c>
      <c r="O133" s="87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30" t="s">
        <v>264</v>
      </c>
      <c r="AT133" s="230" t="s">
        <v>259</v>
      </c>
      <c r="AU133" s="230" t="s">
        <v>89</v>
      </c>
      <c r="AY133" s="19" t="s">
        <v>257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87</v>
      </c>
      <c r="BK133" s="231">
        <f>ROUND(I133*H133,2)</f>
        <v>0</v>
      </c>
      <c r="BL133" s="19" t="s">
        <v>264</v>
      </c>
      <c r="BM133" s="230" t="s">
        <v>1500</v>
      </c>
    </row>
    <row r="134" s="2" customFormat="1">
      <c r="A134" s="41"/>
      <c r="B134" s="42"/>
      <c r="C134" s="43"/>
      <c r="D134" s="232" t="s">
        <v>266</v>
      </c>
      <c r="E134" s="43"/>
      <c r="F134" s="233" t="s">
        <v>1501</v>
      </c>
      <c r="G134" s="43"/>
      <c r="H134" s="43"/>
      <c r="I134" s="234"/>
      <c r="J134" s="43"/>
      <c r="K134" s="43"/>
      <c r="L134" s="47"/>
      <c r="M134" s="235"/>
      <c r="N134" s="23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266</v>
      </c>
      <c r="AU134" s="19" t="s">
        <v>89</v>
      </c>
    </row>
    <row r="135" s="2" customFormat="1" ht="16.5" customHeight="1">
      <c r="A135" s="41"/>
      <c r="B135" s="42"/>
      <c r="C135" s="219" t="s">
        <v>331</v>
      </c>
      <c r="D135" s="219" t="s">
        <v>259</v>
      </c>
      <c r="E135" s="220" t="s">
        <v>1502</v>
      </c>
      <c r="F135" s="221" t="s">
        <v>1503</v>
      </c>
      <c r="G135" s="222" t="s">
        <v>262</v>
      </c>
      <c r="H135" s="223">
        <v>584.63999999999999</v>
      </c>
      <c r="I135" s="224"/>
      <c r="J135" s="225">
        <f>ROUND(I135*H135,2)</f>
        <v>0</v>
      </c>
      <c r="K135" s="221" t="s">
        <v>263</v>
      </c>
      <c r="L135" s="47"/>
      <c r="M135" s="226" t="s">
        <v>35</v>
      </c>
      <c r="N135" s="227" t="s">
        <v>51</v>
      </c>
      <c r="O135" s="87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0" t="s">
        <v>264</v>
      </c>
      <c r="AT135" s="230" t="s">
        <v>259</v>
      </c>
      <c r="AU135" s="230" t="s">
        <v>89</v>
      </c>
      <c r="AY135" s="19" t="s">
        <v>257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87</v>
      </c>
      <c r="BK135" s="231">
        <f>ROUND(I135*H135,2)</f>
        <v>0</v>
      </c>
      <c r="BL135" s="19" t="s">
        <v>264</v>
      </c>
      <c r="BM135" s="230" t="s">
        <v>1504</v>
      </c>
    </row>
    <row r="136" s="2" customFormat="1">
      <c r="A136" s="41"/>
      <c r="B136" s="42"/>
      <c r="C136" s="43"/>
      <c r="D136" s="232" t="s">
        <v>266</v>
      </c>
      <c r="E136" s="43"/>
      <c r="F136" s="233" t="s">
        <v>1505</v>
      </c>
      <c r="G136" s="43"/>
      <c r="H136" s="43"/>
      <c r="I136" s="234"/>
      <c r="J136" s="43"/>
      <c r="K136" s="43"/>
      <c r="L136" s="47"/>
      <c r="M136" s="235"/>
      <c r="N136" s="23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266</v>
      </c>
      <c r="AU136" s="19" t="s">
        <v>89</v>
      </c>
    </row>
    <row r="137" s="14" customFormat="1">
      <c r="A137" s="14"/>
      <c r="B137" s="248"/>
      <c r="C137" s="249"/>
      <c r="D137" s="239" t="s">
        <v>268</v>
      </c>
      <c r="E137" s="249"/>
      <c r="F137" s="251" t="s">
        <v>1506</v>
      </c>
      <c r="G137" s="249"/>
      <c r="H137" s="252">
        <v>584.63999999999999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268</v>
      </c>
      <c r="AU137" s="258" t="s">
        <v>89</v>
      </c>
      <c r="AV137" s="14" t="s">
        <v>89</v>
      </c>
      <c r="AW137" s="14" t="s">
        <v>4</v>
      </c>
      <c r="AX137" s="14" t="s">
        <v>87</v>
      </c>
      <c r="AY137" s="258" t="s">
        <v>257</v>
      </c>
    </row>
    <row r="138" s="2" customFormat="1" ht="37.8" customHeight="1">
      <c r="A138" s="41"/>
      <c r="B138" s="42"/>
      <c r="C138" s="219" t="s">
        <v>337</v>
      </c>
      <c r="D138" s="219" t="s">
        <v>259</v>
      </c>
      <c r="E138" s="220" t="s">
        <v>1507</v>
      </c>
      <c r="F138" s="221" t="s">
        <v>1508</v>
      </c>
      <c r="G138" s="222" t="s">
        <v>318</v>
      </c>
      <c r="H138" s="223">
        <v>44.822000000000003</v>
      </c>
      <c r="I138" s="224"/>
      <c r="J138" s="225">
        <f>ROUND(I138*H138,2)</f>
        <v>0</v>
      </c>
      <c r="K138" s="221" t="s">
        <v>263</v>
      </c>
      <c r="L138" s="47"/>
      <c r="M138" s="226" t="s">
        <v>35</v>
      </c>
      <c r="N138" s="227" t="s">
        <v>51</v>
      </c>
      <c r="O138" s="87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30" t="s">
        <v>264</v>
      </c>
      <c r="AT138" s="230" t="s">
        <v>259</v>
      </c>
      <c r="AU138" s="230" t="s">
        <v>89</v>
      </c>
      <c r="AY138" s="19" t="s">
        <v>257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87</v>
      </c>
      <c r="BK138" s="231">
        <f>ROUND(I138*H138,2)</f>
        <v>0</v>
      </c>
      <c r="BL138" s="19" t="s">
        <v>264</v>
      </c>
      <c r="BM138" s="230" t="s">
        <v>1509</v>
      </c>
    </row>
    <row r="139" s="2" customFormat="1">
      <c r="A139" s="41"/>
      <c r="B139" s="42"/>
      <c r="C139" s="43"/>
      <c r="D139" s="232" t="s">
        <v>266</v>
      </c>
      <c r="E139" s="43"/>
      <c r="F139" s="233" t="s">
        <v>1510</v>
      </c>
      <c r="G139" s="43"/>
      <c r="H139" s="43"/>
      <c r="I139" s="234"/>
      <c r="J139" s="43"/>
      <c r="K139" s="43"/>
      <c r="L139" s="47"/>
      <c r="M139" s="235"/>
      <c r="N139" s="23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266</v>
      </c>
      <c r="AU139" s="19" t="s">
        <v>89</v>
      </c>
    </row>
    <row r="140" s="2" customFormat="1" ht="37.8" customHeight="1">
      <c r="A140" s="41"/>
      <c r="B140" s="42"/>
      <c r="C140" s="219" t="s">
        <v>293</v>
      </c>
      <c r="D140" s="219" t="s">
        <v>259</v>
      </c>
      <c r="E140" s="220" t="s">
        <v>1511</v>
      </c>
      <c r="F140" s="221" t="s">
        <v>1512</v>
      </c>
      <c r="G140" s="222" t="s">
        <v>318</v>
      </c>
      <c r="H140" s="223">
        <v>89.644000000000005</v>
      </c>
      <c r="I140" s="224"/>
      <c r="J140" s="225">
        <f>ROUND(I140*H140,2)</f>
        <v>0</v>
      </c>
      <c r="K140" s="221" t="s">
        <v>263</v>
      </c>
      <c r="L140" s="47"/>
      <c r="M140" s="226" t="s">
        <v>35</v>
      </c>
      <c r="N140" s="227" t="s">
        <v>51</v>
      </c>
      <c r="O140" s="87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0" t="s">
        <v>264</v>
      </c>
      <c r="AT140" s="230" t="s">
        <v>259</v>
      </c>
      <c r="AU140" s="230" t="s">
        <v>89</v>
      </c>
      <c r="AY140" s="19" t="s">
        <v>257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87</v>
      </c>
      <c r="BK140" s="231">
        <f>ROUND(I140*H140,2)</f>
        <v>0</v>
      </c>
      <c r="BL140" s="19" t="s">
        <v>264</v>
      </c>
      <c r="BM140" s="230" t="s">
        <v>1513</v>
      </c>
    </row>
    <row r="141" s="2" customFormat="1">
      <c r="A141" s="41"/>
      <c r="B141" s="42"/>
      <c r="C141" s="43"/>
      <c r="D141" s="232" t="s">
        <v>266</v>
      </c>
      <c r="E141" s="43"/>
      <c r="F141" s="233" t="s">
        <v>1514</v>
      </c>
      <c r="G141" s="43"/>
      <c r="H141" s="43"/>
      <c r="I141" s="234"/>
      <c r="J141" s="43"/>
      <c r="K141" s="43"/>
      <c r="L141" s="47"/>
      <c r="M141" s="235"/>
      <c r="N141" s="23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266</v>
      </c>
      <c r="AU141" s="19" t="s">
        <v>89</v>
      </c>
    </row>
    <row r="142" s="14" customFormat="1">
      <c r="A142" s="14"/>
      <c r="B142" s="248"/>
      <c r="C142" s="249"/>
      <c r="D142" s="239" t="s">
        <v>268</v>
      </c>
      <c r="E142" s="249"/>
      <c r="F142" s="251" t="s">
        <v>1515</v>
      </c>
      <c r="G142" s="249"/>
      <c r="H142" s="252">
        <v>89.644000000000005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268</v>
      </c>
      <c r="AU142" s="258" t="s">
        <v>89</v>
      </c>
      <c r="AV142" s="14" t="s">
        <v>89</v>
      </c>
      <c r="AW142" s="14" t="s">
        <v>4</v>
      </c>
      <c r="AX142" s="14" t="s">
        <v>87</v>
      </c>
      <c r="AY142" s="258" t="s">
        <v>257</v>
      </c>
    </row>
    <row r="143" s="2" customFormat="1" ht="37.8" customHeight="1">
      <c r="A143" s="41"/>
      <c r="B143" s="42"/>
      <c r="C143" s="219" t="s">
        <v>348</v>
      </c>
      <c r="D143" s="219" t="s">
        <v>259</v>
      </c>
      <c r="E143" s="220" t="s">
        <v>342</v>
      </c>
      <c r="F143" s="221" t="s">
        <v>343</v>
      </c>
      <c r="G143" s="222" t="s">
        <v>318</v>
      </c>
      <c r="H143" s="223">
        <v>11.85</v>
      </c>
      <c r="I143" s="224"/>
      <c r="J143" s="225">
        <f>ROUND(I143*H143,2)</f>
        <v>0</v>
      </c>
      <c r="K143" s="221" t="s">
        <v>263</v>
      </c>
      <c r="L143" s="47"/>
      <c r="M143" s="226" t="s">
        <v>35</v>
      </c>
      <c r="N143" s="227" t="s">
        <v>51</v>
      </c>
      <c r="O143" s="87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0" t="s">
        <v>264</v>
      </c>
      <c r="AT143" s="230" t="s">
        <v>259</v>
      </c>
      <c r="AU143" s="230" t="s">
        <v>89</v>
      </c>
      <c r="AY143" s="19" t="s">
        <v>257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87</v>
      </c>
      <c r="BK143" s="231">
        <f>ROUND(I143*H143,2)</f>
        <v>0</v>
      </c>
      <c r="BL143" s="19" t="s">
        <v>264</v>
      </c>
      <c r="BM143" s="230" t="s">
        <v>1516</v>
      </c>
    </row>
    <row r="144" s="2" customFormat="1">
      <c r="A144" s="41"/>
      <c r="B144" s="42"/>
      <c r="C144" s="43"/>
      <c r="D144" s="232" t="s">
        <v>266</v>
      </c>
      <c r="E144" s="43"/>
      <c r="F144" s="233" t="s">
        <v>345</v>
      </c>
      <c r="G144" s="43"/>
      <c r="H144" s="43"/>
      <c r="I144" s="234"/>
      <c r="J144" s="43"/>
      <c r="K144" s="43"/>
      <c r="L144" s="47"/>
      <c r="M144" s="235"/>
      <c r="N144" s="23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266</v>
      </c>
      <c r="AU144" s="19" t="s">
        <v>89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1483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346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3" customFormat="1">
      <c r="A147" s="13"/>
      <c r="B147" s="237"/>
      <c r="C147" s="238"/>
      <c r="D147" s="239" t="s">
        <v>268</v>
      </c>
      <c r="E147" s="240" t="s">
        <v>35</v>
      </c>
      <c r="F147" s="241" t="s">
        <v>1491</v>
      </c>
      <c r="G147" s="238"/>
      <c r="H147" s="240" t="s">
        <v>35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268</v>
      </c>
      <c r="AU147" s="247" t="s">
        <v>89</v>
      </c>
      <c r="AV147" s="13" t="s">
        <v>87</v>
      </c>
      <c r="AW147" s="13" t="s">
        <v>41</v>
      </c>
      <c r="AX147" s="13" t="s">
        <v>80</v>
      </c>
      <c r="AY147" s="247" t="s">
        <v>257</v>
      </c>
    </row>
    <row r="148" s="14" customFormat="1">
      <c r="A148" s="14"/>
      <c r="B148" s="248"/>
      <c r="C148" s="249"/>
      <c r="D148" s="239" t="s">
        <v>268</v>
      </c>
      <c r="E148" s="250" t="s">
        <v>35</v>
      </c>
      <c r="F148" s="251" t="s">
        <v>1436</v>
      </c>
      <c r="G148" s="249"/>
      <c r="H148" s="252">
        <v>11.85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268</v>
      </c>
      <c r="AU148" s="258" t="s">
        <v>89</v>
      </c>
      <c r="AV148" s="14" t="s">
        <v>89</v>
      </c>
      <c r="AW148" s="14" t="s">
        <v>41</v>
      </c>
      <c r="AX148" s="14" t="s">
        <v>80</v>
      </c>
      <c r="AY148" s="258" t="s">
        <v>257</v>
      </c>
    </row>
    <row r="149" s="15" customFormat="1">
      <c r="A149" s="15"/>
      <c r="B149" s="259"/>
      <c r="C149" s="260"/>
      <c r="D149" s="239" t="s">
        <v>268</v>
      </c>
      <c r="E149" s="261" t="s">
        <v>35</v>
      </c>
      <c r="F149" s="262" t="s">
        <v>272</v>
      </c>
      <c r="G149" s="260"/>
      <c r="H149" s="263">
        <v>11.85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268</v>
      </c>
      <c r="AU149" s="269" t="s">
        <v>89</v>
      </c>
      <c r="AV149" s="15" t="s">
        <v>264</v>
      </c>
      <c r="AW149" s="15" t="s">
        <v>41</v>
      </c>
      <c r="AX149" s="15" t="s">
        <v>87</v>
      </c>
      <c r="AY149" s="269" t="s">
        <v>257</v>
      </c>
    </row>
    <row r="150" s="2" customFormat="1" ht="37.8" customHeight="1">
      <c r="A150" s="41"/>
      <c r="B150" s="42"/>
      <c r="C150" s="219" t="s">
        <v>8</v>
      </c>
      <c r="D150" s="219" t="s">
        <v>259</v>
      </c>
      <c r="E150" s="220" t="s">
        <v>349</v>
      </c>
      <c r="F150" s="221" t="s">
        <v>350</v>
      </c>
      <c r="G150" s="222" t="s">
        <v>318</v>
      </c>
      <c r="H150" s="223">
        <v>23.699999999999999</v>
      </c>
      <c r="I150" s="224"/>
      <c r="J150" s="225">
        <f>ROUND(I150*H150,2)</f>
        <v>0</v>
      </c>
      <c r="K150" s="221" t="s">
        <v>263</v>
      </c>
      <c r="L150" s="47"/>
      <c r="M150" s="226" t="s">
        <v>35</v>
      </c>
      <c r="N150" s="227" t="s">
        <v>51</v>
      </c>
      <c r="O150" s="87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30" t="s">
        <v>264</v>
      </c>
      <c r="AT150" s="230" t="s">
        <v>259</v>
      </c>
      <c r="AU150" s="230" t="s">
        <v>89</v>
      </c>
      <c r="AY150" s="19" t="s">
        <v>257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9" t="s">
        <v>87</v>
      </c>
      <c r="BK150" s="231">
        <f>ROUND(I150*H150,2)</f>
        <v>0</v>
      </c>
      <c r="BL150" s="19" t="s">
        <v>264</v>
      </c>
      <c r="BM150" s="230" t="s">
        <v>1517</v>
      </c>
    </row>
    <row r="151" s="2" customFormat="1">
      <c r="A151" s="41"/>
      <c r="B151" s="42"/>
      <c r="C151" s="43"/>
      <c r="D151" s="232" t="s">
        <v>266</v>
      </c>
      <c r="E151" s="43"/>
      <c r="F151" s="233" t="s">
        <v>352</v>
      </c>
      <c r="G151" s="43"/>
      <c r="H151" s="43"/>
      <c r="I151" s="234"/>
      <c r="J151" s="43"/>
      <c r="K151" s="43"/>
      <c r="L151" s="47"/>
      <c r="M151" s="235"/>
      <c r="N151" s="23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266</v>
      </c>
      <c r="AU151" s="19" t="s">
        <v>89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1483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3" customFormat="1">
      <c r="A153" s="13"/>
      <c r="B153" s="237"/>
      <c r="C153" s="238"/>
      <c r="D153" s="239" t="s">
        <v>268</v>
      </c>
      <c r="E153" s="240" t="s">
        <v>35</v>
      </c>
      <c r="F153" s="241" t="s">
        <v>346</v>
      </c>
      <c r="G153" s="238"/>
      <c r="H153" s="240" t="s">
        <v>35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268</v>
      </c>
      <c r="AU153" s="247" t="s">
        <v>89</v>
      </c>
      <c r="AV153" s="13" t="s">
        <v>87</v>
      </c>
      <c r="AW153" s="13" t="s">
        <v>41</v>
      </c>
      <c r="AX153" s="13" t="s">
        <v>80</v>
      </c>
      <c r="AY153" s="247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1491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4" customFormat="1">
      <c r="A155" s="14"/>
      <c r="B155" s="248"/>
      <c r="C155" s="249"/>
      <c r="D155" s="239" t="s">
        <v>268</v>
      </c>
      <c r="E155" s="250" t="s">
        <v>35</v>
      </c>
      <c r="F155" s="251" t="s">
        <v>1452</v>
      </c>
      <c r="G155" s="249"/>
      <c r="H155" s="252">
        <v>23.699999999999999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268</v>
      </c>
      <c r="AU155" s="258" t="s">
        <v>89</v>
      </c>
      <c r="AV155" s="14" t="s">
        <v>89</v>
      </c>
      <c r="AW155" s="14" t="s">
        <v>41</v>
      </c>
      <c r="AX155" s="14" t="s">
        <v>80</v>
      </c>
      <c r="AY155" s="258" t="s">
        <v>257</v>
      </c>
    </row>
    <row r="156" s="15" customFormat="1">
      <c r="A156" s="15"/>
      <c r="B156" s="259"/>
      <c r="C156" s="260"/>
      <c r="D156" s="239" t="s">
        <v>268</v>
      </c>
      <c r="E156" s="261" t="s">
        <v>35</v>
      </c>
      <c r="F156" s="262" t="s">
        <v>272</v>
      </c>
      <c r="G156" s="260"/>
      <c r="H156" s="263">
        <v>23.699999999999999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268</v>
      </c>
      <c r="AU156" s="269" t="s">
        <v>89</v>
      </c>
      <c r="AV156" s="15" t="s">
        <v>264</v>
      </c>
      <c r="AW156" s="15" t="s">
        <v>41</v>
      </c>
      <c r="AX156" s="15" t="s">
        <v>87</v>
      </c>
      <c r="AY156" s="269" t="s">
        <v>257</v>
      </c>
    </row>
    <row r="157" s="2" customFormat="1" ht="16.5" customHeight="1">
      <c r="A157" s="41"/>
      <c r="B157" s="42"/>
      <c r="C157" s="219" t="s">
        <v>361</v>
      </c>
      <c r="D157" s="219" t="s">
        <v>259</v>
      </c>
      <c r="E157" s="220" t="s">
        <v>1518</v>
      </c>
      <c r="F157" s="221" t="s">
        <v>1519</v>
      </c>
      <c r="G157" s="222" t="s">
        <v>262</v>
      </c>
      <c r="H157" s="223">
        <v>97.439999999999998</v>
      </c>
      <c r="I157" s="224"/>
      <c r="J157" s="225">
        <f>ROUND(I157*H157,2)</f>
        <v>0</v>
      </c>
      <c r="K157" s="221" t="s">
        <v>263</v>
      </c>
      <c r="L157" s="47"/>
      <c r="M157" s="226" t="s">
        <v>35</v>
      </c>
      <c r="N157" s="227" t="s">
        <v>51</v>
      </c>
      <c r="O157" s="87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0" t="s">
        <v>264</v>
      </c>
      <c r="AT157" s="230" t="s">
        <v>259</v>
      </c>
      <c r="AU157" s="230" t="s">
        <v>89</v>
      </c>
      <c r="AY157" s="19" t="s">
        <v>257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87</v>
      </c>
      <c r="BK157" s="231">
        <f>ROUND(I157*H157,2)</f>
        <v>0</v>
      </c>
      <c r="BL157" s="19" t="s">
        <v>264</v>
      </c>
      <c r="BM157" s="230" t="s">
        <v>1520</v>
      </c>
    </row>
    <row r="158" s="2" customFormat="1">
      <c r="A158" s="41"/>
      <c r="B158" s="42"/>
      <c r="C158" s="43"/>
      <c r="D158" s="232" t="s">
        <v>266</v>
      </c>
      <c r="E158" s="43"/>
      <c r="F158" s="233" t="s">
        <v>1521</v>
      </c>
      <c r="G158" s="43"/>
      <c r="H158" s="43"/>
      <c r="I158" s="234"/>
      <c r="J158" s="43"/>
      <c r="K158" s="43"/>
      <c r="L158" s="47"/>
      <c r="M158" s="235"/>
      <c r="N158" s="23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266</v>
      </c>
      <c r="AU158" s="19" t="s">
        <v>89</v>
      </c>
    </row>
    <row r="159" s="2" customFormat="1" ht="24.15" customHeight="1">
      <c r="A159" s="41"/>
      <c r="B159" s="42"/>
      <c r="C159" s="219" t="s">
        <v>368</v>
      </c>
      <c r="D159" s="219" t="s">
        <v>259</v>
      </c>
      <c r="E159" s="220" t="s">
        <v>354</v>
      </c>
      <c r="F159" s="221" t="s">
        <v>355</v>
      </c>
      <c r="G159" s="222" t="s">
        <v>356</v>
      </c>
      <c r="H159" s="223">
        <v>76.197000000000003</v>
      </c>
      <c r="I159" s="224"/>
      <c r="J159" s="225">
        <f>ROUND(I159*H159,2)</f>
        <v>0</v>
      </c>
      <c r="K159" s="221" t="s">
        <v>263</v>
      </c>
      <c r="L159" s="47"/>
      <c r="M159" s="226" t="s">
        <v>35</v>
      </c>
      <c r="N159" s="227" t="s">
        <v>51</v>
      </c>
      <c r="O159" s="8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0" t="s">
        <v>264</v>
      </c>
      <c r="AT159" s="230" t="s">
        <v>259</v>
      </c>
      <c r="AU159" s="230" t="s">
        <v>89</v>
      </c>
      <c r="AY159" s="19" t="s">
        <v>257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87</v>
      </c>
      <c r="BK159" s="231">
        <f>ROUND(I159*H159,2)</f>
        <v>0</v>
      </c>
      <c r="BL159" s="19" t="s">
        <v>264</v>
      </c>
      <c r="BM159" s="230" t="s">
        <v>1522</v>
      </c>
    </row>
    <row r="160" s="2" customFormat="1">
      <c r="A160" s="41"/>
      <c r="B160" s="42"/>
      <c r="C160" s="43"/>
      <c r="D160" s="232" t="s">
        <v>266</v>
      </c>
      <c r="E160" s="43"/>
      <c r="F160" s="233" t="s">
        <v>358</v>
      </c>
      <c r="G160" s="43"/>
      <c r="H160" s="43"/>
      <c r="I160" s="234"/>
      <c r="J160" s="43"/>
      <c r="K160" s="43"/>
      <c r="L160" s="47"/>
      <c r="M160" s="235"/>
      <c r="N160" s="23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266</v>
      </c>
      <c r="AU160" s="19" t="s">
        <v>89</v>
      </c>
    </row>
    <row r="161" s="14" customFormat="1">
      <c r="A161" s="14"/>
      <c r="B161" s="248"/>
      <c r="C161" s="249"/>
      <c r="D161" s="239" t="s">
        <v>268</v>
      </c>
      <c r="E161" s="249"/>
      <c r="F161" s="251" t="s">
        <v>1523</v>
      </c>
      <c r="G161" s="249"/>
      <c r="H161" s="252">
        <v>76.197000000000003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</v>
      </c>
      <c r="AX161" s="14" t="s">
        <v>87</v>
      </c>
      <c r="AY161" s="258" t="s">
        <v>257</v>
      </c>
    </row>
    <row r="162" s="2" customFormat="1" ht="24.15" customHeight="1">
      <c r="A162" s="41"/>
      <c r="B162" s="42"/>
      <c r="C162" s="219" t="s">
        <v>374</v>
      </c>
      <c r="D162" s="219" t="s">
        <v>259</v>
      </c>
      <c r="E162" s="220" t="s">
        <v>354</v>
      </c>
      <c r="F162" s="221" t="s">
        <v>355</v>
      </c>
      <c r="G162" s="222" t="s">
        <v>356</v>
      </c>
      <c r="H162" s="223">
        <v>20.145</v>
      </c>
      <c r="I162" s="224"/>
      <c r="J162" s="225">
        <f>ROUND(I162*H162,2)</f>
        <v>0</v>
      </c>
      <c r="K162" s="221" t="s">
        <v>263</v>
      </c>
      <c r="L162" s="47"/>
      <c r="M162" s="226" t="s">
        <v>35</v>
      </c>
      <c r="N162" s="227" t="s">
        <v>51</v>
      </c>
      <c r="O162" s="87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30" t="s">
        <v>264</v>
      </c>
      <c r="AT162" s="230" t="s">
        <v>259</v>
      </c>
      <c r="AU162" s="230" t="s">
        <v>89</v>
      </c>
      <c r="AY162" s="19" t="s">
        <v>257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9" t="s">
        <v>87</v>
      </c>
      <c r="BK162" s="231">
        <f>ROUND(I162*H162,2)</f>
        <v>0</v>
      </c>
      <c r="BL162" s="19" t="s">
        <v>264</v>
      </c>
      <c r="BM162" s="230" t="s">
        <v>1524</v>
      </c>
    </row>
    <row r="163" s="2" customFormat="1">
      <c r="A163" s="41"/>
      <c r="B163" s="42"/>
      <c r="C163" s="43"/>
      <c r="D163" s="232" t="s">
        <v>266</v>
      </c>
      <c r="E163" s="43"/>
      <c r="F163" s="233" t="s">
        <v>358</v>
      </c>
      <c r="G163" s="43"/>
      <c r="H163" s="43"/>
      <c r="I163" s="234"/>
      <c r="J163" s="43"/>
      <c r="K163" s="43"/>
      <c r="L163" s="47"/>
      <c r="M163" s="235"/>
      <c r="N163" s="23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266</v>
      </c>
      <c r="AU163" s="19" t="s">
        <v>89</v>
      </c>
    </row>
    <row r="164" s="13" customFormat="1">
      <c r="A164" s="13"/>
      <c r="B164" s="237"/>
      <c r="C164" s="238"/>
      <c r="D164" s="239" t="s">
        <v>268</v>
      </c>
      <c r="E164" s="240" t="s">
        <v>35</v>
      </c>
      <c r="F164" s="241" t="s">
        <v>1483</v>
      </c>
      <c r="G164" s="238"/>
      <c r="H164" s="240" t="s">
        <v>35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268</v>
      </c>
      <c r="AU164" s="247" t="s">
        <v>89</v>
      </c>
      <c r="AV164" s="13" t="s">
        <v>87</v>
      </c>
      <c r="AW164" s="13" t="s">
        <v>41</v>
      </c>
      <c r="AX164" s="13" t="s">
        <v>80</v>
      </c>
      <c r="AY164" s="247" t="s">
        <v>257</v>
      </c>
    </row>
    <row r="165" s="13" customFormat="1">
      <c r="A165" s="13"/>
      <c r="B165" s="237"/>
      <c r="C165" s="238"/>
      <c r="D165" s="239" t="s">
        <v>268</v>
      </c>
      <c r="E165" s="240" t="s">
        <v>35</v>
      </c>
      <c r="F165" s="241" t="s">
        <v>359</v>
      </c>
      <c r="G165" s="238"/>
      <c r="H165" s="240" t="s">
        <v>35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268</v>
      </c>
      <c r="AU165" s="247" t="s">
        <v>89</v>
      </c>
      <c r="AV165" s="13" t="s">
        <v>87</v>
      </c>
      <c r="AW165" s="13" t="s">
        <v>41</v>
      </c>
      <c r="AX165" s="13" t="s">
        <v>80</v>
      </c>
      <c r="AY165" s="247" t="s">
        <v>257</v>
      </c>
    </row>
    <row r="166" s="13" customFormat="1">
      <c r="A166" s="13"/>
      <c r="B166" s="237"/>
      <c r="C166" s="238"/>
      <c r="D166" s="239" t="s">
        <v>268</v>
      </c>
      <c r="E166" s="240" t="s">
        <v>35</v>
      </c>
      <c r="F166" s="241" t="s">
        <v>1491</v>
      </c>
      <c r="G166" s="238"/>
      <c r="H166" s="240" t="s">
        <v>35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268</v>
      </c>
      <c r="AU166" s="247" t="s">
        <v>89</v>
      </c>
      <c r="AV166" s="13" t="s">
        <v>87</v>
      </c>
      <c r="AW166" s="13" t="s">
        <v>41</v>
      </c>
      <c r="AX166" s="13" t="s">
        <v>80</v>
      </c>
      <c r="AY166" s="247" t="s">
        <v>257</v>
      </c>
    </row>
    <row r="167" s="14" customFormat="1">
      <c r="A167" s="14"/>
      <c r="B167" s="248"/>
      <c r="C167" s="249"/>
      <c r="D167" s="239" t="s">
        <v>268</v>
      </c>
      <c r="E167" s="250" t="s">
        <v>35</v>
      </c>
      <c r="F167" s="251" t="s">
        <v>1454</v>
      </c>
      <c r="G167" s="249"/>
      <c r="H167" s="252">
        <v>20.145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268</v>
      </c>
      <c r="AU167" s="258" t="s">
        <v>89</v>
      </c>
      <c r="AV167" s="14" t="s">
        <v>89</v>
      </c>
      <c r="AW167" s="14" t="s">
        <v>41</v>
      </c>
      <c r="AX167" s="14" t="s">
        <v>80</v>
      </c>
      <c r="AY167" s="258" t="s">
        <v>257</v>
      </c>
    </row>
    <row r="168" s="15" customFormat="1">
      <c r="A168" s="15"/>
      <c r="B168" s="259"/>
      <c r="C168" s="260"/>
      <c r="D168" s="239" t="s">
        <v>268</v>
      </c>
      <c r="E168" s="261" t="s">
        <v>35</v>
      </c>
      <c r="F168" s="262" t="s">
        <v>272</v>
      </c>
      <c r="G168" s="260"/>
      <c r="H168" s="263">
        <v>20.145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268</v>
      </c>
      <c r="AU168" s="269" t="s">
        <v>89</v>
      </c>
      <c r="AV168" s="15" t="s">
        <v>264</v>
      </c>
      <c r="AW168" s="15" t="s">
        <v>41</v>
      </c>
      <c r="AX168" s="15" t="s">
        <v>87</v>
      </c>
      <c r="AY168" s="269" t="s">
        <v>257</v>
      </c>
    </row>
    <row r="169" s="2" customFormat="1" ht="16.5" customHeight="1">
      <c r="A169" s="41"/>
      <c r="B169" s="42"/>
      <c r="C169" s="219" t="s">
        <v>382</v>
      </c>
      <c r="D169" s="219" t="s">
        <v>259</v>
      </c>
      <c r="E169" s="220" t="s">
        <v>1525</v>
      </c>
      <c r="F169" s="221" t="s">
        <v>1526</v>
      </c>
      <c r="G169" s="222" t="s">
        <v>318</v>
      </c>
      <c r="H169" s="223">
        <v>9.7439999999999998</v>
      </c>
      <c r="I169" s="224"/>
      <c r="J169" s="225">
        <f>ROUND(I169*H169,2)</f>
        <v>0</v>
      </c>
      <c r="K169" s="221" t="s">
        <v>263</v>
      </c>
      <c r="L169" s="47"/>
      <c r="M169" s="226" t="s">
        <v>35</v>
      </c>
      <c r="N169" s="227" t="s">
        <v>51</v>
      </c>
      <c r="O169" s="87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30" t="s">
        <v>264</v>
      </c>
      <c r="AT169" s="230" t="s">
        <v>259</v>
      </c>
      <c r="AU169" s="230" t="s">
        <v>89</v>
      </c>
      <c r="AY169" s="19" t="s">
        <v>257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9" t="s">
        <v>87</v>
      </c>
      <c r="BK169" s="231">
        <f>ROUND(I169*H169,2)</f>
        <v>0</v>
      </c>
      <c r="BL169" s="19" t="s">
        <v>264</v>
      </c>
      <c r="BM169" s="230" t="s">
        <v>1527</v>
      </c>
    </row>
    <row r="170" s="2" customFormat="1">
      <c r="A170" s="41"/>
      <c r="B170" s="42"/>
      <c r="C170" s="43"/>
      <c r="D170" s="232" t="s">
        <v>266</v>
      </c>
      <c r="E170" s="43"/>
      <c r="F170" s="233" t="s">
        <v>1528</v>
      </c>
      <c r="G170" s="43"/>
      <c r="H170" s="43"/>
      <c r="I170" s="234"/>
      <c r="J170" s="43"/>
      <c r="K170" s="43"/>
      <c r="L170" s="47"/>
      <c r="M170" s="235"/>
      <c r="N170" s="23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266</v>
      </c>
      <c r="AU170" s="19" t="s">
        <v>89</v>
      </c>
    </row>
    <row r="171" s="13" customFormat="1">
      <c r="A171" s="13"/>
      <c r="B171" s="237"/>
      <c r="C171" s="238"/>
      <c r="D171" s="239" t="s">
        <v>268</v>
      </c>
      <c r="E171" s="240" t="s">
        <v>35</v>
      </c>
      <c r="F171" s="241" t="s">
        <v>1483</v>
      </c>
      <c r="G171" s="238"/>
      <c r="H171" s="240" t="s">
        <v>35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268</v>
      </c>
      <c r="AU171" s="247" t="s">
        <v>89</v>
      </c>
      <c r="AV171" s="13" t="s">
        <v>87</v>
      </c>
      <c r="AW171" s="13" t="s">
        <v>41</v>
      </c>
      <c r="AX171" s="13" t="s">
        <v>80</v>
      </c>
      <c r="AY171" s="247" t="s">
        <v>257</v>
      </c>
    </row>
    <row r="172" s="14" customFormat="1">
      <c r="A172" s="14"/>
      <c r="B172" s="248"/>
      <c r="C172" s="249"/>
      <c r="D172" s="239" t="s">
        <v>268</v>
      </c>
      <c r="E172" s="250" t="s">
        <v>35</v>
      </c>
      <c r="F172" s="251" t="s">
        <v>1529</v>
      </c>
      <c r="G172" s="249"/>
      <c r="H172" s="252">
        <v>9.7439999999999998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268</v>
      </c>
      <c r="AU172" s="258" t="s">
        <v>89</v>
      </c>
      <c r="AV172" s="14" t="s">
        <v>89</v>
      </c>
      <c r="AW172" s="14" t="s">
        <v>41</v>
      </c>
      <c r="AX172" s="14" t="s">
        <v>80</v>
      </c>
      <c r="AY172" s="258" t="s">
        <v>257</v>
      </c>
    </row>
    <row r="173" s="15" customFormat="1">
      <c r="A173" s="15"/>
      <c r="B173" s="259"/>
      <c r="C173" s="260"/>
      <c r="D173" s="239" t="s">
        <v>268</v>
      </c>
      <c r="E173" s="261" t="s">
        <v>35</v>
      </c>
      <c r="F173" s="262" t="s">
        <v>272</v>
      </c>
      <c r="G173" s="260"/>
      <c r="H173" s="263">
        <v>9.7439999999999998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268</v>
      </c>
      <c r="AU173" s="269" t="s">
        <v>89</v>
      </c>
      <c r="AV173" s="15" t="s">
        <v>264</v>
      </c>
      <c r="AW173" s="15" t="s">
        <v>41</v>
      </c>
      <c r="AX173" s="15" t="s">
        <v>87</v>
      </c>
      <c r="AY173" s="269" t="s">
        <v>257</v>
      </c>
    </row>
    <row r="174" s="2" customFormat="1" ht="24.15" customHeight="1">
      <c r="A174" s="41"/>
      <c r="B174" s="42"/>
      <c r="C174" s="219" t="s">
        <v>388</v>
      </c>
      <c r="D174" s="219" t="s">
        <v>259</v>
      </c>
      <c r="E174" s="220" t="s">
        <v>362</v>
      </c>
      <c r="F174" s="221" t="s">
        <v>363</v>
      </c>
      <c r="G174" s="222" t="s">
        <v>318</v>
      </c>
      <c r="H174" s="223">
        <v>9.4260000000000002</v>
      </c>
      <c r="I174" s="224"/>
      <c r="J174" s="225">
        <f>ROUND(I174*H174,2)</f>
        <v>0</v>
      </c>
      <c r="K174" s="221" t="s">
        <v>263</v>
      </c>
      <c r="L174" s="47"/>
      <c r="M174" s="226" t="s">
        <v>35</v>
      </c>
      <c r="N174" s="227" t="s">
        <v>51</v>
      </c>
      <c r="O174" s="87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0" t="s">
        <v>264</v>
      </c>
      <c r="AT174" s="230" t="s">
        <v>259</v>
      </c>
      <c r="AU174" s="230" t="s">
        <v>89</v>
      </c>
      <c r="AY174" s="19" t="s">
        <v>257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87</v>
      </c>
      <c r="BK174" s="231">
        <f>ROUND(I174*H174,2)</f>
        <v>0</v>
      </c>
      <c r="BL174" s="19" t="s">
        <v>264</v>
      </c>
      <c r="BM174" s="230" t="s">
        <v>1530</v>
      </c>
    </row>
    <row r="175" s="2" customFormat="1">
      <c r="A175" s="41"/>
      <c r="B175" s="42"/>
      <c r="C175" s="43"/>
      <c r="D175" s="232" t="s">
        <v>266</v>
      </c>
      <c r="E175" s="43"/>
      <c r="F175" s="233" t="s">
        <v>365</v>
      </c>
      <c r="G175" s="43"/>
      <c r="H175" s="43"/>
      <c r="I175" s="234"/>
      <c r="J175" s="43"/>
      <c r="K175" s="43"/>
      <c r="L175" s="47"/>
      <c r="M175" s="235"/>
      <c r="N175" s="23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266</v>
      </c>
      <c r="AU175" s="19" t="s">
        <v>89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1483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1491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3" customFormat="1">
      <c r="A178" s="13"/>
      <c r="B178" s="237"/>
      <c r="C178" s="238"/>
      <c r="D178" s="239" t="s">
        <v>268</v>
      </c>
      <c r="E178" s="240" t="s">
        <v>35</v>
      </c>
      <c r="F178" s="241" t="s">
        <v>1456</v>
      </c>
      <c r="G178" s="238"/>
      <c r="H178" s="240" t="s">
        <v>35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268</v>
      </c>
      <c r="AU178" s="247" t="s">
        <v>89</v>
      </c>
      <c r="AV178" s="13" t="s">
        <v>87</v>
      </c>
      <c r="AW178" s="13" t="s">
        <v>41</v>
      </c>
      <c r="AX178" s="13" t="s">
        <v>80</v>
      </c>
      <c r="AY178" s="247" t="s">
        <v>257</v>
      </c>
    </row>
    <row r="179" s="14" customFormat="1">
      <c r="A179" s="14"/>
      <c r="B179" s="248"/>
      <c r="C179" s="249"/>
      <c r="D179" s="239" t="s">
        <v>268</v>
      </c>
      <c r="E179" s="250" t="s">
        <v>35</v>
      </c>
      <c r="F179" s="251" t="s">
        <v>1457</v>
      </c>
      <c r="G179" s="249"/>
      <c r="H179" s="252">
        <v>9.4260000000000002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268</v>
      </c>
      <c r="AU179" s="258" t="s">
        <v>89</v>
      </c>
      <c r="AV179" s="14" t="s">
        <v>89</v>
      </c>
      <c r="AW179" s="14" t="s">
        <v>41</v>
      </c>
      <c r="AX179" s="14" t="s">
        <v>80</v>
      </c>
      <c r="AY179" s="258" t="s">
        <v>257</v>
      </c>
    </row>
    <row r="180" s="15" customFormat="1">
      <c r="A180" s="15"/>
      <c r="B180" s="259"/>
      <c r="C180" s="260"/>
      <c r="D180" s="239" t="s">
        <v>268</v>
      </c>
      <c r="E180" s="261" t="s">
        <v>35</v>
      </c>
      <c r="F180" s="262" t="s">
        <v>272</v>
      </c>
      <c r="G180" s="260"/>
      <c r="H180" s="263">
        <v>9.4260000000000002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9" t="s">
        <v>268</v>
      </c>
      <c r="AU180" s="269" t="s">
        <v>89</v>
      </c>
      <c r="AV180" s="15" t="s">
        <v>264</v>
      </c>
      <c r="AW180" s="15" t="s">
        <v>41</v>
      </c>
      <c r="AX180" s="15" t="s">
        <v>87</v>
      </c>
      <c r="AY180" s="269" t="s">
        <v>257</v>
      </c>
    </row>
    <row r="181" s="2" customFormat="1" ht="16.5" customHeight="1">
      <c r="A181" s="41"/>
      <c r="B181" s="42"/>
      <c r="C181" s="270" t="s">
        <v>7</v>
      </c>
      <c r="D181" s="270" t="s">
        <v>369</v>
      </c>
      <c r="E181" s="271" t="s">
        <v>370</v>
      </c>
      <c r="F181" s="272" t="s">
        <v>371</v>
      </c>
      <c r="G181" s="273" t="s">
        <v>356</v>
      </c>
      <c r="H181" s="274">
        <v>9.4260000000000002</v>
      </c>
      <c r="I181" s="275"/>
      <c r="J181" s="276">
        <f>ROUND(I181*H181,2)</f>
        <v>0</v>
      </c>
      <c r="K181" s="272" t="s">
        <v>263</v>
      </c>
      <c r="L181" s="277"/>
      <c r="M181" s="278" t="s">
        <v>35</v>
      </c>
      <c r="N181" s="279" t="s">
        <v>51</v>
      </c>
      <c r="O181" s="87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0" t="s">
        <v>308</v>
      </c>
      <c r="AT181" s="230" t="s">
        <v>369</v>
      </c>
      <c r="AU181" s="230" t="s">
        <v>89</v>
      </c>
      <c r="AY181" s="19" t="s">
        <v>257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9" t="s">
        <v>87</v>
      </c>
      <c r="BK181" s="231">
        <f>ROUND(I181*H181,2)</f>
        <v>0</v>
      </c>
      <c r="BL181" s="19" t="s">
        <v>264</v>
      </c>
      <c r="BM181" s="230" t="s">
        <v>1531</v>
      </c>
    </row>
    <row r="182" s="12" customFormat="1" ht="22.8" customHeight="1">
      <c r="A182" s="12"/>
      <c r="B182" s="203"/>
      <c r="C182" s="204"/>
      <c r="D182" s="205" t="s">
        <v>79</v>
      </c>
      <c r="E182" s="217" t="s">
        <v>264</v>
      </c>
      <c r="F182" s="217" t="s">
        <v>404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SUM(P183:P206)</f>
        <v>0</v>
      </c>
      <c r="Q182" s="211"/>
      <c r="R182" s="212">
        <f>SUM(R183:R206)</f>
        <v>46.741593920000007</v>
      </c>
      <c r="S182" s="211"/>
      <c r="T182" s="213">
        <f>SUM(T183:T206)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87</v>
      </c>
      <c r="AT182" s="215" t="s">
        <v>79</v>
      </c>
      <c r="AU182" s="215" t="s">
        <v>87</v>
      </c>
      <c r="AY182" s="214" t="s">
        <v>257</v>
      </c>
      <c r="BK182" s="216">
        <f>SUM(BK183:BK206)</f>
        <v>0</v>
      </c>
    </row>
    <row r="183" s="2" customFormat="1" ht="16.5" customHeight="1">
      <c r="A183" s="41"/>
      <c r="B183" s="42"/>
      <c r="C183" s="219" t="s">
        <v>400</v>
      </c>
      <c r="D183" s="219" t="s">
        <v>259</v>
      </c>
      <c r="E183" s="220" t="s">
        <v>406</v>
      </c>
      <c r="F183" s="221" t="s">
        <v>407</v>
      </c>
      <c r="G183" s="222" t="s">
        <v>318</v>
      </c>
      <c r="H183" s="223">
        <v>0.70499999999999996</v>
      </c>
      <c r="I183" s="224"/>
      <c r="J183" s="225">
        <f>ROUND(I183*H183,2)</f>
        <v>0</v>
      </c>
      <c r="K183" s="221" t="s">
        <v>263</v>
      </c>
      <c r="L183" s="47"/>
      <c r="M183" s="226" t="s">
        <v>35</v>
      </c>
      <c r="N183" s="227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264</v>
      </c>
      <c r="AT183" s="230" t="s">
        <v>259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1532</v>
      </c>
    </row>
    <row r="184" s="2" customFormat="1">
      <c r="A184" s="41"/>
      <c r="B184" s="42"/>
      <c r="C184" s="43"/>
      <c r="D184" s="232" t="s">
        <v>266</v>
      </c>
      <c r="E184" s="43"/>
      <c r="F184" s="233" t="s">
        <v>409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266</v>
      </c>
      <c r="AU184" s="19" t="s">
        <v>89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1483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1491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1460</v>
      </c>
      <c r="G187" s="249"/>
      <c r="H187" s="252">
        <v>0.70499999999999996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0.70499999999999996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2" customFormat="1" ht="24.15" customHeight="1">
      <c r="A189" s="41"/>
      <c r="B189" s="42"/>
      <c r="C189" s="219" t="s">
        <v>405</v>
      </c>
      <c r="D189" s="219" t="s">
        <v>259</v>
      </c>
      <c r="E189" s="220" t="s">
        <v>1461</v>
      </c>
      <c r="F189" s="221" t="s">
        <v>1462</v>
      </c>
      <c r="G189" s="222" t="s">
        <v>318</v>
      </c>
      <c r="H189" s="223">
        <v>0.184</v>
      </c>
      <c r="I189" s="224"/>
      <c r="J189" s="225">
        <f>ROUND(I189*H189,2)</f>
        <v>0</v>
      </c>
      <c r="K189" s="221" t="s">
        <v>263</v>
      </c>
      <c r="L189" s="47"/>
      <c r="M189" s="226" t="s">
        <v>35</v>
      </c>
      <c r="N189" s="227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264</v>
      </c>
      <c r="AT189" s="230" t="s">
        <v>259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1533</v>
      </c>
    </row>
    <row r="190" s="2" customFormat="1">
      <c r="A190" s="41"/>
      <c r="B190" s="42"/>
      <c r="C190" s="43"/>
      <c r="D190" s="232" t="s">
        <v>266</v>
      </c>
      <c r="E190" s="43"/>
      <c r="F190" s="233" t="s">
        <v>1464</v>
      </c>
      <c r="G190" s="43"/>
      <c r="H190" s="43"/>
      <c r="I190" s="234"/>
      <c r="J190" s="43"/>
      <c r="K190" s="43"/>
      <c r="L190" s="47"/>
      <c r="M190" s="235"/>
      <c r="N190" s="23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266</v>
      </c>
      <c r="AU190" s="19" t="s">
        <v>89</v>
      </c>
    </row>
    <row r="191" s="13" customFormat="1">
      <c r="A191" s="13"/>
      <c r="B191" s="237"/>
      <c r="C191" s="238"/>
      <c r="D191" s="239" t="s">
        <v>268</v>
      </c>
      <c r="E191" s="240" t="s">
        <v>35</v>
      </c>
      <c r="F191" s="241" t="s">
        <v>1483</v>
      </c>
      <c r="G191" s="238"/>
      <c r="H191" s="240" t="s">
        <v>35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268</v>
      </c>
      <c r="AU191" s="247" t="s">
        <v>89</v>
      </c>
      <c r="AV191" s="13" t="s">
        <v>87</v>
      </c>
      <c r="AW191" s="13" t="s">
        <v>41</v>
      </c>
      <c r="AX191" s="13" t="s">
        <v>80</v>
      </c>
      <c r="AY191" s="247" t="s">
        <v>257</v>
      </c>
    </row>
    <row r="192" s="13" customFormat="1">
      <c r="A192" s="13"/>
      <c r="B192" s="237"/>
      <c r="C192" s="238"/>
      <c r="D192" s="239" t="s">
        <v>268</v>
      </c>
      <c r="E192" s="240" t="s">
        <v>35</v>
      </c>
      <c r="F192" s="241" t="s">
        <v>1491</v>
      </c>
      <c r="G192" s="238"/>
      <c r="H192" s="240" t="s">
        <v>35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268</v>
      </c>
      <c r="AU192" s="247" t="s">
        <v>89</v>
      </c>
      <c r="AV192" s="13" t="s">
        <v>87</v>
      </c>
      <c r="AW192" s="13" t="s">
        <v>41</v>
      </c>
      <c r="AX192" s="13" t="s">
        <v>80</v>
      </c>
      <c r="AY192" s="247" t="s">
        <v>257</v>
      </c>
    </row>
    <row r="193" s="14" customFormat="1">
      <c r="A193" s="14"/>
      <c r="B193" s="248"/>
      <c r="C193" s="249"/>
      <c r="D193" s="239" t="s">
        <v>268</v>
      </c>
      <c r="E193" s="250" t="s">
        <v>35</v>
      </c>
      <c r="F193" s="251" t="s">
        <v>1465</v>
      </c>
      <c r="G193" s="249"/>
      <c r="H193" s="252">
        <v>0.184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268</v>
      </c>
      <c r="AU193" s="258" t="s">
        <v>89</v>
      </c>
      <c r="AV193" s="14" t="s">
        <v>89</v>
      </c>
      <c r="AW193" s="14" t="s">
        <v>41</v>
      </c>
      <c r="AX193" s="14" t="s">
        <v>80</v>
      </c>
      <c r="AY193" s="258" t="s">
        <v>257</v>
      </c>
    </row>
    <row r="194" s="15" customFormat="1">
      <c r="A194" s="15"/>
      <c r="B194" s="259"/>
      <c r="C194" s="260"/>
      <c r="D194" s="239" t="s">
        <v>268</v>
      </c>
      <c r="E194" s="261" t="s">
        <v>35</v>
      </c>
      <c r="F194" s="262" t="s">
        <v>272</v>
      </c>
      <c r="G194" s="260"/>
      <c r="H194" s="263">
        <v>0.184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268</v>
      </c>
      <c r="AU194" s="269" t="s">
        <v>89</v>
      </c>
      <c r="AV194" s="15" t="s">
        <v>264</v>
      </c>
      <c r="AW194" s="15" t="s">
        <v>41</v>
      </c>
      <c r="AX194" s="15" t="s">
        <v>87</v>
      </c>
      <c r="AY194" s="269" t="s">
        <v>257</v>
      </c>
    </row>
    <row r="195" s="2" customFormat="1" ht="24.15" customHeight="1">
      <c r="A195" s="41"/>
      <c r="B195" s="42"/>
      <c r="C195" s="219" t="s">
        <v>413</v>
      </c>
      <c r="D195" s="219" t="s">
        <v>259</v>
      </c>
      <c r="E195" s="220" t="s">
        <v>1466</v>
      </c>
      <c r="F195" s="221" t="s">
        <v>1467</v>
      </c>
      <c r="G195" s="222" t="s">
        <v>262</v>
      </c>
      <c r="H195" s="223">
        <v>0.55600000000000005</v>
      </c>
      <c r="I195" s="224"/>
      <c r="J195" s="225">
        <f>ROUND(I195*H195,2)</f>
        <v>0</v>
      </c>
      <c r="K195" s="221" t="s">
        <v>263</v>
      </c>
      <c r="L195" s="47"/>
      <c r="M195" s="226" t="s">
        <v>35</v>
      </c>
      <c r="N195" s="227" t="s">
        <v>51</v>
      </c>
      <c r="O195" s="87"/>
      <c r="P195" s="228">
        <f>O195*H195</f>
        <v>0</v>
      </c>
      <c r="Q195" s="228">
        <v>0.0063200000000000001</v>
      </c>
      <c r="R195" s="228">
        <f>Q195*H195</f>
        <v>0.0035139200000000002</v>
      </c>
      <c r="S195" s="228">
        <v>0</v>
      </c>
      <c r="T195" s="22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0" t="s">
        <v>264</v>
      </c>
      <c r="AT195" s="230" t="s">
        <v>259</v>
      </c>
      <c r="AU195" s="230" t="s">
        <v>89</v>
      </c>
      <c r="AY195" s="19" t="s">
        <v>257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9" t="s">
        <v>87</v>
      </c>
      <c r="BK195" s="231">
        <f>ROUND(I195*H195,2)</f>
        <v>0</v>
      </c>
      <c r="BL195" s="19" t="s">
        <v>264</v>
      </c>
      <c r="BM195" s="230" t="s">
        <v>1534</v>
      </c>
    </row>
    <row r="196" s="2" customFormat="1">
      <c r="A196" s="41"/>
      <c r="B196" s="42"/>
      <c r="C196" s="43"/>
      <c r="D196" s="232" t="s">
        <v>266</v>
      </c>
      <c r="E196" s="43"/>
      <c r="F196" s="233" t="s">
        <v>1469</v>
      </c>
      <c r="G196" s="43"/>
      <c r="H196" s="43"/>
      <c r="I196" s="234"/>
      <c r="J196" s="43"/>
      <c r="K196" s="43"/>
      <c r="L196" s="47"/>
      <c r="M196" s="235"/>
      <c r="N196" s="23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266</v>
      </c>
      <c r="AU196" s="19" t="s">
        <v>89</v>
      </c>
    </row>
    <row r="197" s="13" customFormat="1">
      <c r="A197" s="13"/>
      <c r="B197" s="237"/>
      <c r="C197" s="238"/>
      <c r="D197" s="239" t="s">
        <v>268</v>
      </c>
      <c r="E197" s="240" t="s">
        <v>35</v>
      </c>
      <c r="F197" s="241" t="s">
        <v>1483</v>
      </c>
      <c r="G197" s="238"/>
      <c r="H197" s="240" t="s">
        <v>35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268</v>
      </c>
      <c r="AU197" s="247" t="s">
        <v>89</v>
      </c>
      <c r="AV197" s="13" t="s">
        <v>87</v>
      </c>
      <c r="AW197" s="13" t="s">
        <v>41</v>
      </c>
      <c r="AX197" s="13" t="s">
        <v>80</v>
      </c>
      <c r="AY197" s="247" t="s">
        <v>257</v>
      </c>
    </row>
    <row r="198" s="13" customFormat="1">
      <c r="A198" s="13"/>
      <c r="B198" s="237"/>
      <c r="C198" s="238"/>
      <c r="D198" s="239" t="s">
        <v>268</v>
      </c>
      <c r="E198" s="240" t="s">
        <v>35</v>
      </c>
      <c r="F198" s="241" t="s">
        <v>1491</v>
      </c>
      <c r="G198" s="238"/>
      <c r="H198" s="240" t="s">
        <v>35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268</v>
      </c>
      <c r="AU198" s="247" t="s">
        <v>89</v>
      </c>
      <c r="AV198" s="13" t="s">
        <v>87</v>
      </c>
      <c r="AW198" s="13" t="s">
        <v>41</v>
      </c>
      <c r="AX198" s="13" t="s">
        <v>80</v>
      </c>
      <c r="AY198" s="247" t="s">
        <v>257</v>
      </c>
    </row>
    <row r="199" s="14" customFormat="1">
      <c r="A199" s="14"/>
      <c r="B199" s="248"/>
      <c r="C199" s="249"/>
      <c r="D199" s="239" t="s">
        <v>268</v>
      </c>
      <c r="E199" s="250" t="s">
        <v>35</v>
      </c>
      <c r="F199" s="251" t="s">
        <v>1470</v>
      </c>
      <c r="G199" s="249"/>
      <c r="H199" s="252">
        <v>0.55600000000000005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268</v>
      </c>
      <c r="AU199" s="258" t="s">
        <v>89</v>
      </c>
      <c r="AV199" s="14" t="s">
        <v>89</v>
      </c>
      <c r="AW199" s="14" t="s">
        <v>41</v>
      </c>
      <c r="AX199" s="14" t="s">
        <v>80</v>
      </c>
      <c r="AY199" s="258" t="s">
        <v>257</v>
      </c>
    </row>
    <row r="200" s="15" customFormat="1">
      <c r="A200" s="15"/>
      <c r="B200" s="259"/>
      <c r="C200" s="260"/>
      <c r="D200" s="239" t="s">
        <v>268</v>
      </c>
      <c r="E200" s="261" t="s">
        <v>35</v>
      </c>
      <c r="F200" s="262" t="s">
        <v>272</v>
      </c>
      <c r="G200" s="260"/>
      <c r="H200" s="263">
        <v>0.55600000000000005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9" t="s">
        <v>268</v>
      </c>
      <c r="AU200" s="269" t="s">
        <v>89</v>
      </c>
      <c r="AV200" s="15" t="s">
        <v>264</v>
      </c>
      <c r="AW200" s="15" t="s">
        <v>41</v>
      </c>
      <c r="AX200" s="15" t="s">
        <v>87</v>
      </c>
      <c r="AY200" s="269" t="s">
        <v>257</v>
      </c>
    </row>
    <row r="201" s="2" customFormat="1" ht="21.75" customHeight="1">
      <c r="A201" s="41"/>
      <c r="B201" s="42"/>
      <c r="C201" s="219" t="s">
        <v>418</v>
      </c>
      <c r="D201" s="219" t="s">
        <v>259</v>
      </c>
      <c r="E201" s="220" t="s">
        <v>1535</v>
      </c>
      <c r="F201" s="221" t="s">
        <v>1536</v>
      </c>
      <c r="G201" s="222" t="s">
        <v>318</v>
      </c>
      <c r="H201" s="223">
        <v>21.638000000000002</v>
      </c>
      <c r="I201" s="224"/>
      <c r="J201" s="225">
        <f>ROUND(I201*H201,2)</f>
        <v>0</v>
      </c>
      <c r="K201" s="221" t="s">
        <v>263</v>
      </c>
      <c r="L201" s="47"/>
      <c r="M201" s="226" t="s">
        <v>35</v>
      </c>
      <c r="N201" s="227" t="s">
        <v>51</v>
      </c>
      <c r="O201" s="87"/>
      <c r="P201" s="228">
        <f>O201*H201</f>
        <v>0</v>
      </c>
      <c r="Q201" s="228">
        <v>2.1600000000000001</v>
      </c>
      <c r="R201" s="228">
        <f>Q201*H201</f>
        <v>46.738080000000004</v>
      </c>
      <c r="S201" s="228">
        <v>0</v>
      </c>
      <c r="T201" s="22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0" t="s">
        <v>264</v>
      </c>
      <c r="AT201" s="230" t="s">
        <v>259</v>
      </c>
      <c r="AU201" s="230" t="s">
        <v>89</v>
      </c>
      <c r="AY201" s="19" t="s">
        <v>257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9" t="s">
        <v>87</v>
      </c>
      <c r="BK201" s="231">
        <f>ROUND(I201*H201,2)</f>
        <v>0</v>
      </c>
      <c r="BL201" s="19" t="s">
        <v>264</v>
      </c>
      <c r="BM201" s="230" t="s">
        <v>1537</v>
      </c>
    </row>
    <row r="202" s="2" customFormat="1">
      <c r="A202" s="41"/>
      <c r="B202" s="42"/>
      <c r="C202" s="43"/>
      <c r="D202" s="232" t="s">
        <v>266</v>
      </c>
      <c r="E202" s="43"/>
      <c r="F202" s="233" t="s">
        <v>1538</v>
      </c>
      <c r="G202" s="43"/>
      <c r="H202" s="43"/>
      <c r="I202" s="234"/>
      <c r="J202" s="43"/>
      <c r="K202" s="43"/>
      <c r="L202" s="47"/>
      <c r="M202" s="235"/>
      <c r="N202" s="23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266</v>
      </c>
      <c r="AU202" s="19" t="s">
        <v>89</v>
      </c>
    </row>
    <row r="203" s="13" customFormat="1">
      <c r="A203" s="13"/>
      <c r="B203" s="237"/>
      <c r="C203" s="238"/>
      <c r="D203" s="239" t="s">
        <v>268</v>
      </c>
      <c r="E203" s="240" t="s">
        <v>35</v>
      </c>
      <c r="F203" s="241" t="s">
        <v>1483</v>
      </c>
      <c r="G203" s="238"/>
      <c r="H203" s="240" t="s">
        <v>35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268</v>
      </c>
      <c r="AU203" s="247" t="s">
        <v>89</v>
      </c>
      <c r="AV203" s="13" t="s">
        <v>87</v>
      </c>
      <c r="AW203" s="13" t="s">
        <v>41</v>
      </c>
      <c r="AX203" s="13" t="s">
        <v>80</v>
      </c>
      <c r="AY203" s="247" t="s">
        <v>257</v>
      </c>
    </row>
    <row r="204" s="13" customFormat="1">
      <c r="A204" s="13"/>
      <c r="B204" s="237"/>
      <c r="C204" s="238"/>
      <c r="D204" s="239" t="s">
        <v>268</v>
      </c>
      <c r="E204" s="240" t="s">
        <v>35</v>
      </c>
      <c r="F204" s="241" t="s">
        <v>1539</v>
      </c>
      <c r="G204" s="238"/>
      <c r="H204" s="240" t="s">
        <v>35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268</v>
      </c>
      <c r="AU204" s="247" t="s">
        <v>89</v>
      </c>
      <c r="AV204" s="13" t="s">
        <v>87</v>
      </c>
      <c r="AW204" s="13" t="s">
        <v>41</v>
      </c>
      <c r="AX204" s="13" t="s">
        <v>80</v>
      </c>
      <c r="AY204" s="247" t="s">
        <v>257</v>
      </c>
    </row>
    <row r="205" s="14" customFormat="1">
      <c r="A205" s="14"/>
      <c r="B205" s="248"/>
      <c r="C205" s="249"/>
      <c r="D205" s="239" t="s">
        <v>268</v>
      </c>
      <c r="E205" s="250" t="s">
        <v>35</v>
      </c>
      <c r="F205" s="251" t="s">
        <v>1540</v>
      </c>
      <c r="G205" s="249"/>
      <c r="H205" s="252">
        <v>21.638000000000002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268</v>
      </c>
      <c r="AU205" s="258" t="s">
        <v>89</v>
      </c>
      <c r="AV205" s="14" t="s">
        <v>89</v>
      </c>
      <c r="AW205" s="14" t="s">
        <v>41</v>
      </c>
      <c r="AX205" s="14" t="s">
        <v>80</v>
      </c>
      <c r="AY205" s="258" t="s">
        <v>257</v>
      </c>
    </row>
    <row r="206" s="15" customFormat="1">
      <c r="A206" s="15"/>
      <c r="B206" s="259"/>
      <c r="C206" s="260"/>
      <c r="D206" s="239" t="s">
        <v>268</v>
      </c>
      <c r="E206" s="261" t="s">
        <v>35</v>
      </c>
      <c r="F206" s="262" t="s">
        <v>272</v>
      </c>
      <c r="G206" s="260"/>
      <c r="H206" s="263">
        <v>21.638000000000002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9" t="s">
        <v>268</v>
      </c>
      <c r="AU206" s="269" t="s">
        <v>89</v>
      </c>
      <c r="AV206" s="15" t="s">
        <v>264</v>
      </c>
      <c r="AW206" s="15" t="s">
        <v>41</v>
      </c>
      <c r="AX206" s="15" t="s">
        <v>87</v>
      </c>
      <c r="AY206" s="269" t="s">
        <v>257</v>
      </c>
    </row>
    <row r="207" s="12" customFormat="1" ht="22.8" customHeight="1">
      <c r="A207" s="12"/>
      <c r="B207" s="203"/>
      <c r="C207" s="204"/>
      <c r="D207" s="205" t="s">
        <v>79</v>
      </c>
      <c r="E207" s="217" t="s">
        <v>308</v>
      </c>
      <c r="F207" s="217" t="s">
        <v>412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SUM(P208:P212)</f>
        <v>0</v>
      </c>
      <c r="Q207" s="211"/>
      <c r="R207" s="212">
        <f>SUM(R208:R212)</f>
        <v>2.7450000000000001</v>
      </c>
      <c r="S207" s="211"/>
      <c r="T207" s="213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87</v>
      </c>
      <c r="AT207" s="215" t="s">
        <v>79</v>
      </c>
      <c r="AU207" s="215" t="s">
        <v>87</v>
      </c>
      <c r="AY207" s="214" t="s">
        <v>257</v>
      </c>
      <c r="BK207" s="216">
        <f>SUM(BK208:BK212)</f>
        <v>0</v>
      </c>
    </row>
    <row r="208" s="2" customFormat="1" ht="21.75" customHeight="1">
      <c r="A208" s="41"/>
      <c r="B208" s="42"/>
      <c r="C208" s="219" t="s">
        <v>422</v>
      </c>
      <c r="D208" s="219" t="s">
        <v>259</v>
      </c>
      <c r="E208" s="220" t="s">
        <v>1471</v>
      </c>
      <c r="F208" s="221" t="s">
        <v>1472</v>
      </c>
      <c r="G208" s="222" t="s">
        <v>1473</v>
      </c>
      <c r="H208" s="223">
        <v>1</v>
      </c>
      <c r="I208" s="224"/>
      <c r="J208" s="225">
        <f>ROUND(I208*H208,2)</f>
        <v>0</v>
      </c>
      <c r="K208" s="221" t="s">
        <v>35</v>
      </c>
      <c r="L208" s="47"/>
      <c r="M208" s="226" t="s">
        <v>35</v>
      </c>
      <c r="N208" s="227" t="s">
        <v>51</v>
      </c>
      <c r="O208" s="87"/>
      <c r="P208" s="228">
        <f>O208*H208</f>
        <v>0</v>
      </c>
      <c r="Q208" s="228">
        <v>2.7450000000000001</v>
      </c>
      <c r="R208" s="228">
        <f>Q208*H208</f>
        <v>2.7450000000000001</v>
      </c>
      <c r="S208" s="228">
        <v>0</v>
      </c>
      <c r="T208" s="22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30" t="s">
        <v>264</v>
      </c>
      <c r="AT208" s="230" t="s">
        <v>259</v>
      </c>
      <c r="AU208" s="230" t="s">
        <v>89</v>
      </c>
      <c r="AY208" s="19" t="s">
        <v>257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9" t="s">
        <v>87</v>
      </c>
      <c r="BK208" s="231">
        <f>ROUND(I208*H208,2)</f>
        <v>0</v>
      </c>
      <c r="BL208" s="19" t="s">
        <v>264</v>
      </c>
      <c r="BM208" s="230" t="s">
        <v>1541</v>
      </c>
    </row>
    <row r="209" s="13" customFormat="1">
      <c r="A209" s="13"/>
      <c r="B209" s="237"/>
      <c r="C209" s="238"/>
      <c r="D209" s="239" t="s">
        <v>268</v>
      </c>
      <c r="E209" s="240" t="s">
        <v>35</v>
      </c>
      <c r="F209" s="241" t="s">
        <v>1483</v>
      </c>
      <c r="G209" s="238"/>
      <c r="H209" s="240" t="s">
        <v>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268</v>
      </c>
      <c r="AU209" s="247" t="s">
        <v>89</v>
      </c>
      <c r="AV209" s="13" t="s">
        <v>87</v>
      </c>
      <c r="AW209" s="13" t="s">
        <v>41</v>
      </c>
      <c r="AX209" s="13" t="s">
        <v>80</v>
      </c>
      <c r="AY209" s="247" t="s">
        <v>257</v>
      </c>
    </row>
    <row r="210" s="13" customFormat="1">
      <c r="A210" s="13"/>
      <c r="B210" s="237"/>
      <c r="C210" s="238"/>
      <c r="D210" s="239" t="s">
        <v>268</v>
      </c>
      <c r="E210" s="240" t="s">
        <v>35</v>
      </c>
      <c r="F210" s="241" t="s">
        <v>1491</v>
      </c>
      <c r="G210" s="238"/>
      <c r="H210" s="240" t="s">
        <v>35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268</v>
      </c>
      <c r="AU210" s="247" t="s">
        <v>89</v>
      </c>
      <c r="AV210" s="13" t="s">
        <v>87</v>
      </c>
      <c r="AW210" s="13" t="s">
        <v>41</v>
      </c>
      <c r="AX210" s="13" t="s">
        <v>80</v>
      </c>
      <c r="AY210" s="247" t="s">
        <v>257</v>
      </c>
    </row>
    <row r="211" s="14" customFormat="1">
      <c r="A211" s="14"/>
      <c r="B211" s="248"/>
      <c r="C211" s="249"/>
      <c r="D211" s="239" t="s">
        <v>268</v>
      </c>
      <c r="E211" s="250" t="s">
        <v>35</v>
      </c>
      <c r="F211" s="251" t="s">
        <v>87</v>
      </c>
      <c r="G211" s="249"/>
      <c r="H211" s="252">
        <v>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268</v>
      </c>
      <c r="AU211" s="258" t="s">
        <v>89</v>
      </c>
      <c r="AV211" s="14" t="s">
        <v>89</v>
      </c>
      <c r="AW211" s="14" t="s">
        <v>41</v>
      </c>
      <c r="AX211" s="14" t="s">
        <v>80</v>
      </c>
      <c r="AY211" s="258" t="s">
        <v>257</v>
      </c>
    </row>
    <row r="212" s="15" customFormat="1">
      <c r="A212" s="15"/>
      <c r="B212" s="259"/>
      <c r="C212" s="260"/>
      <c r="D212" s="239" t="s">
        <v>268</v>
      </c>
      <c r="E212" s="261" t="s">
        <v>35</v>
      </c>
      <c r="F212" s="262" t="s">
        <v>272</v>
      </c>
      <c r="G212" s="260"/>
      <c r="H212" s="263">
        <v>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268</v>
      </c>
      <c r="AU212" s="269" t="s">
        <v>89</v>
      </c>
      <c r="AV212" s="15" t="s">
        <v>264</v>
      </c>
      <c r="AW212" s="15" t="s">
        <v>41</v>
      </c>
      <c r="AX212" s="15" t="s">
        <v>87</v>
      </c>
      <c r="AY212" s="269" t="s">
        <v>257</v>
      </c>
    </row>
    <row r="213" s="12" customFormat="1" ht="22.8" customHeight="1">
      <c r="A213" s="12"/>
      <c r="B213" s="203"/>
      <c r="C213" s="204"/>
      <c r="D213" s="205" t="s">
        <v>79</v>
      </c>
      <c r="E213" s="217" t="s">
        <v>565</v>
      </c>
      <c r="F213" s="217" t="s">
        <v>566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SUM(P214:P215)</f>
        <v>0</v>
      </c>
      <c r="Q213" s="211"/>
      <c r="R213" s="212">
        <f>SUM(R214:R215)</f>
        <v>0</v>
      </c>
      <c r="S213" s="211"/>
      <c r="T213" s="213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87</v>
      </c>
      <c r="AT213" s="215" t="s">
        <v>79</v>
      </c>
      <c r="AU213" s="215" t="s">
        <v>87</v>
      </c>
      <c r="AY213" s="214" t="s">
        <v>257</v>
      </c>
      <c r="BK213" s="216">
        <f>SUM(BK214:BK215)</f>
        <v>0</v>
      </c>
    </row>
    <row r="214" s="2" customFormat="1" ht="24.15" customHeight="1">
      <c r="A214" s="41"/>
      <c r="B214" s="42"/>
      <c r="C214" s="219" t="s">
        <v>427</v>
      </c>
      <c r="D214" s="219" t="s">
        <v>259</v>
      </c>
      <c r="E214" s="220" t="s">
        <v>1410</v>
      </c>
      <c r="F214" s="221" t="s">
        <v>1411</v>
      </c>
      <c r="G214" s="222" t="s">
        <v>356</v>
      </c>
      <c r="H214" s="223">
        <v>49.521999999999998</v>
      </c>
      <c r="I214" s="224"/>
      <c r="J214" s="225">
        <f>ROUND(I214*H214,2)</f>
        <v>0</v>
      </c>
      <c r="K214" s="221" t="s">
        <v>263</v>
      </c>
      <c r="L214" s="47"/>
      <c r="M214" s="226" t="s">
        <v>35</v>
      </c>
      <c r="N214" s="227" t="s">
        <v>51</v>
      </c>
      <c r="O214" s="87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30" t="s">
        <v>264</v>
      </c>
      <c r="AT214" s="230" t="s">
        <v>259</v>
      </c>
      <c r="AU214" s="230" t="s">
        <v>89</v>
      </c>
      <c r="AY214" s="19" t="s">
        <v>257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9" t="s">
        <v>87</v>
      </c>
      <c r="BK214" s="231">
        <f>ROUND(I214*H214,2)</f>
        <v>0</v>
      </c>
      <c r="BL214" s="19" t="s">
        <v>264</v>
      </c>
      <c r="BM214" s="230" t="s">
        <v>1542</v>
      </c>
    </row>
    <row r="215" s="2" customFormat="1">
      <c r="A215" s="41"/>
      <c r="B215" s="42"/>
      <c r="C215" s="43"/>
      <c r="D215" s="232" t="s">
        <v>266</v>
      </c>
      <c r="E215" s="43"/>
      <c r="F215" s="233" t="s">
        <v>1413</v>
      </c>
      <c r="G215" s="43"/>
      <c r="H215" s="43"/>
      <c r="I215" s="234"/>
      <c r="J215" s="43"/>
      <c r="K215" s="43"/>
      <c r="L215" s="47"/>
      <c r="M215" s="281"/>
      <c r="N215" s="282"/>
      <c r="O215" s="283"/>
      <c r="P215" s="283"/>
      <c r="Q215" s="283"/>
      <c r="R215" s="283"/>
      <c r="S215" s="283"/>
      <c r="T215" s="284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266</v>
      </c>
      <c r="AU215" s="19" t="s">
        <v>89</v>
      </c>
    </row>
    <row r="216" s="2" customFormat="1" ht="6.96" customHeight="1">
      <c r="A216" s="41"/>
      <c r="B216" s="62"/>
      <c r="C216" s="63"/>
      <c r="D216" s="63"/>
      <c r="E216" s="63"/>
      <c r="F216" s="63"/>
      <c r="G216" s="63"/>
      <c r="H216" s="63"/>
      <c r="I216" s="63"/>
      <c r="J216" s="63"/>
      <c r="K216" s="63"/>
      <c r="L216" s="47"/>
      <c r="M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</row>
  </sheetData>
  <sheetProtection sheet="1" autoFilter="0" formatColumns="0" formatRows="0" objects="1" scenarios="1" spinCount="100000" saltValue="df0Bz0M1sljT7tO3oUtdc+584ZfwPGwQ9SPjI5qPxA4tDN7eiTax9T0SRjTotdwdzXP5LvDEvU3oTj6/GdpF1A==" hashValue="fUGJuG33HK5hbhmDd/fRhnnN2HoMnwoI+0lxIALUL34rehNW04Y1wxhMnhmIs2FAoMtcN/4UPjiiCXZGsQ29aA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1/111301111"/>
    <hyperlink ref="F99" r:id="rId2" display="https://podminky.urs.cz/item/CS_URS_2021_01/122151102"/>
    <hyperlink ref="F104" r:id="rId3" display="https://podminky.urs.cz/item/CS_URS_2021_01/131351201"/>
    <hyperlink ref="F110" r:id="rId4" display="https://podminky.urs.cz/item/CS_URS_2021_01/151101201"/>
    <hyperlink ref="F116" r:id="rId5" display="https://podminky.urs.cz/item/CS_URS_2021_01/151101211"/>
    <hyperlink ref="F118" r:id="rId6" display="https://podminky.urs.cz/item/CS_URS_2021_01/151101301"/>
    <hyperlink ref="F124" r:id="rId7" display="https://podminky.urs.cz/item/CS_URS_2021_01/151101311"/>
    <hyperlink ref="F126" r:id="rId8" display="https://podminky.urs.cz/item/CS_URS_2021_01/151101401"/>
    <hyperlink ref="F132" r:id="rId9" display="https://podminky.urs.cz/item/CS_URS_2021_01/151101411"/>
    <hyperlink ref="F134" r:id="rId10" display="https://podminky.urs.cz/item/CS_URS_2021_01/162702111"/>
    <hyperlink ref="F136" r:id="rId11" display="https://podminky.urs.cz/item/CS_URS_2021_01/162702119"/>
    <hyperlink ref="F139" r:id="rId12" display="https://podminky.urs.cz/item/CS_URS_2021_01/162751117"/>
    <hyperlink ref="F141" r:id="rId13" display="https://podminky.urs.cz/item/CS_URS_2021_01/162751119"/>
    <hyperlink ref="F144" r:id="rId14" display="https://podminky.urs.cz/item/CS_URS_2021_01/162751137"/>
    <hyperlink ref="F151" r:id="rId15" display="https://podminky.urs.cz/item/CS_URS_2021_01/162751139"/>
    <hyperlink ref="F158" r:id="rId16" display="https://podminky.urs.cz/item/CS_URS_2021_01/167102111"/>
    <hyperlink ref="F160" r:id="rId17" display="https://podminky.urs.cz/item/CS_URS_2021_01/171201221"/>
    <hyperlink ref="F163" r:id="rId18" display="https://podminky.urs.cz/item/CS_URS_2021_01/171201221"/>
    <hyperlink ref="F170" r:id="rId19" display="https://podminky.urs.cz/item/CS_URS_2021_01/171203111"/>
    <hyperlink ref="F175" r:id="rId20" display="https://podminky.urs.cz/item/CS_URS_2021_01/174151101"/>
    <hyperlink ref="F184" r:id="rId21" display="https://podminky.urs.cz/item/CS_URS_2021_01/451573111"/>
    <hyperlink ref="F190" r:id="rId22" display="https://podminky.urs.cz/item/CS_URS_2021_01/452311131"/>
    <hyperlink ref="F196" r:id="rId23" display="https://podminky.urs.cz/item/CS_URS_2021_01/452351101"/>
    <hyperlink ref="F202" r:id="rId24" display="https://podminky.urs.cz/item/CS_URS_2021_01/464531111"/>
    <hyperlink ref="F215" r:id="rId25" display="https://podminky.urs.cz/item/CS_URS_2021_01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222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1543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152</v>
      </c>
      <c r="G13" s="41"/>
      <c r="H13" s="41"/>
      <c r="I13" s="146" t="s">
        <v>20</v>
      </c>
      <c r="J13" s="136" t="s">
        <v>1544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152" t="s">
        <v>26</v>
      </c>
      <c r="E15" s="41"/>
      <c r="F15" s="153" t="s">
        <v>1545</v>
      </c>
      <c r="G15" s="41"/>
      <c r="H15" s="41"/>
      <c r="I15" s="152" t="s">
        <v>28</v>
      </c>
      <c r="J15" s="153" t="s">
        <v>1546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ROUND(J91,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ROUND((SUM(BE91:BE198)),  2)</f>
        <v>0</v>
      </c>
      <c r="G35" s="41"/>
      <c r="H35" s="41"/>
      <c r="I35" s="163">
        <v>0.20999999999999999</v>
      </c>
      <c r="J35" s="162">
        <f>ROUND(((SUM(BE91:BE198))*I35),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ROUND((SUM(BF91:BF198)),  2)</f>
        <v>0</v>
      </c>
      <c r="G36" s="41"/>
      <c r="H36" s="41"/>
      <c r="I36" s="163">
        <v>0.14999999999999999</v>
      </c>
      <c r="J36" s="162">
        <f>ROUND(((SUM(BF91:BF198))*I36),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ROUND((SUM(BG91:BG198)),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ROUND((SUM(BH91:BH198)),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ROUND((SUM(BI91:BI198)),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222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08 - Obnova komunikace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233</v>
      </c>
      <c r="E64" s="184"/>
      <c r="F64" s="184"/>
      <c r="G64" s="184"/>
      <c r="H64" s="184"/>
      <c r="I64" s="184"/>
      <c r="J64" s="185">
        <f>J92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234</v>
      </c>
      <c r="E65" s="189"/>
      <c r="F65" s="189"/>
      <c r="G65" s="189"/>
      <c r="H65" s="189"/>
      <c r="I65" s="189"/>
      <c r="J65" s="190">
        <f>J93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713</v>
      </c>
      <c r="E66" s="189"/>
      <c r="F66" s="189"/>
      <c r="G66" s="189"/>
      <c r="H66" s="189"/>
      <c r="I66" s="189"/>
      <c r="J66" s="190">
        <f>J136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239</v>
      </c>
      <c r="E67" s="189"/>
      <c r="F67" s="189"/>
      <c r="G67" s="189"/>
      <c r="H67" s="189"/>
      <c r="I67" s="189"/>
      <c r="J67" s="190">
        <f>J174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240</v>
      </c>
      <c r="E68" s="189"/>
      <c r="F68" s="189"/>
      <c r="G68" s="189"/>
      <c r="H68" s="189"/>
      <c r="I68" s="189"/>
      <c r="J68" s="190">
        <f>J179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27"/>
      <c r="D69" s="188" t="s">
        <v>241</v>
      </c>
      <c r="E69" s="189"/>
      <c r="F69" s="189"/>
      <c r="G69" s="189"/>
      <c r="H69" s="189"/>
      <c r="I69" s="189"/>
      <c r="J69" s="190">
        <f>J196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242</v>
      </c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5" t="str">
        <f>E7</f>
        <v>Odkanalizování části města Děčín - Horní Oldřichov - III. a IV. etapa</v>
      </c>
      <c r="F79" s="34"/>
      <c r="G79" s="34"/>
      <c r="H79" s="34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3"/>
      <c r="C80" s="34" t="s">
        <v>221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1"/>
      <c r="B81" s="42"/>
      <c r="C81" s="43"/>
      <c r="D81" s="43"/>
      <c r="E81" s="175" t="s">
        <v>222</v>
      </c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223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08 - Obnova komunikace</v>
      </c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F14</f>
        <v>Horní Oldřichov</v>
      </c>
      <c r="G85" s="43"/>
      <c r="H85" s="43"/>
      <c r="I85" s="34" t="s">
        <v>24</v>
      </c>
      <c r="J85" s="75" t="str">
        <f>IF(J14="","",J14)</f>
        <v>15. 2. 2021</v>
      </c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4" t="s">
        <v>30</v>
      </c>
      <c r="D87" s="43"/>
      <c r="E87" s="43"/>
      <c r="F87" s="29" t="str">
        <f>E17</f>
        <v>Statutární město Děčín, Mírové náměstí 1175/5</v>
      </c>
      <c r="G87" s="43"/>
      <c r="H87" s="43"/>
      <c r="I87" s="34" t="s">
        <v>38</v>
      </c>
      <c r="J87" s="39" t="str">
        <f>E23</f>
        <v>AQUECON a.s., Čsl. Legií 445/4, Teplice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36</v>
      </c>
      <c r="D88" s="43"/>
      <c r="E88" s="43"/>
      <c r="F88" s="29" t="str">
        <f>IF(E20="","",E20)</f>
        <v>Vyplň údaj</v>
      </c>
      <c r="G88" s="43"/>
      <c r="H88" s="43"/>
      <c r="I88" s="34" t="s">
        <v>42</v>
      </c>
      <c r="J88" s="39" t="str">
        <f>E26</f>
        <v xml:space="preserve"> 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92"/>
      <c r="B90" s="193"/>
      <c r="C90" s="194" t="s">
        <v>243</v>
      </c>
      <c r="D90" s="195" t="s">
        <v>65</v>
      </c>
      <c r="E90" s="195" t="s">
        <v>61</v>
      </c>
      <c r="F90" s="195" t="s">
        <v>62</v>
      </c>
      <c r="G90" s="195" t="s">
        <v>244</v>
      </c>
      <c r="H90" s="195" t="s">
        <v>245</v>
      </c>
      <c r="I90" s="195" t="s">
        <v>246</v>
      </c>
      <c r="J90" s="195" t="s">
        <v>231</v>
      </c>
      <c r="K90" s="196" t="s">
        <v>247</v>
      </c>
      <c r="L90" s="197"/>
      <c r="M90" s="95" t="s">
        <v>35</v>
      </c>
      <c r="N90" s="96" t="s">
        <v>50</v>
      </c>
      <c r="O90" s="96" t="s">
        <v>248</v>
      </c>
      <c r="P90" s="96" t="s">
        <v>249</v>
      </c>
      <c r="Q90" s="96" t="s">
        <v>250</v>
      </c>
      <c r="R90" s="96" t="s">
        <v>251</v>
      </c>
      <c r="S90" s="96" t="s">
        <v>252</v>
      </c>
      <c r="T90" s="97" t="s">
        <v>253</v>
      </c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</row>
    <row r="91" s="2" customFormat="1" ht="22.8" customHeight="1">
      <c r="A91" s="41"/>
      <c r="B91" s="42"/>
      <c r="C91" s="102" t="s">
        <v>254</v>
      </c>
      <c r="D91" s="43"/>
      <c r="E91" s="43"/>
      <c r="F91" s="43"/>
      <c r="G91" s="43"/>
      <c r="H91" s="43"/>
      <c r="I91" s="43"/>
      <c r="J91" s="198">
        <f>BK91</f>
        <v>0</v>
      </c>
      <c r="K91" s="43"/>
      <c r="L91" s="47"/>
      <c r="M91" s="98"/>
      <c r="N91" s="199"/>
      <c r="O91" s="99"/>
      <c r="P91" s="200">
        <f>P92</f>
        <v>0</v>
      </c>
      <c r="Q91" s="99"/>
      <c r="R91" s="200">
        <f>R92</f>
        <v>9.4062339999999995</v>
      </c>
      <c r="S91" s="99"/>
      <c r="T91" s="201">
        <f>T92</f>
        <v>963.43871999999988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79</v>
      </c>
      <c r="AU91" s="19" t="s">
        <v>232</v>
      </c>
      <c r="BK91" s="202">
        <f>BK92</f>
        <v>0</v>
      </c>
    </row>
    <row r="92" s="12" customFormat="1" ht="25.92" customHeight="1">
      <c r="A92" s="12"/>
      <c r="B92" s="203"/>
      <c r="C92" s="204"/>
      <c r="D92" s="205" t="s">
        <v>79</v>
      </c>
      <c r="E92" s="206" t="s">
        <v>255</v>
      </c>
      <c r="F92" s="206" t="s">
        <v>256</v>
      </c>
      <c r="G92" s="204"/>
      <c r="H92" s="204"/>
      <c r="I92" s="207"/>
      <c r="J92" s="208">
        <f>BK92</f>
        <v>0</v>
      </c>
      <c r="K92" s="204"/>
      <c r="L92" s="209"/>
      <c r="M92" s="210"/>
      <c r="N92" s="211"/>
      <c r="O92" s="211"/>
      <c r="P92" s="212">
        <f>P93+P136+P174+P179+P196</f>
        <v>0</v>
      </c>
      <c r="Q92" s="211"/>
      <c r="R92" s="212">
        <f>R93+R136+R174+R179+R196</f>
        <v>9.4062339999999995</v>
      </c>
      <c r="S92" s="211"/>
      <c r="T92" s="213">
        <f>T93+T136+T174+T179+T196</f>
        <v>963.43871999999988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87</v>
      </c>
      <c r="AT92" s="215" t="s">
        <v>79</v>
      </c>
      <c r="AU92" s="215" t="s">
        <v>80</v>
      </c>
      <c r="AY92" s="214" t="s">
        <v>257</v>
      </c>
      <c r="BK92" s="216">
        <f>BK93+BK136+BK174+BK179+BK196</f>
        <v>0</v>
      </c>
    </row>
    <row r="93" s="12" customFormat="1" ht="22.8" customHeight="1">
      <c r="A93" s="12"/>
      <c r="B93" s="203"/>
      <c r="C93" s="204"/>
      <c r="D93" s="205" t="s">
        <v>79</v>
      </c>
      <c r="E93" s="217" t="s">
        <v>87</v>
      </c>
      <c r="F93" s="217" t="s">
        <v>258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SUM(P94:P135)</f>
        <v>0</v>
      </c>
      <c r="Q93" s="211"/>
      <c r="R93" s="212">
        <f>SUM(R94:R135)</f>
        <v>0</v>
      </c>
      <c r="S93" s="211"/>
      <c r="T93" s="213">
        <f>SUM(T94:T135)</f>
        <v>963.43871999999988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87</v>
      </c>
      <c r="AT93" s="215" t="s">
        <v>79</v>
      </c>
      <c r="AU93" s="215" t="s">
        <v>87</v>
      </c>
      <c r="AY93" s="214" t="s">
        <v>257</v>
      </c>
      <c r="BK93" s="216">
        <f>SUM(BK94:BK135)</f>
        <v>0</v>
      </c>
    </row>
    <row r="94" s="2" customFormat="1" ht="37.8" customHeight="1">
      <c r="A94" s="41"/>
      <c r="B94" s="42"/>
      <c r="C94" s="219" t="s">
        <v>87</v>
      </c>
      <c r="D94" s="219" t="s">
        <v>259</v>
      </c>
      <c r="E94" s="220" t="s">
        <v>1547</v>
      </c>
      <c r="F94" s="221" t="s">
        <v>1548</v>
      </c>
      <c r="G94" s="222" t="s">
        <v>262</v>
      </c>
      <c r="H94" s="223">
        <v>1003.582</v>
      </c>
      <c r="I94" s="224"/>
      <c r="J94" s="225">
        <f>ROUND(I94*H94,2)</f>
        <v>0</v>
      </c>
      <c r="K94" s="221" t="s">
        <v>263</v>
      </c>
      <c r="L94" s="47"/>
      <c r="M94" s="226" t="s">
        <v>35</v>
      </c>
      <c r="N94" s="227" t="s">
        <v>51</v>
      </c>
      <c r="O94" s="87"/>
      <c r="P94" s="228">
        <f>O94*H94</f>
        <v>0</v>
      </c>
      <c r="Q94" s="228">
        <v>0</v>
      </c>
      <c r="R94" s="228">
        <f>Q94*H94</f>
        <v>0</v>
      </c>
      <c r="S94" s="228">
        <v>0.29999999999999999</v>
      </c>
      <c r="T94" s="229">
        <f>S94*H94</f>
        <v>301.07459999999998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30" t="s">
        <v>264</v>
      </c>
      <c r="AT94" s="230" t="s">
        <v>259</v>
      </c>
      <c r="AU94" s="230" t="s">
        <v>89</v>
      </c>
      <c r="AY94" s="19" t="s">
        <v>257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87</v>
      </c>
      <c r="BK94" s="231">
        <f>ROUND(I94*H94,2)</f>
        <v>0</v>
      </c>
      <c r="BL94" s="19" t="s">
        <v>264</v>
      </c>
      <c r="BM94" s="230" t="s">
        <v>1549</v>
      </c>
    </row>
    <row r="95" s="2" customFormat="1">
      <c r="A95" s="41"/>
      <c r="B95" s="42"/>
      <c r="C95" s="43"/>
      <c r="D95" s="232" t="s">
        <v>266</v>
      </c>
      <c r="E95" s="43"/>
      <c r="F95" s="233" t="s">
        <v>1550</v>
      </c>
      <c r="G95" s="43"/>
      <c r="H95" s="43"/>
      <c r="I95" s="234"/>
      <c r="J95" s="43"/>
      <c r="K95" s="43"/>
      <c r="L95" s="47"/>
      <c r="M95" s="235"/>
      <c r="N95" s="23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266</v>
      </c>
      <c r="AU95" s="19" t="s">
        <v>89</v>
      </c>
    </row>
    <row r="96" s="13" customFormat="1">
      <c r="A96" s="13"/>
      <c r="B96" s="237"/>
      <c r="C96" s="238"/>
      <c r="D96" s="239" t="s">
        <v>268</v>
      </c>
      <c r="E96" s="240" t="s">
        <v>35</v>
      </c>
      <c r="F96" s="241" t="s">
        <v>1551</v>
      </c>
      <c r="G96" s="238"/>
      <c r="H96" s="240" t="s">
        <v>35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7" t="s">
        <v>268</v>
      </c>
      <c r="AU96" s="247" t="s">
        <v>89</v>
      </c>
      <c r="AV96" s="13" t="s">
        <v>87</v>
      </c>
      <c r="AW96" s="13" t="s">
        <v>41</v>
      </c>
      <c r="AX96" s="13" t="s">
        <v>80</v>
      </c>
      <c r="AY96" s="247" t="s">
        <v>257</v>
      </c>
    </row>
    <row r="97" s="13" customFormat="1">
      <c r="A97" s="13"/>
      <c r="B97" s="237"/>
      <c r="C97" s="238"/>
      <c r="D97" s="239" t="s">
        <v>268</v>
      </c>
      <c r="E97" s="240" t="s">
        <v>35</v>
      </c>
      <c r="F97" s="241" t="s">
        <v>1552</v>
      </c>
      <c r="G97" s="238"/>
      <c r="H97" s="240" t="s">
        <v>35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268</v>
      </c>
      <c r="AU97" s="247" t="s">
        <v>89</v>
      </c>
      <c r="AV97" s="13" t="s">
        <v>87</v>
      </c>
      <c r="AW97" s="13" t="s">
        <v>41</v>
      </c>
      <c r="AX97" s="13" t="s">
        <v>80</v>
      </c>
      <c r="AY97" s="247" t="s">
        <v>257</v>
      </c>
    </row>
    <row r="98" s="14" customFormat="1">
      <c r="A98" s="14"/>
      <c r="B98" s="248"/>
      <c r="C98" s="249"/>
      <c r="D98" s="239" t="s">
        <v>268</v>
      </c>
      <c r="E98" s="250" t="s">
        <v>35</v>
      </c>
      <c r="F98" s="251" t="s">
        <v>1553</v>
      </c>
      <c r="G98" s="249"/>
      <c r="H98" s="252">
        <v>1484.9500000000001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8" t="s">
        <v>268</v>
      </c>
      <c r="AU98" s="258" t="s">
        <v>89</v>
      </c>
      <c r="AV98" s="14" t="s">
        <v>89</v>
      </c>
      <c r="AW98" s="14" t="s">
        <v>41</v>
      </c>
      <c r="AX98" s="14" t="s">
        <v>80</v>
      </c>
      <c r="AY98" s="258" t="s">
        <v>257</v>
      </c>
    </row>
    <row r="99" s="16" customFormat="1">
      <c r="A99" s="16"/>
      <c r="B99" s="285"/>
      <c r="C99" s="286"/>
      <c r="D99" s="239" t="s">
        <v>268</v>
      </c>
      <c r="E99" s="287" t="s">
        <v>35</v>
      </c>
      <c r="F99" s="288" t="s">
        <v>1554</v>
      </c>
      <c r="G99" s="286"/>
      <c r="H99" s="289">
        <v>1484.9500000000001</v>
      </c>
      <c r="I99" s="290"/>
      <c r="J99" s="286"/>
      <c r="K99" s="286"/>
      <c r="L99" s="291"/>
      <c r="M99" s="292"/>
      <c r="N99" s="293"/>
      <c r="O99" s="293"/>
      <c r="P99" s="293"/>
      <c r="Q99" s="293"/>
      <c r="R99" s="293"/>
      <c r="S99" s="293"/>
      <c r="T99" s="294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95" t="s">
        <v>268</v>
      </c>
      <c r="AU99" s="295" t="s">
        <v>89</v>
      </c>
      <c r="AV99" s="16" t="s">
        <v>98</v>
      </c>
      <c r="AW99" s="16" t="s">
        <v>41</v>
      </c>
      <c r="AX99" s="16" t="s">
        <v>80</v>
      </c>
      <c r="AY99" s="295" t="s">
        <v>257</v>
      </c>
    </row>
    <row r="100" s="13" customFormat="1">
      <c r="A100" s="13"/>
      <c r="B100" s="237"/>
      <c r="C100" s="238"/>
      <c r="D100" s="239" t="s">
        <v>268</v>
      </c>
      <c r="E100" s="240" t="s">
        <v>35</v>
      </c>
      <c r="F100" s="241" t="s">
        <v>1555</v>
      </c>
      <c r="G100" s="238"/>
      <c r="H100" s="240" t="s">
        <v>35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268</v>
      </c>
      <c r="AU100" s="247" t="s">
        <v>89</v>
      </c>
      <c r="AV100" s="13" t="s">
        <v>87</v>
      </c>
      <c r="AW100" s="13" t="s">
        <v>41</v>
      </c>
      <c r="AX100" s="13" t="s">
        <v>80</v>
      </c>
      <c r="AY100" s="247" t="s">
        <v>257</v>
      </c>
    </row>
    <row r="101" s="14" customFormat="1">
      <c r="A101" s="14"/>
      <c r="B101" s="248"/>
      <c r="C101" s="249"/>
      <c r="D101" s="239" t="s">
        <v>268</v>
      </c>
      <c r="E101" s="250" t="s">
        <v>35</v>
      </c>
      <c r="F101" s="251" t="s">
        <v>1556</v>
      </c>
      <c r="G101" s="249"/>
      <c r="H101" s="252">
        <v>-192.53999999999999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268</v>
      </c>
      <c r="AU101" s="258" t="s">
        <v>89</v>
      </c>
      <c r="AV101" s="14" t="s">
        <v>89</v>
      </c>
      <c r="AW101" s="14" t="s">
        <v>41</v>
      </c>
      <c r="AX101" s="14" t="s">
        <v>80</v>
      </c>
      <c r="AY101" s="258" t="s">
        <v>257</v>
      </c>
    </row>
    <row r="102" s="14" customFormat="1">
      <c r="A102" s="14"/>
      <c r="B102" s="248"/>
      <c r="C102" s="249"/>
      <c r="D102" s="239" t="s">
        <v>268</v>
      </c>
      <c r="E102" s="250" t="s">
        <v>35</v>
      </c>
      <c r="F102" s="251" t="s">
        <v>1557</v>
      </c>
      <c r="G102" s="249"/>
      <c r="H102" s="252">
        <v>-11.609999999999999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8" t="s">
        <v>268</v>
      </c>
      <c r="AU102" s="258" t="s">
        <v>89</v>
      </c>
      <c r="AV102" s="14" t="s">
        <v>89</v>
      </c>
      <c r="AW102" s="14" t="s">
        <v>41</v>
      </c>
      <c r="AX102" s="14" t="s">
        <v>80</v>
      </c>
      <c r="AY102" s="258" t="s">
        <v>257</v>
      </c>
    </row>
    <row r="103" s="14" customFormat="1">
      <c r="A103" s="14"/>
      <c r="B103" s="248"/>
      <c r="C103" s="249"/>
      <c r="D103" s="239" t="s">
        <v>268</v>
      </c>
      <c r="E103" s="250" t="s">
        <v>35</v>
      </c>
      <c r="F103" s="251" t="s">
        <v>1558</v>
      </c>
      <c r="G103" s="249"/>
      <c r="H103" s="252">
        <v>-157.333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8" t="s">
        <v>268</v>
      </c>
      <c r="AU103" s="258" t="s">
        <v>89</v>
      </c>
      <c r="AV103" s="14" t="s">
        <v>89</v>
      </c>
      <c r="AW103" s="14" t="s">
        <v>41</v>
      </c>
      <c r="AX103" s="14" t="s">
        <v>80</v>
      </c>
      <c r="AY103" s="258" t="s">
        <v>257</v>
      </c>
    </row>
    <row r="104" s="14" customFormat="1">
      <c r="A104" s="14"/>
      <c r="B104" s="248"/>
      <c r="C104" s="249"/>
      <c r="D104" s="239" t="s">
        <v>268</v>
      </c>
      <c r="E104" s="250" t="s">
        <v>35</v>
      </c>
      <c r="F104" s="251" t="s">
        <v>1559</v>
      </c>
      <c r="G104" s="249"/>
      <c r="H104" s="252">
        <v>-91.238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8" t="s">
        <v>268</v>
      </c>
      <c r="AU104" s="258" t="s">
        <v>89</v>
      </c>
      <c r="AV104" s="14" t="s">
        <v>89</v>
      </c>
      <c r="AW104" s="14" t="s">
        <v>41</v>
      </c>
      <c r="AX104" s="14" t="s">
        <v>80</v>
      </c>
      <c r="AY104" s="258" t="s">
        <v>257</v>
      </c>
    </row>
    <row r="105" s="14" customFormat="1">
      <c r="A105" s="14"/>
      <c r="B105" s="248"/>
      <c r="C105" s="249"/>
      <c r="D105" s="239" t="s">
        <v>268</v>
      </c>
      <c r="E105" s="250" t="s">
        <v>35</v>
      </c>
      <c r="F105" s="251" t="s">
        <v>1560</v>
      </c>
      <c r="G105" s="249"/>
      <c r="H105" s="252">
        <v>-28.646999999999998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268</v>
      </c>
      <c r="AU105" s="258" t="s">
        <v>89</v>
      </c>
      <c r="AV105" s="14" t="s">
        <v>89</v>
      </c>
      <c r="AW105" s="14" t="s">
        <v>41</v>
      </c>
      <c r="AX105" s="14" t="s">
        <v>80</v>
      </c>
      <c r="AY105" s="258" t="s">
        <v>257</v>
      </c>
    </row>
    <row r="106" s="16" customFormat="1">
      <c r="A106" s="16"/>
      <c r="B106" s="285"/>
      <c r="C106" s="286"/>
      <c r="D106" s="239" t="s">
        <v>268</v>
      </c>
      <c r="E106" s="287" t="s">
        <v>35</v>
      </c>
      <c r="F106" s="288" t="s">
        <v>1554</v>
      </c>
      <c r="G106" s="286"/>
      <c r="H106" s="289">
        <v>-481.368</v>
      </c>
      <c r="I106" s="290"/>
      <c r="J106" s="286"/>
      <c r="K106" s="286"/>
      <c r="L106" s="291"/>
      <c r="M106" s="292"/>
      <c r="N106" s="293"/>
      <c r="O106" s="293"/>
      <c r="P106" s="293"/>
      <c r="Q106" s="293"/>
      <c r="R106" s="293"/>
      <c r="S106" s="293"/>
      <c r="T106" s="29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95" t="s">
        <v>268</v>
      </c>
      <c r="AU106" s="295" t="s">
        <v>89</v>
      </c>
      <c r="AV106" s="16" t="s">
        <v>98</v>
      </c>
      <c r="AW106" s="16" t="s">
        <v>41</v>
      </c>
      <c r="AX106" s="16" t="s">
        <v>80</v>
      </c>
      <c r="AY106" s="295" t="s">
        <v>257</v>
      </c>
    </row>
    <row r="107" s="15" customFormat="1">
      <c r="A107" s="15"/>
      <c r="B107" s="259"/>
      <c r="C107" s="260"/>
      <c r="D107" s="239" t="s">
        <v>268</v>
      </c>
      <c r="E107" s="261" t="s">
        <v>35</v>
      </c>
      <c r="F107" s="262" t="s">
        <v>272</v>
      </c>
      <c r="G107" s="260"/>
      <c r="H107" s="263">
        <v>1003.582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268</v>
      </c>
      <c r="AU107" s="269" t="s">
        <v>89</v>
      </c>
      <c r="AV107" s="15" t="s">
        <v>264</v>
      </c>
      <c r="AW107" s="15" t="s">
        <v>41</v>
      </c>
      <c r="AX107" s="15" t="s">
        <v>87</v>
      </c>
      <c r="AY107" s="269" t="s">
        <v>257</v>
      </c>
    </row>
    <row r="108" s="2" customFormat="1" ht="37.8" customHeight="1">
      <c r="A108" s="41"/>
      <c r="B108" s="42"/>
      <c r="C108" s="219" t="s">
        <v>89</v>
      </c>
      <c r="D108" s="219" t="s">
        <v>259</v>
      </c>
      <c r="E108" s="220" t="s">
        <v>1561</v>
      </c>
      <c r="F108" s="221" t="s">
        <v>1562</v>
      </c>
      <c r="G108" s="222" t="s">
        <v>262</v>
      </c>
      <c r="H108" s="223">
        <v>1003.582</v>
      </c>
      <c r="I108" s="224"/>
      <c r="J108" s="225">
        <f>ROUND(I108*H108,2)</f>
        <v>0</v>
      </c>
      <c r="K108" s="221" t="s">
        <v>263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0.44</v>
      </c>
      <c r="T108" s="229">
        <f>S108*H108</f>
        <v>441.57607999999999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264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264</v>
      </c>
      <c r="BM108" s="230" t="s">
        <v>1563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1564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3" customFormat="1">
      <c r="A110" s="13"/>
      <c r="B110" s="237"/>
      <c r="C110" s="238"/>
      <c r="D110" s="239" t="s">
        <v>268</v>
      </c>
      <c r="E110" s="240" t="s">
        <v>35</v>
      </c>
      <c r="F110" s="241" t="s">
        <v>1551</v>
      </c>
      <c r="G110" s="238"/>
      <c r="H110" s="240" t="s">
        <v>35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268</v>
      </c>
      <c r="AU110" s="247" t="s">
        <v>89</v>
      </c>
      <c r="AV110" s="13" t="s">
        <v>87</v>
      </c>
      <c r="AW110" s="13" t="s">
        <v>41</v>
      </c>
      <c r="AX110" s="13" t="s">
        <v>80</v>
      </c>
      <c r="AY110" s="247" t="s">
        <v>257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1552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4" customFormat="1">
      <c r="A112" s="14"/>
      <c r="B112" s="248"/>
      <c r="C112" s="249"/>
      <c r="D112" s="239" t="s">
        <v>268</v>
      </c>
      <c r="E112" s="250" t="s">
        <v>35</v>
      </c>
      <c r="F112" s="251" t="s">
        <v>1553</v>
      </c>
      <c r="G112" s="249"/>
      <c r="H112" s="252">
        <v>1484.9500000000001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268</v>
      </c>
      <c r="AU112" s="258" t="s">
        <v>89</v>
      </c>
      <c r="AV112" s="14" t="s">
        <v>89</v>
      </c>
      <c r="AW112" s="14" t="s">
        <v>41</v>
      </c>
      <c r="AX112" s="14" t="s">
        <v>80</v>
      </c>
      <c r="AY112" s="258" t="s">
        <v>257</v>
      </c>
    </row>
    <row r="113" s="16" customFormat="1">
      <c r="A113" s="16"/>
      <c r="B113" s="285"/>
      <c r="C113" s="286"/>
      <c r="D113" s="239" t="s">
        <v>268</v>
      </c>
      <c r="E113" s="287" t="s">
        <v>35</v>
      </c>
      <c r="F113" s="288" t="s">
        <v>1554</v>
      </c>
      <c r="G113" s="286"/>
      <c r="H113" s="289">
        <v>1484.9500000000001</v>
      </c>
      <c r="I113" s="290"/>
      <c r="J113" s="286"/>
      <c r="K113" s="286"/>
      <c r="L113" s="291"/>
      <c r="M113" s="292"/>
      <c r="N113" s="293"/>
      <c r="O113" s="293"/>
      <c r="P113" s="293"/>
      <c r="Q113" s="293"/>
      <c r="R113" s="293"/>
      <c r="S113" s="293"/>
      <c r="T113" s="294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95" t="s">
        <v>268</v>
      </c>
      <c r="AU113" s="295" t="s">
        <v>89</v>
      </c>
      <c r="AV113" s="16" t="s">
        <v>98</v>
      </c>
      <c r="AW113" s="16" t="s">
        <v>41</v>
      </c>
      <c r="AX113" s="16" t="s">
        <v>80</v>
      </c>
      <c r="AY113" s="295" t="s">
        <v>257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1555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4" customFormat="1">
      <c r="A115" s="14"/>
      <c r="B115" s="248"/>
      <c r="C115" s="249"/>
      <c r="D115" s="239" t="s">
        <v>268</v>
      </c>
      <c r="E115" s="250" t="s">
        <v>35</v>
      </c>
      <c r="F115" s="251" t="s">
        <v>1556</v>
      </c>
      <c r="G115" s="249"/>
      <c r="H115" s="252">
        <v>-192.53999999999999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268</v>
      </c>
      <c r="AU115" s="258" t="s">
        <v>89</v>
      </c>
      <c r="AV115" s="14" t="s">
        <v>89</v>
      </c>
      <c r="AW115" s="14" t="s">
        <v>41</v>
      </c>
      <c r="AX115" s="14" t="s">
        <v>80</v>
      </c>
      <c r="AY115" s="258" t="s">
        <v>257</v>
      </c>
    </row>
    <row r="116" s="14" customFormat="1">
      <c r="A116" s="14"/>
      <c r="B116" s="248"/>
      <c r="C116" s="249"/>
      <c r="D116" s="239" t="s">
        <v>268</v>
      </c>
      <c r="E116" s="250" t="s">
        <v>35</v>
      </c>
      <c r="F116" s="251" t="s">
        <v>1557</v>
      </c>
      <c r="G116" s="249"/>
      <c r="H116" s="252">
        <v>-11.609999999999999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268</v>
      </c>
      <c r="AU116" s="258" t="s">
        <v>89</v>
      </c>
      <c r="AV116" s="14" t="s">
        <v>89</v>
      </c>
      <c r="AW116" s="14" t="s">
        <v>41</v>
      </c>
      <c r="AX116" s="14" t="s">
        <v>80</v>
      </c>
      <c r="AY116" s="258" t="s">
        <v>257</v>
      </c>
    </row>
    <row r="117" s="14" customFormat="1">
      <c r="A117" s="14"/>
      <c r="B117" s="248"/>
      <c r="C117" s="249"/>
      <c r="D117" s="239" t="s">
        <v>268</v>
      </c>
      <c r="E117" s="250" t="s">
        <v>35</v>
      </c>
      <c r="F117" s="251" t="s">
        <v>1558</v>
      </c>
      <c r="G117" s="249"/>
      <c r="H117" s="252">
        <v>-157.333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268</v>
      </c>
      <c r="AU117" s="258" t="s">
        <v>89</v>
      </c>
      <c r="AV117" s="14" t="s">
        <v>89</v>
      </c>
      <c r="AW117" s="14" t="s">
        <v>41</v>
      </c>
      <c r="AX117" s="14" t="s">
        <v>80</v>
      </c>
      <c r="AY117" s="258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1559</v>
      </c>
      <c r="G118" s="249"/>
      <c r="H118" s="252">
        <v>-91.238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4" customFormat="1">
      <c r="A119" s="14"/>
      <c r="B119" s="248"/>
      <c r="C119" s="249"/>
      <c r="D119" s="239" t="s">
        <v>268</v>
      </c>
      <c r="E119" s="250" t="s">
        <v>35</v>
      </c>
      <c r="F119" s="251" t="s">
        <v>1560</v>
      </c>
      <c r="G119" s="249"/>
      <c r="H119" s="252">
        <v>-28.646999999999998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268</v>
      </c>
      <c r="AU119" s="258" t="s">
        <v>89</v>
      </c>
      <c r="AV119" s="14" t="s">
        <v>89</v>
      </c>
      <c r="AW119" s="14" t="s">
        <v>41</v>
      </c>
      <c r="AX119" s="14" t="s">
        <v>80</v>
      </c>
      <c r="AY119" s="258" t="s">
        <v>257</v>
      </c>
    </row>
    <row r="120" s="16" customFormat="1">
      <c r="A120" s="16"/>
      <c r="B120" s="285"/>
      <c r="C120" s="286"/>
      <c r="D120" s="239" t="s">
        <v>268</v>
      </c>
      <c r="E120" s="287" t="s">
        <v>35</v>
      </c>
      <c r="F120" s="288" t="s">
        <v>1554</v>
      </c>
      <c r="G120" s="286"/>
      <c r="H120" s="289">
        <v>-481.368</v>
      </c>
      <c r="I120" s="290"/>
      <c r="J120" s="286"/>
      <c r="K120" s="286"/>
      <c r="L120" s="291"/>
      <c r="M120" s="292"/>
      <c r="N120" s="293"/>
      <c r="O120" s="293"/>
      <c r="P120" s="293"/>
      <c r="Q120" s="293"/>
      <c r="R120" s="293"/>
      <c r="S120" s="293"/>
      <c r="T120" s="294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95" t="s">
        <v>268</v>
      </c>
      <c r="AU120" s="295" t="s">
        <v>89</v>
      </c>
      <c r="AV120" s="16" t="s">
        <v>98</v>
      </c>
      <c r="AW120" s="16" t="s">
        <v>41</v>
      </c>
      <c r="AX120" s="16" t="s">
        <v>80</v>
      </c>
      <c r="AY120" s="295" t="s">
        <v>257</v>
      </c>
    </row>
    <row r="121" s="15" customFormat="1">
      <c r="A121" s="15"/>
      <c r="B121" s="259"/>
      <c r="C121" s="260"/>
      <c r="D121" s="239" t="s">
        <v>268</v>
      </c>
      <c r="E121" s="261" t="s">
        <v>35</v>
      </c>
      <c r="F121" s="262" t="s">
        <v>272</v>
      </c>
      <c r="G121" s="260"/>
      <c r="H121" s="263">
        <v>1003.582</v>
      </c>
      <c r="I121" s="264"/>
      <c r="J121" s="260"/>
      <c r="K121" s="260"/>
      <c r="L121" s="265"/>
      <c r="M121" s="266"/>
      <c r="N121" s="267"/>
      <c r="O121" s="267"/>
      <c r="P121" s="267"/>
      <c r="Q121" s="267"/>
      <c r="R121" s="267"/>
      <c r="S121" s="267"/>
      <c r="T121" s="26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9" t="s">
        <v>268</v>
      </c>
      <c r="AU121" s="269" t="s">
        <v>89</v>
      </c>
      <c r="AV121" s="15" t="s">
        <v>264</v>
      </c>
      <c r="AW121" s="15" t="s">
        <v>41</v>
      </c>
      <c r="AX121" s="15" t="s">
        <v>87</v>
      </c>
      <c r="AY121" s="269" t="s">
        <v>257</v>
      </c>
    </row>
    <row r="122" s="2" customFormat="1" ht="33" customHeight="1">
      <c r="A122" s="41"/>
      <c r="B122" s="42"/>
      <c r="C122" s="219" t="s">
        <v>98</v>
      </c>
      <c r="D122" s="219" t="s">
        <v>259</v>
      </c>
      <c r="E122" s="220" t="s">
        <v>1565</v>
      </c>
      <c r="F122" s="221" t="s">
        <v>1566</v>
      </c>
      <c r="G122" s="222" t="s">
        <v>262</v>
      </c>
      <c r="H122" s="223">
        <v>1003.582</v>
      </c>
      <c r="I122" s="224"/>
      <c r="J122" s="225">
        <f>ROUND(I122*H122,2)</f>
        <v>0</v>
      </c>
      <c r="K122" s="221" t="s">
        <v>263</v>
      </c>
      <c r="L122" s="47"/>
      <c r="M122" s="226" t="s">
        <v>35</v>
      </c>
      <c r="N122" s="227" t="s">
        <v>51</v>
      </c>
      <c r="O122" s="87"/>
      <c r="P122" s="228">
        <f>O122*H122</f>
        <v>0</v>
      </c>
      <c r="Q122" s="228">
        <v>0</v>
      </c>
      <c r="R122" s="228">
        <f>Q122*H122</f>
        <v>0</v>
      </c>
      <c r="S122" s="228">
        <v>0.22</v>
      </c>
      <c r="T122" s="229">
        <f>S122*H122</f>
        <v>220.78804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0" t="s">
        <v>264</v>
      </c>
      <c r="AT122" s="230" t="s">
        <v>259</v>
      </c>
      <c r="AU122" s="230" t="s">
        <v>89</v>
      </c>
      <c r="AY122" s="19" t="s">
        <v>257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87</v>
      </c>
      <c r="BK122" s="231">
        <f>ROUND(I122*H122,2)</f>
        <v>0</v>
      </c>
      <c r="BL122" s="19" t="s">
        <v>264</v>
      </c>
      <c r="BM122" s="230" t="s">
        <v>1567</v>
      </c>
    </row>
    <row r="123" s="2" customFormat="1">
      <c r="A123" s="41"/>
      <c r="B123" s="42"/>
      <c r="C123" s="43"/>
      <c r="D123" s="232" t="s">
        <v>266</v>
      </c>
      <c r="E123" s="43"/>
      <c r="F123" s="233" t="s">
        <v>1568</v>
      </c>
      <c r="G123" s="43"/>
      <c r="H123" s="43"/>
      <c r="I123" s="234"/>
      <c r="J123" s="43"/>
      <c r="K123" s="43"/>
      <c r="L123" s="47"/>
      <c r="M123" s="235"/>
      <c r="N123" s="23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266</v>
      </c>
      <c r="AU123" s="19" t="s">
        <v>89</v>
      </c>
    </row>
    <row r="124" s="13" customFormat="1">
      <c r="A124" s="13"/>
      <c r="B124" s="237"/>
      <c r="C124" s="238"/>
      <c r="D124" s="239" t="s">
        <v>268</v>
      </c>
      <c r="E124" s="240" t="s">
        <v>35</v>
      </c>
      <c r="F124" s="241" t="s">
        <v>1551</v>
      </c>
      <c r="G124" s="238"/>
      <c r="H124" s="240" t="s">
        <v>35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268</v>
      </c>
      <c r="AU124" s="247" t="s">
        <v>89</v>
      </c>
      <c r="AV124" s="13" t="s">
        <v>87</v>
      </c>
      <c r="AW124" s="13" t="s">
        <v>41</v>
      </c>
      <c r="AX124" s="13" t="s">
        <v>80</v>
      </c>
      <c r="AY124" s="247" t="s">
        <v>257</v>
      </c>
    </row>
    <row r="125" s="13" customFormat="1">
      <c r="A125" s="13"/>
      <c r="B125" s="237"/>
      <c r="C125" s="238"/>
      <c r="D125" s="239" t="s">
        <v>268</v>
      </c>
      <c r="E125" s="240" t="s">
        <v>35</v>
      </c>
      <c r="F125" s="241" t="s">
        <v>1552</v>
      </c>
      <c r="G125" s="238"/>
      <c r="H125" s="240" t="s">
        <v>35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268</v>
      </c>
      <c r="AU125" s="247" t="s">
        <v>89</v>
      </c>
      <c r="AV125" s="13" t="s">
        <v>87</v>
      </c>
      <c r="AW125" s="13" t="s">
        <v>41</v>
      </c>
      <c r="AX125" s="13" t="s">
        <v>80</v>
      </c>
      <c r="AY125" s="247" t="s">
        <v>257</v>
      </c>
    </row>
    <row r="126" s="14" customFormat="1">
      <c r="A126" s="14"/>
      <c r="B126" s="248"/>
      <c r="C126" s="249"/>
      <c r="D126" s="239" t="s">
        <v>268</v>
      </c>
      <c r="E126" s="250" t="s">
        <v>35</v>
      </c>
      <c r="F126" s="251" t="s">
        <v>1553</v>
      </c>
      <c r="G126" s="249"/>
      <c r="H126" s="252">
        <v>1484.9500000000001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268</v>
      </c>
      <c r="AU126" s="258" t="s">
        <v>89</v>
      </c>
      <c r="AV126" s="14" t="s">
        <v>89</v>
      </c>
      <c r="AW126" s="14" t="s">
        <v>41</v>
      </c>
      <c r="AX126" s="14" t="s">
        <v>80</v>
      </c>
      <c r="AY126" s="258" t="s">
        <v>257</v>
      </c>
    </row>
    <row r="127" s="16" customFormat="1">
      <c r="A127" s="16"/>
      <c r="B127" s="285"/>
      <c r="C127" s="286"/>
      <c r="D127" s="239" t="s">
        <v>268</v>
      </c>
      <c r="E127" s="287" t="s">
        <v>35</v>
      </c>
      <c r="F127" s="288" t="s">
        <v>1554</v>
      </c>
      <c r="G127" s="286"/>
      <c r="H127" s="289">
        <v>1484.9500000000001</v>
      </c>
      <c r="I127" s="290"/>
      <c r="J127" s="286"/>
      <c r="K127" s="286"/>
      <c r="L127" s="291"/>
      <c r="M127" s="292"/>
      <c r="N127" s="293"/>
      <c r="O127" s="293"/>
      <c r="P127" s="293"/>
      <c r="Q127" s="293"/>
      <c r="R127" s="293"/>
      <c r="S127" s="293"/>
      <c r="T127" s="294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95" t="s">
        <v>268</v>
      </c>
      <c r="AU127" s="295" t="s">
        <v>89</v>
      </c>
      <c r="AV127" s="16" t="s">
        <v>98</v>
      </c>
      <c r="AW127" s="16" t="s">
        <v>41</v>
      </c>
      <c r="AX127" s="16" t="s">
        <v>80</v>
      </c>
      <c r="AY127" s="295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1555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1556</v>
      </c>
      <c r="G129" s="249"/>
      <c r="H129" s="252">
        <v>-192.53999999999999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1557</v>
      </c>
      <c r="G130" s="249"/>
      <c r="H130" s="252">
        <v>-11.609999999999999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4" customFormat="1">
      <c r="A131" s="14"/>
      <c r="B131" s="248"/>
      <c r="C131" s="249"/>
      <c r="D131" s="239" t="s">
        <v>268</v>
      </c>
      <c r="E131" s="250" t="s">
        <v>35</v>
      </c>
      <c r="F131" s="251" t="s">
        <v>1558</v>
      </c>
      <c r="G131" s="249"/>
      <c r="H131" s="252">
        <v>-157.333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268</v>
      </c>
      <c r="AU131" s="258" t="s">
        <v>89</v>
      </c>
      <c r="AV131" s="14" t="s">
        <v>89</v>
      </c>
      <c r="AW131" s="14" t="s">
        <v>41</v>
      </c>
      <c r="AX131" s="14" t="s">
        <v>80</v>
      </c>
      <c r="AY131" s="258" t="s">
        <v>257</v>
      </c>
    </row>
    <row r="132" s="14" customFormat="1">
      <c r="A132" s="14"/>
      <c r="B132" s="248"/>
      <c r="C132" s="249"/>
      <c r="D132" s="239" t="s">
        <v>268</v>
      </c>
      <c r="E132" s="250" t="s">
        <v>35</v>
      </c>
      <c r="F132" s="251" t="s">
        <v>1559</v>
      </c>
      <c r="G132" s="249"/>
      <c r="H132" s="252">
        <v>-91.238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268</v>
      </c>
      <c r="AU132" s="258" t="s">
        <v>89</v>
      </c>
      <c r="AV132" s="14" t="s">
        <v>89</v>
      </c>
      <c r="AW132" s="14" t="s">
        <v>41</v>
      </c>
      <c r="AX132" s="14" t="s">
        <v>80</v>
      </c>
      <c r="AY132" s="258" t="s">
        <v>257</v>
      </c>
    </row>
    <row r="133" s="14" customFormat="1">
      <c r="A133" s="14"/>
      <c r="B133" s="248"/>
      <c r="C133" s="249"/>
      <c r="D133" s="239" t="s">
        <v>268</v>
      </c>
      <c r="E133" s="250" t="s">
        <v>35</v>
      </c>
      <c r="F133" s="251" t="s">
        <v>1560</v>
      </c>
      <c r="G133" s="249"/>
      <c r="H133" s="252">
        <v>-28.646999999999998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268</v>
      </c>
      <c r="AU133" s="258" t="s">
        <v>89</v>
      </c>
      <c r="AV133" s="14" t="s">
        <v>89</v>
      </c>
      <c r="AW133" s="14" t="s">
        <v>41</v>
      </c>
      <c r="AX133" s="14" t="s">
        <v>80</v>
      </c>
      <c r="AY133" s="258" t="s">
        <v>257</v>
      </c>
    </row>
    <row r="134" s="16" customFormat="1">
      <c r="A134" s="16"/>
      <c r="B134" s="285"/>
      <c r="C134" s="286"/>
      <c r="D134" s="239" t="s">
        <v>268</v>
      </c>
      <c r="E134" s="287" t="s">
        <v>35</v>
      </c>
      <c r="F134" s="288" t="s">
        <v>1554</v>
      </c>
      <c r="G134" s="286"/>
      <c r="H134" s="289">
        <v>-481.368</v>
      </c>
      <c r="I134" s="290"/>
      <c r="J134" s="286"/>
      <c r="K134" s="286"/>
      <c r="L134" s="291"/>
      <c r="M134" s="292"/>
      <c r="N134" s="293"/>
      <c r="O134" s="293"/>
      <c r="P134" s="293"/>
      <c r="Q134" s="293"/>
      <c r="R134" s="293"/>
      <c r="S134" s="293"/>
      <c r="T134" s="29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5" t="s">
        <v>268</v>
      </c>
      <c r="AU134" s="295" t="s">
        <v>89</v>
      </c>
      <c r="AV134" s="16" t="s">
        <v>98</v>
      </c>
      <c r="AW134" s="16" t="s">
        <v>41</v>
      </c>
      <c r="AX134" s="16" t="s">
        <v>80</v>
      </c>
      <c r="AY134" s="295" t="s">
        <v>257</v>
      </c>
    </row>
    <row r="135" s="15" customFormat="1">
      <c r="A135" s="15"/>
      <c r="B135" s="259"/>
      <c r="C135" s="260"/>
      <c r="D135" s="239" t="s">
        <v>268</v>
      </c>
      <c r="E135" s="261" t="s">
        <v>35</v>
      </c>
      <c r="F135" s="262" t="s">
        <v>272</v>
      </c>
      <c r="G135" s="260"/>
      <c r="H135" s="263">
        <v>1003.582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9" t="s">
        <v>268</v>
      </c>
      <c r="AU135" s="269" t="s">
        <v>89</v>
      </c>
      <c r="AV135" s="15" t="s">
        <v>264</v>
      </c>
      <c r="AW135" s="15" t="s">
        <v>41</v>
      </c>
      <c r="AX135" s="15" t="s">
        <v>87</v>
      </c>
      <c r="AY135" s="269" t="s">
        <v>257</v>
      </c>
    </row>
    <row r="136" s="12" customFormat="1" ht="22.8" customHeight="1">
      <c r="A136" s="12"/>
      <c r="B136" s="203"/>
      <c r="C136" s="204"/>
      <c r="D136" s="205" t="s">
        <v>79</v>
      </c>
      <c r="E136" s="217" t="s">
        <v>287</v>
      </c>
      <c r="F136" s="217" t="s">
        <v>753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SUM(P137:P173)</f>
        <v>0</v>
      </c>
      <c r="Q136" s="211"/>
      <c r="R136" s="212">
        <f>SUM(R137:R173)</f>
        <v>9.3848839999999996</v>
      </c>
      <c r="S136" s="211"/>
      <c r="T136" s="213">
        <f>SUM(T137:T173)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87</v>
      </c>
      <c r="AT136" s="215" t="s">
        <v>79</v>
      </c>
      <c r="AU136" s="215" t="s">
        <v>87</v>
      </c>
      <c r="AY136" s="214" t="s">
        <v>257</v>
      </c>
      <c r="BK136" s="216">
        <f>SUM(BK137:BK173)</f>
        <v>0</v>
      </c>
    </row>
    <row r="137" s="2" customFormat="1" ht="21.75" customHeight="1">
      <c r="A137" s="41"/>
      <c r="B137" s="42"/>
      <c r="C137" s="219" t="s">
        <v>264</v>
      </c>
      <c r="D137" s="219" t="s">
        <v>259</v>
      </c>
      <c r="E137" s="220" t="s">
        <v>1569</v>
      </c>
      <c r="F137" s="221" t="s">
        <v>1570</v>
      </c>
      <c r="G137" s="222" t="s">
        <v>262</v>
      </c>
      <c r="H137" s="223">
        <v>1484.9500000000001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1571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1572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1551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4" customFormat="1">
      <c r="A140" s="14"/>
      <c r="B140" s="248"/>
      <c r="C140" s="249"/>
      <c r="D140" s="239" t="s">
        <v>268</v>
      </c>
      <c r="E140" s="250" t="s">
        <v>35</v>
      </c>
      <c r="F140" s="251" t="s">
        <v>1553</v>
      </c>
      <c r="G140" s="249"/>
      <c r="H140" s="252">
        <v>1484.9500000000001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268</v>
      </c>
      <c r="AU140" s="258" t="s">
        <v>89</v>
      </c>
      <c r="AV140" s="14" t="s">
        <v>89</v>
      </c>
      <c r="AW140" s="14" t="s">
        <v>41</v>
      </c>
      <c r="AX140" s="14" t="s">
        <v>80</v>
      </c>
      <c r="AY140" s="258" t="s">
        <v>257</v>
      </c>
    </row>
    <row r="141" s="15" customFormat="1">
      <c r="A141" s="15"/>
      <c r="B141" s="259"/>
      <c r="C141" s="260"/>
      <c r="D141" s="239" t="s">
        <v>268</v>
      </c>
      <c r="E141" s="261" t="s">
        <v>35</v>
      </c>
      <c r="F141" s="262" t="s">
        <v>272</v>
      </c>
      <c r="G141" s="260"/>
      <c r="H141" s="263">
        <v>1484.9500000000001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268</v>
      </c>
      <c r="AU141" s="269" t="s">
        <v>89</v>
      </c>
      <c r="AV141" s="15" t="s">
        <v>264</v>
      </c>
      <c r="AW141" s="15" t="s">
        <v>41</v>
      </c>
      <c r="AX141" s="15" t="s">
        <v>87</v>
      </c>
      <c r="AY141" s="269" t="s">
        <v>257</v>
      </c>
    </row>
    <row r="142" s="2" customFormat="1" ht="16.5" customHeight="1">
      <c r="A142" s="41"/>
      <c r="B142" s="42"/>
      <c r="C142" s="219" t="s">
        <v>287</v>
      </c>
      <c r="D142" s="219" t="s">
        <v>259</v>
      </c>
      <c r="E142" s="220" t="s">
        <v>1573</v>
      </c>
      <c r="F142" s="221" t="s">
        <v>1574</v>
      </c>
      <c r="G142" s="222" t="s">
        <v>262</v>
      </c>
      <c r="H142" s="223">
        <v>1484.9500000000001</v>
      </c>
      <c r="I142" s="224"/>
      <c r="J142" s="225">
        <f>ROUND(I142*H142,2)</f>
        <v>0</v>
      </c>
      <c r="K142" s="221" t="s">
        <v>263</v>
      </c>
      <c r="L142" s="47"/>
      <c r="M142" s="226" t="s">
        <v>35</v>
      </c>
      <c r="N142" s="227" t="s">
        <v>51</v>
      </c>
      <c r="O142" s="87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0" t="s">
        <v>264</v>
      </c>
      <c r="AT142" s="230" t="s">
        <v>259</v>
      </c>
      <c r="AU142" s="230" t="s">
        <v>89</v>
      </c>
      <c r="AY142" s="19" t="s">
        <v>257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87</v>
      </c>
      <c r="BK142" s="231">
        <f>ROUND(I142*H142,2)</f>
        <v>0</v>
      </c>
      <c r="BL142" s="19" t="s">
        <v>264</v>
      </c>
      <c r="BM142" s="230" t="s">
        <v>1575</v>
      </c>
    </row>
    <row r="143" s="2" customFormat="1">
      <c r="A143" s="41"/>
      <c r="B143" s="42"/>
      <c r="C143" s="43"/>
      <c r="D143" s="232" t="s">
        <v>266</v>
      </c>
      <c r="E143" s="43"/>
      <c r="F143" s="233" t="s">
        <v>1576</v>
      </c>
      <c r="G143" s="43"/>
      <c r="H143" s="43"/>
      <c r="I143" s="234"/>
      <c r="J143" s="43"/>
      <c r="K143" s="43"/>
      <c r="L143" s="47"/>
      <c r="M143" s="235"/>
      <c r="N143" s="23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266</v>
      </c>
      <c r="AU143" s="19" t="s">
        <v>89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1551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1577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4" customFormat="1">
      <c r="A146" s="14"/>
      <c r="B146" s="248"/>
      <c r="C146" s="249"/>
      <c r="D146" s="239" t="s">
        <v>268</v>
      </c>
      <c r="E146" s="250" t="s">
        <v>35</v>
      </c>
      <c r="F146" s="251" t="s">
        <v>1553</v>
      </c>
      <c r="G146" s="249"/>
      <c r="H146" s="252">
        <v>1484.9500000000001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268</v>
      </c>
      <c r="AU146" s="258" t="s">
        <v>89</v>
      </c>
      <c r="AV146" s="14" t="s">
        <v>89</v>
      </c>
      <c r="AW146" s="14" t="s">
        <v>41</v>
      </c>
      <c r="AX146" s="14" t="s">
        <v>80</v>
      </c>
      <c r="AY146" s="258" t="s">
        <v>257</v>
      </c>
    </row>
    <row r="147" s="15" customFormat="1">
      <c r="A147" s="15"/>
      <c r="B147" s="259"/>
      <c r="C147" s="260"/>
      <c r="D147" s="239" t="s">
        <v>268</v>
      </c>
      <c r="E147" s="261" t="s">
        <v>35</v>
      </c>
      <c r="F147" s="262" t="s">
        <v>272</v>
      </c>
      <c r="G147" s="260"/>
      <c r="H147" s="263">
        <v>1484.9500000000001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268</v>
      </c>
      <c r="AU147" s="269" t="s">
        <v>89</v>
      </c>
      <c r="AV147" s="15" t="s">
        <v>264</v>
      </c>
      <c r="AW147" s="15" t="s">
        <v>41</v>
      </c>
      <c r="AX147" s="15" t="s">
        <v>87</v>
      </c>
      <c r="AY147" s="269" t="s">
        <v>257</v>
      </c>
    </row>
    <row r="148" s="2" customFormat="1" ht="16.5" customHeight="1">
      <c r="A148" s="41"/>
      <c r="B148" s="42"/>
      <c r="C148" s="219" t="s">
        <v>294</v>
      </c>
      <c r="D148" s="219" t="s">
        <v>259</v>
      </c>
      <c r="E148" s="220" t="s">
        <v>1573</v>
      </c>
      <c r="F148" s="221" t="s">
        <v>1574</v>
      </c>
      <c r="G148" s="222" t="s">
        <v>262</v>
      </c>
      <c r="H148" s="223">
        <v>1484.9500000000001</v>
      </c>
      <c r="I148" s="224"/>
      <c r="J148" s="225">
        <f>ROUND(I148*H148,2)</f>
        <v>0</v>
      </c>
      <c r="K148" s="221" t="s">
        <v>263</v>
      </c>
      <c r="L148" s="47"/>
      <c r="M148" s="226" t="s">
        <v>35</v>
      </c>
      <c r="N148" s="227" t="s">
        <v>51</v>
      </c>
      <c r="O148" s="87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0" t="s">
        <v>264</v>
      </c>
      <c r="AT148" s="230" t="s">
        <v>259</v>
      </c>
      <c r="AU148" s="230" t="s">
        <v>89</v>
      </c>
      <c r="AY148" s="19" t="s">
        <v>257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87</v>
      </c>
      <c r="BK148" s="231">
        <f>ROUND(I148*H148,2)</f>
        <v>0</v>
      </c>
      <c r="BL148" s="19" t="s">
        <v>264</v>
      </c>
      <c r="BM148" s="230" t="s">
        <v>1578</v>
      </c>
    </row>
    <row r="149" s="2" customFormat="1">
      <c r="A149" s="41"/>
      <c r="B149" s="42"/>
      <c r="C149" s="43"/>
      <c r="D149" s="232" t="s">
        <v>266</v>
      </c>
      <c r="E149" s="43"/>
      <c r="F149" s="233" t="s">
        <v>1576</v>
      </c>
      <c r="G149" s="43"/>
      <c r="H149" s="43"/>
      <c r="I149" s="234"/>
      <c r="J149" s="43"/>
      <c r="K149" s="43"/>
      <c r="L149" s="47"/>
      <c r="M149" s="235"/>
      <c r="N149" s="23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266</v>
      </c>
      <c r="AU149" s="19" t="s">
        <v>89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1551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1579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1553</v>
      </c>
      <c r="G152" s="249"/>
      <c r="H152" s="252">
        <v>1484.9500000000001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1484.9500000000001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24.15" customHeight="1">
      <c r="A154" s="41"/>
      <c r="B154" s="42"/>
      <c r="C154" s="219" t="s">
        <v>302</v>
      </c>
      <c r="D154" s="219" t="s">
        <v>259</v>
      </c>
      <c r="E154" s="220" t="s">
        <v>1580</v>
      </c>
      <c r="F154" s="221" t="s">
        <v>1581</v>
      </c>
      <c r="G154" s="222" t="s">
        <v>262</v>
      </c>
      <c r="H154" s="223">
        <v>1484.9500000000001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1582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1583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1551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4" customFormat="1">
      <c r="A157" s="14"/>
      <c r="B157" s="248"/>
      <c r="C157" s="249"/>
      <c r="D157" s="239" t="s">
        <v>268</v>
      </c>
      <c r="E157" s="250" t="s">
        <v>35</v>
      </c>
      <c r="F157" s="251" t="s">
        <v>1553</v>
      </c>
      <c r="G157" s="249"/>
      <c r="H157" s="252">
        <v>1484.9500000000001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268</v>
      </c>
      <c r="AU157" s="258" t="s">
        <v>89</v>
      </c>
      <c r="AV157" s="14" t="s">
        <v>89</v>
      </c>
      <c r="AW157" s="14" t="s">
        <v>41</v>
      </c>
      <c r="AX157" s="14" t="s">
        <v>80</v>
      </c>
      <c r="AY157" s="258" t="s">
        <v>257</v>
      </c>
    </row>
    <row r="158" s="15" customFormat="1">
      <c r="A158" s="15"/>
      <c r="B158" s="259"/>
      <c r="C158" s="260"/>
      <c r="D158" s="239" t="s">
        <v>268</v>
      </c>
      <c r="E158" s="261" t="s">
        <v>35</v>
      </c>
      <c r="F158" s="262" t="s">
        <v>272</v>
      </c>
      <c r="G158" s="260"/>
      <c r="H158" s="263">
        <v>1484.9500000000001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268</v>
      </c>
      <c r="AU158" s="269" t="s">
        <v>89</v>
      </c>
      <c r="AV158" s="15" t="s">
        <v>264</v>
      </c>
      <c r="AW158" s="15" t="s">
        <v>41</v>
      </c>
      <c r="AX158" s="15" t="s">
        <v>87</v>
      </c>
      <c r="AY158" s="269" t="s">
        <v>257</v>
      </c>
    </row>
    <row r="159" s="2" customFormat="1" ht="16.5" customHeight="1">
      <c r="A159" s="41"/>
      <c r="B159" s="42"/>
      <c r="C159" s="219" t="s">
        <v>308</v>
      </c>
      <c r="D159" s="219" t="s">
        <v>259</v>
      </c>
      <c r="E159" s="220" t="s">
        <v>1584</v>
      </c>
      <c r="F159" s="221" t="s">
        <v>1585</v>
      </c>
      <c r="G159" s="222" t="s">
        <v>262</v>
      </c>
      <c r="H159" s="223">
        <v>1484.9500000000001</v>
      </c>
      <c r="I159" s="224"/>
      <c r="J159" s="225">
        <f>ROUND(I159*H159,2)</f>
        <v>0</v>
      </c>
      <c r="K159" s="221" t="s">
        <v>263</v>
      </c>
      <c r="L159" s="47"/>
      <c r="M159" s="226" t="s">
        <v>35</v>
      </c>
      <c r="N159" s="227" t="s">
        <v>51</v>
      </c>
      <c r="O159" s="87"/>
      <c r="P159" s="228">
        <f>O159*H159</f>
        <v>0</v>
      </c>
      <c r="Q159" s="228">
        <v>0.0060099999999999997</v>
      </c>
      <c r="R159" s="228">
        <f>Q159*H159</f>
        <v>8.9245494999999995</v>
      </c>
      <c r="S159" s="228">
        <v>0</v>
      </c>
      <c r="T159" s="22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0" t="s">
        <v>264</v>
      </c>
      <c r="AT159" s="230" t="s">
        <v>259</v>
      </c>
      <c r="AU159" s="230" t="s">
        <v>89</v>
      </c>
      <c r="AY159" s="19" t="s">
        <v>257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87</v>
      </c>
      <c r="BK159" s="231">
        <f>ROUND(I159*H159,2)</f>
        <v>0</v>
      </c>
      <c r="BL159" s="19" t="s">
        <v>264</v>
      </c>
      <c r="BM159" s="230" t="s">
        <v>1586</v>
      </c>
    </row>
    <row r="160" s="2" customFormat="1">
      <c r="A160" s="41"/>
      <c r="B160" s="42"/>
      <c r="C160" s="43"/>
      <c r="D160" s="232" t="s">
        <v>266</v>
      </c>
      <c r="E160" s="43"/>
      <c r="F160" s="233" t="s">
        <v>1587</v>
      </c>
      <c r="G160" s="43"/>
      <c r="H160" s="43"/>
      <c r="I160" s="234"/>
      <c r="J160" s="43"/>
      <c r="K160" s="43"/>
      <c r="L160" s="47"/>
      <c r="M160" s="235"/>
      <c r="N160" s="23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266</v>
      </c>
      <c r="AU160" s="19" t="s">
        <v>89</v>
      </c>
    </row>
    <row r="161" s="13" customFormat="1">
      <c r="A161" s="13"/>
      <c r="B161" s="237"/>
      <c r="C161" s="238"/>
      <c r="D161" s="239" t="s">
        <v>268</v>
      </c>
      <c r="E161" s="240" t="s">
        <v>35</v>
      </c>
      <c r="F161" s="241" t="s">
        <v>1551</v>
      </c>
      <c r="G161" s="238"/>
      <c r="H161" s="240" t="s">
        <v>35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268</v>
      </c>
      <c r="AU161" s="247" t="s">
        <v>89</v>
      </c>
      <c r="AV161" s="13" t="s">
        <v>87</v>
      </c>
      <c r="AW161" s="13" t="s">
        <v>41</v>
      </c>
      <c r="AX161" s="13" t="s">
        <v>80</v>
      </c>
      <c r="AY161" s="247" t="s">
        <v>257</v>
      </c>
    </row>
    <row r="162" s="14" customFormat="1">
      <c r="A162" s="14"/>
      <c r="B162" s="248"/>
      <c r="C162" s="249"/>
      <c r="D162" s="239" t="s">
        <v>268</v>
      </c>
      <c r="E162" s="250" t="s">
        <v>35</v>
      </c>
      <c r="F162" s="251" t="s">
        <v>1553</v>
      </c>
      <c r="G162" s="249"/>
      <c r="H162" s="252">
        <v>1484.9500000000001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268</v>
      </c>
      <c r="AU162" s="258" t="s">
        <v>89</v>
      </c>
      <c r="AV162" s="14" t="s">
        <v>89</v>
      </c>
      <c r="AW162" s="14" t="s">
        <v>41</v>
      </c>
      <c r="AX162" s="14" t="s">
        <v>80</v>
      </c>
      <c r="AY162" s="258" t="s">
        <v>257</v>
      </c>
    </row>
    <row r="163" s="15" customFormat="1">
      <c r="A163" s="15"/>
      <c r="B163" s="259"/>
      <c r="C163" s="260"/>
      <c r="D163" s="239" t="s">
        <v>268</v>
      </c>
      <c r="E163" s="261" t="s">
        <v>35</v>
      </c>
      <c r="F163" s="262" t="s">
        <v>272</v>
      </c>
      <c r="G163" s="260"/>
      <c r="H163" s="263">
        <v>1484.9500000000001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268</v>
      </c>
      <c r="AU163" s="269" t="s">
        <v>89</v>
      </c>
      <c r="AV163" s="15" t="s">
        <v>264</v>
      </c>
      <c r="AW163" s="15" t="s">
        <v>41</v>
      </c>
      <c r="AX163" s="15" t="s">
        <v>87</v>
      </c>
      <c r="AY163" s="269" t="s">
        <v>257</v>
      </c>
    </row>
    <row r="164" s="2" customFormat="1" ht="16.5" customHeight="1">
      <c r="A164" s="41"/>
      <c r="B164" s="42"/>
      <c r="C164" s="219" t="s">
        <v>315</v>
      </c>
      <c r="D164" s="219" t="s">
        <v>259</v>
      </c>
      <c r="E164" s="220" t="s">
        <v>1588</v>
      </c>
      <c r="F164" s="221" t="s">
        <v>1589</v>
      </c>
      <c r="G164" s="222" t="s">
        <v>262</v>
      </c>
      <c r="H164" s="223">
        <v>1484.9500000000001</v>
      </c>
      <c r="I164" s="224"/>
      <c r="J164" s="225">
        <f>ROUND(I164*H164,2)</f>
        <v>0</v>
      </c>
      <c r="K164" s="221" t="s">
        <v>263</v>
      </c>
      <c r="L164" s="47"/>
      <c r="M164" s="226" t="s">
        <v>35</v>
      </c>
      <c r="N164" s="227" t="s">
        <v>51</v>
      </c>
      <c r="O164" s="87"/>
      <c r="P164" s="228">
        <f>O164*H164</f>
        <v>0</v>
      </c>
      <c r="Q164" s="228">
        <v>0.00031</v>
      </c>
      <c r="R164" s="228">
        <f>Q164*H164</f>
        <v>0.46033450000000004</v>
      </c>
      <c r="S164" s="228">
        <v>0</v>
      </c>
      <c r="T164" s="22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30" t="s">
        <v>264</v>
      </c>
      <c r="AT164" s="230" t="s">
        <v>259</v>
      </c>
      <c r="AU164" s="230" t="s">
        <v>89</v>
      </c>
      <c r="AY164" s="19" t="s">
        <v>257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9" t="s">
        <v>87</v>
      </c>
      <c r="BK164" s="231">
        <f>ROUND(I164*H164,2)</f>
        <v>0</v>
      </c>
      <c r="BL164" s="19" t="s">
        <v>264</v>
      </c>
      <c r="BM164" s="230" t="s">
        <v>1590</v>
      </c>
    </row>
    <row r="165" s="2" customFormat="1">
      <c r="A165" s="41"/>
      <c r="B165" s="42"/>
      <c r="C165" s="43"/>
      <c r="D165" s="232" t="s">
        <v>266</v>
      </c>
      <c r="E165" s="43"/>
      <c r="F165" s="233" t="s">
        <v>1591</v>
      </c>
      <c r="G165" s="43"/>
      <c r="H165" s="43"/>
      <c r="I165" s="234"/>
      <c r="J165" s="43"/>
      <c r="K165" s="43"/>
      <c r="L165" s="47"/>
      <c r="M165" s="235"/>
      <c r="N165" s="23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266</v>
      </c>
      <c r="AU165" s="19" t="s">
        <v>89</v>
      </c>
    </row>
    <row r="166" s="13" customFormat="1">
      <c r="A166" s="13"/>
      <c r="B166" s="237"/>
      <c r="C166" s="238"/>
      <c r="D166" s="239" t="s">
        <v>268</v>
      </c>
      <c r="E166" s="240" t="s">
        <v>35</v>
      </c>
      <c r="F166" s="241" t="s">
        <v>1551</v>
      </c>
      <c r="G166" s="238"/>
      <c r="H166" s="240" t="s">
        <v>35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268</v>
      </c>
      <c r="AU166" s="247" t="s">
        <v>89</v>
      </c>
      <c r="AV166" s="13" t="s">
        <v>87</v>
      </c>
      <c r="AW166" s="13" t="s">
        <v>41</v>
      </c>
      <c r="AX166" s="13" t="s">
        <v>80</v>
      </c>
      <c r="AY166" s="247" t="s">
        <v>257</v>
      </c>
    </row>
    <row r="167" s="14" customFormat="1">
      <c r="A167" s="14"/>
      <c r="B167" s="248"/>
      <c r="C167" s="249"/>
      <c r="D167" s="239" t="s">
        <v>268</v>
      </c>
      <c r="E167" s="250" t="s">
        <v>35</v>
      </c>
      <c r="F167" s="251" t="s">
        <v>1553</v>
      </c>
      <c r="G167" s="249"/>
      <c r="H167" s="252">
        <v>1484.9500000000001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268</v>
      </c>
      <c r="AU167" s="258" t="s">
        <v>89</v>
      </c>
      <c r="AV167" s="14" t="s">
        <v>89</v>
      </c>
      <c r="AW167" s="14" t="s">
        <v>41</v>
      </c>
      <c r="AX167" s="14" t="s">
        <v>80</v>
      </c>
      <c r="AY167" s="258" t="s">
        <v>257</v>
      </c>
    </row>
    <row r="168" s="15" customFormat="1">
      <c r="A168" s="15"/>
      <c r="B168" s="259"/>
      <c r="C168" s="260"/>
      <c r="D168" s="239" t="s">
        <v>268</v>
      </c>
      <c r="E168" s="261" t="s">
        <v>35</v>
      </c>
      <c r="F168" s="262" t="s">
        <v>272</v>
      </c>
      <c r="G168" s="260"/>
      <c r="H168" s="263">
        <v>1484.9500000000001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268</v>
      </c>
      <c r="AU168" s="269" t="s">
        <v>89</v>
      </c>
      <c r="AV168" s="15" t="s">
        <v>264</v>
      </c>
      <c r="AW168" s="15" t="s">
        <v>41</v>
      </c>
      <c r="AX168" s="15" t="s">
        <v>87</v>
      </c>
      <c r="AY168" s="269" t="s">
        <v>257</v>
      </c>
    </row>
    <row r="169" s="2" customFormat="1" ht="24.15" customHeight="1">
      <c r="A169" s="41"/>
      <c r="B169" s="42"/>
      <c r="C169" s="219" t="s">
        <v>323</v>
      </c>
      <c r="D169" s="219" t="s">
        <v>259</v>
      </c>
      <c r="E169" s="220" t="s">
        <v>1592</v>
      </c>
      <c r="F169" s="221" t="s">
        <v>1593</v>
      </c>
      <c r="G169" s="222" t="s">
        <v>262</v>
      </c>
      <c r="H169" s="223">
        <v>1484.9500000000001</v>
      </c>
      <c r="I169" s="224"/>
      <c r="J169" s="225">
        <f>ROUND(I169*H169,2)</f>
        <v>0</v>
      </c>
      <c r="K169" s="221" t="s">
        <v>263</v>
      </c>
      <c r="L169" s="47"/>
      <c r="M169" s="226" t="s">
        <v>35</v>
      </c>
      <c r="N169" s="227" t="s">
        <v>51</v>
      </c>
      <c r="O169" s="87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30" t="s">
        <v>264</v>
      </c>
      <c r="AT169" s="230" t="s">
        <v>259</v>
      </c>
      <c r="AU169" s="230" t="s">
        <v>89</v>
      </c>
      <c r="AY169" s="19" t="s">
        <v>257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9" t="s">
        <v>87</v>
      </c>
      <c r="BK169" s="231">
        <f>ROUND(I169*H169,2)</f>
        <v>0</v>
      </c>
      <c r="BL169" s="19" t="s">
        <v>264</v>
      </c>
      <c r="BM169" s="230" t="s">
        <v>1594</v>
      </c>
    </row>
    <row r="170" s="2" customFormat="1">
      <c r="A170" s="41"/>
      <c r="B170" s="42"/>
      <c r="C170" s="43"/>
      <c r="D170" s="232" t="s">
        <v>266</v>
      </c>
      <c r="E170" s="43"/>
      <c r="F170" s="233" t="s">
        <v>1595</v>
      </c>
      <c r="G170" s="43"/>
      <c r="H170" s="43"/>
      <c r="I170" s="234"/>
      <c r="J170" s="43"/>
      <c r="K170" s="43"/>
      <c r="L170" s="47"/>
      <c r="M170" s="235"/>
      <c r="N170" s="23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266</v>
      </c>
      <c r="AU170" s="19" t="s">
        <v>89</v>
      </c>
    </row>
    <row r="171" s="13" customFormat="1">
      <c r="A171" s="13"/>
      <c r="B171" s="237"/>
      <c r="C171" s="238"/>
      <c r="D171" s="239" t="s">
        <v>268</v>
      </c>
      <c r="E171" s="240" t="s">
        <v>35</v>
      </c>
      <c r="F171" s="241" t="s">
        <v>1551</v>
      </c>
      <c r="G171" s="238"/>
      <c r="H171" s="240" t="s">
        <v>35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268</v>
      </c>
      <c r="AU171" s="247" t="s">
        <v>89</v>
      </c>
      <c r="AV171" s="13" t="s">
        <v>87</v>
      </c>
      <c r="AW171" s="13" t="s">
        <v>41</v>
      </c>
      <c r="AX171" s="13" t="s">
        <v>80</v>
      </c>
      <c r="AY171" s="247" t="s">
        <v>257</v>
      </c>
    </row>
    <row r="172" s="14" customFormat="1">
      <c r="A172" s="14"/>
      <c r="B172" s="248"/>
      <c r="C172" s="249"/>
      <c r="D172" s="239" t="s">
        <v>268</v>
      </c>
      <c r="E172" s="250" t="s">
        <v>35</v>
      </c>
      <c r="F172" s="251" t="s">
        <v>1553</v>
      </c>
      <c r="G172" s="249"/>
      <c r="H172" s="252">
        <v>1484.9500000000001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268</v>
      </c>
      <c r="AU172" s="258" t="s">
        <v>89</v>
      </c>
      <c r="AV172" s="14" t="s">
        <v>89</v>
      </c>
      <c r="AW172" s="14" t="s">
        <v>41</v>
      </c>
      <c r="AX172" s="14" t="s">
        <v>80</v>
      </c>
      <c r="AY172" s="258" t="s">
        <v>257</v>
      </c>
    </row>
    <row r="173" s="15" customFormat="1">
      <c r="A173" s="15"/>
      <c r="B173" s="259"/>
      <c r="C173" s="260"/>
      <c r="D173" s="239" t="s">
        <v>268</v>
      </c>
      <c r="E173" s="261" t="s">
        <v>35</v>
      </c>
      <c r="F173" s="262" t="s">
        <v>272</v>
      </c>
      <c r="G173" s="260"/>
      <c r="H173" s="263">
        <v>1484.9500000000001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268</v>
      </c>
      <c r="AU173" s="269" t="s">
        <v>89</v>
      </c>
      <c r="AV173" s="15" t="s">
        <v>264</v>
      </c>
      <c r="AW173" s="15" t="s">
        <v>41</v>
      </c>
      <c r="AX173" s="15" t="s">
        <v>87</v>
      </c>
      <c r="AY173" s="269" t="s">
        <v>257</v>
      </c>
    </row>
    <row r="174" s="12" customFormat="1" ht="22.8" customHeight="1">
      <c r="A174" s="12"/>
      <c r="B174" s="203"/>
      <c r="C174" s="204"/>
      <c r="D174" s="205" t="s">
        <v>79</v>
      </c>
      <c r="E174" s="217" t="s">
        <v>315</v>
      </c>
      <c r="F174" s="217" t="s">
        <v>533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SUM(P175:P178)</f>
        <v>0</v>
      </c>
      <c r="Q174" s="211"/>
      <c r="R174" s="212">
        <f>SUM(R175:R178)</f>
        <v>0.021349999999999997</v>
      </c>
      <c r="S174" s="211"/>
      <c r="T174" s="213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87</v>
      </c>
      <c r="AT174" s="215" t="s">
        <v>79</v>
      </c>
      <c r="AU174" s="215" t="s">
        <v>87</v>
      </c>
      <c r="AY174" s="214" t="s">
        <v>257</v>
      </c>
      <c r="BK174" s="216">
        <f>SUM(BK175:BK178)</f>
        <v>0</v>
      </c>
    </row>
    <row r="175" s="2" customFormat="1" ht="33" customHeight="1">
      <c r="A175" s="41"/>
      <c r="B175" s="42"/>
      <c r="C175" s="219" t="s">
        <v>361</v>
      </c>
      <c r="D175" s="219" t="s">
        <v>259</v>
      </c>
      <c r="E175" s="220" t="s">
        <v>1596</v>
      </c>
      <c r="F175" s="221" t="s">
        <v>1597</v>
      </c>
      <c r="G175" s="222" t="s">
        <v>297</v>
      </c>
      <c r="H175" s="223">
        <v>35</v>
      </c>
      <c r="I175" s="224"/>
      <c r="J175" s="225">
        <f>ROUND(I175*H175,2)</f>
        <v>0</v>
      </c>
      <c r="K175" s="221" t="s">
        <v>263</v>
      </c>
      <c r="L175" s="47"/>
      <c r="M175" s="226" t="s">
        <v>35</v>
      </c>
      <c r="N175" s="227" t="s">
        <v>51</v>
      </c>
      <c r="O175" s="87"/>
      <c r="P175" s="228">
        <f>O175*H175</f>
        <v>0</v>
      </c>
      <c r="Q175" s="228">
        <v>0.00060999999999999997</v>
      </c>
      <c r="R175" s="228">
        <f>Q175*H175</f>
        <v>0.021349999999999997</v>
      </c>
      <c r="S175" s="228">
        <v>0</v>
      </c>
      <c r="T175" s="22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30" t="s">
        <v>264</v>
      </c>
      <c r="AT175" s="230" t="s">
        <v>259</v>
      </c>
      <c r="AU175" s="230" t="s">
        <v>89</v>
      </c>
      <c r="AY175" s="19" t="s">
        <v>257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9" t="s">
        <v>87</v>
      </c>
      <c r="BK175" s="231">
        <f>ROUND(I175*H175,2)</f>
        <v>0</v>
      </c>
      <c r="BL175" s="19" t="s">
        <v>264</v>
      </c>
      <c r="BM175" s="230" t="s">
        <v>1598</v>
      </c>
    </row>
    <row r="176" s="2" customFormat="1">
      <c r="A176" s="41"/>
      <c r="B176" s="42"/>
      <c r="C176" s="43"/>
      <c r="D176" s="232" t="s">
        <v>266</v>
      </c>
      <c r="E176" s="43"/>
      <c r="F176" s="233" t="s">
        <v>1599</v>
      </c>
      <c r="G176" s="43"/>
      <c r="H176" s="43"/>
      <c r="I176" s="234"/>
      <c r="J176" s="43"/>
      <c r="K176" s="43"/>
      <c r="L176" s="47"/>
      <c r="M176" s="235"/>
      <c r="N176" s="23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266</v>
      </c>
      <c r="AU176" s="19" t="s">
        <v>89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1551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1600</v>
      </c>
      <c r="G178" s="249"/>
      <c r="H178" s="252">
        <v>35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87</v>
      </c>
      <c r="AY178" s="258" t="s">
        <v>257</v>
      </c>
    </row>
    <row r="179" s="12" customFormat="1" ht="22.8" customHeight="1">
      <c r="A179" s="12"/>
      <c r="B179" s="203"/>
      <c r="C179" s="204"/>
      <c r="D179" s="205" t="s">
        <v>79</v>
      </c>
      <c r="E179" s="217" t="s">
        <v>539</v>
      </c>
      <c r="F179" s="217" t="s">
        <v>540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SUM(P180:P195)</f>
        <v>0</v>
      </c>
      <c r="Q179" s="211"/>
      <c r="R179" s="212">
        <f>SUM(R180:R195)</f>
        <v>0</v>
      </c>
      <c r="S179" s="211"/>
      <c r="T179" s="213">
        <f>SUM(T180:T195)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87</v>
      </c>
      <c r="AT179" s="215" t="s">
        <v>79</v>
      </c>
      <c r="AU179" s="215" t="s">
        <v>87</v>
      </c>
      <c r="AY179" s="214" t="s">
        <v>257</v>
      </c>
      <c r="BK179" s="216">
        <f>SUM(BK180:BK195)</f>
        <v>0</v>
      </c>
    </row>
    <row r="180" s="2" customFormat="1" ht="24.15" customHeight="1">
      <c r="A180" s="41"/>
      <c r="B180" s="42"/>
      <c r="C180" s="219" t="s">
        <v>331</v>
      </c>
      <c r="D180" s="219" t="s">
        <v>259</v>
      </c>
      <c r="E180" s="220" t="s">
        <v>542</v>
      </c>
      <c r="F180" s="221" t="s">
        <v>543</v>
      </c>
      <c r="G180" s="222" t="s">
        <v>356</v>
      </c>
      <c r="H180" s="223">
        <v>963.43899999999996</v>
      </c>
      <c r="I180" s="224"/>
      <c r="J180" s="225">
        <f>ROUND(I180*H180,2)</f>
        <v>0</v>
      </c>
      <c r="K180" s="221" t="s">
        <v>263</v>
      </c>
      <c r="L180" s="47"/>
      <c r="M180" s="226" t="s">
        <v>35</v>
      </c>
      <c r="N180" s="227" t="s">
        <v>51</v>
      </c>
      <c r="O180" s="87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0" t="s">
        <v>264</v>
      </c>
      <c r="AT180" s="230" t="s">
        <v>259</v>
      </c>
      <c r="AU180" s="230" t="s">
        <v>89</v>
      </c>
      <c r="AY180" s="19" t="s">
        <v>257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87</v>
      </c>
      <c r="BK180" s="231">
        <f>ROUND(I180*H180,2)</f>
        <v>0</v>
      </c>
      <c r="BL180" s="19" t="s">
        <v>264</v>
      </c>
      <c r="BM180" s="230" t="s">
        <v>1601</v>
      </c>
    </row>
    <row r="181" s="2" customFormat="1">
      <c r="A181" s="41"/>
      <c r="B181" s="42"/>
      <c r="C181" s="43"/>
      <c r="D181" s="232" t="s">
        <v>266</v>
      </c>
      <c r="E181" s="43"/>
      <c r="F181" s="233" t="s">
        <v>545</v>
      </c>
      <c r="G181" s="43"/>
      <c r="H181" s="43"/>
      <c r="I181" s="234"/>
      <c r="J181" s="43"/>
      <c r="K181" s="43"/>
      <c r="L181" s="47"/>
      <c r="M181" s="235"/>
      <c r="N181" s="23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266</v>
      </c>
      <c r="AU181" s="19" t="s">
        <v>89</v>
      </c>
    </row>
    <row r="182" s="2" customFormat="1" ht="24.15" customHeight="1">
      <c r="A182" s="41"/>
      <c r="B182" s="42"/>
      <c r="C182" s="219" t="s">
        <v>337</v>
      </c>
      <c r="D182" s="219" t="s">
        <v>259</v>
      </c>
      <c r="E182" s="220" t="s">
        <v>547</v>
      </c>
      <c r="F182" s="221" t="s">
        <v>548</v>
      </c>
      <c r="G182" s="222" t="s">
        <v>356</v>
      </c>
      <c r="H182" s="223">
        <v>10597.829</v>
      </c>
      <c r="I182" s="224"/>
      <c r="J182" s="225">
        <f>ROUND(I182*H182,2)</f>
        <v>0</v>
      </c>
      <c r="K182" s="221" t="s">
        <v>263</v>
      </c>
      <c r="L182" s="47"/>
      <c r="M182" s="226" t="s">
        <v>35</v>
      </c>
      <c r="N182" s="227" t="s">
        <v>51</v>
      </c>
      <c r="O182" s="87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0" t="s">
        <v>264</v>
      </c>
      <c r="AT182" s="230" t="s">
        <v>259</v>
      </c>
      <c r="AU182" s="230" t="s">
        <v>89</v>
      </c>
      <c r="AY182" s="19" t="s">
        <v>257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9" t="s">
        <v>87</v>
      </c>
      <c r="BK182" s="231">
        <f>ROUND(I182*H182,2)</f>
        <v>0</v>
      </c>
      <c r="BL182" s="19" t="s">
        <v>264</v>
      </c>
      <c r="BM182" s="230" t="s">
        <v>1602</v>
      </c>
    </row>
    <row r="183" s="2" customFormat="1">
      <c r="A183" s="41"/>
      <c r="B183" s="42"/>
      <c r="C183" s="43"/>
      <c r="D183" s="232" t="s">
        <v>266</v>
      </c>
      <c r="E183" s="43"/>
      <c r="F183" s="233" t="s">
        <v>550</v>
      </c>
      <c r="G183" s="43"/>
      <c r="H183" s="43"/>
      <c r="I183" s="234"/>
      <c r="J183" s="43"/>
      <c r="K183" s="43"/>
      <c r="L183" s="47"/>
      <c r="M183" s="235"/>
      <c r="N183" s="23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266</v>
      </c>
      <c r="AU183" s="19" t="s">
        <v>89</v>
      </c>
    </row>
    <row r="184" s="2" customFormat="1">
      <c r="A184" s="41"/>
      <c r="B184" s="42"/>
      <c r="C184" s="43"/>
      <c r="D184" s="239" t="s">
        <v>551</v>
      </c>
      <c r="E184" s="43"/>
      <c r="F184" s="280" t="s">
        <v>552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551</v>
      </c>
      <c r="AU184" s="19" t="s">
        <v>89</v>
      </c>
    </row>
    <row r="185" s="14" customFormat="1">
      <c r="A185" s="14"/>
      <c r="B185" s="248"/>
      <c r="C185" s="249"/>
      <c r="D185" s="239" t="s">
        <v>268</v>
      </c>
      <c r="E185" s="249"/>
      <c r="F185" s="251" t="s">
        <v>1603</v>
      </c>
      <c r="G185" s="249"/>
      <c r="H185" s="252">
        <v>10597.829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268</v>
      </c>
      <c r="AU185" s="258" t="s">
        <v>89</v>
      </c>
      <c r="AV185" s="14" t="s">
        <v>89</v>
      </c>
      <c r="AW185" s="14" t="s">
        <v>4</v>
      </c>
      <c r="AX185" s="14" t="s">
        <v>87</v>
      </c>
      <c r="AY185" s="258" t="s">
        <v>257</v>
      </c>
    </row>
    <row r="186" s="2" customFormat="1" ht="24.15" customHeight="1">
      <c r="A186" s="41"/>
      <c r="B186" s="42"/>
      <c r="C186" s="219" t="s">
        <v>293</v>
      </c>
      <c r="D186" s="219" t="s">
        <v>259</v>
      </c>
      <c r="E186" s="220" t="s">
        <v>555</v>
      </c>
      <c r="F186" s="221" t="s">
        <v>556</v>
      </c>
      <c r="G186" s="222" t="s">
        <v>356</v>
      </c>
      <c r="H186" s="223">
        <v>220.78800000000001</v>
      </c>
      <c r="I186" s="224"/>
      <c r="J186" s="225">
        <f>ROUND(I186*H186,2)</f>
        <v>0</v>
      </c>
      <c r="K186" s="221" t="s">
        <v>263</v>
      </c>
      <c r="L186" s="47"/>
      <c r="M186" s="226" t="s">
        <v>35</v>
      </c>
      <c r="N186" s="227" t="s">
        <v>51</v>
      </c>
      <c r="O186" s="87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0" t="s">
        <v>264</v>
      </c>
      <c r="AT186" s="230" t="s">
        <v>259</v>
      </c>
      <c r="AU186" s="230" t="s">
        <v>89</v>
      </c>
      <c r="AY186" s="19" t="s">
        <v>257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9" t="s">
        <v>87</v>
      </c>
      <c r="BK186" s="231">
        <f>ROUND(I186*H186,2)</f>
        <v>0</v>
      </c>
      <c r="BL186" s="19" t="s">
        <v>264</v>
      </c>
      <c r="BM186" s="230" t="s">
        <v>1604</v>
      </c>
    </row>
    <row r="187" s="2" customFormat="1">
      <c r="A187" s="41"/>
      <c r="B187" s="42"/>
      <c r="C187" s="43"/>
      <c r="D187" s="232" t="s">
        <v>266</v>
      </c>
      <c r="E187" s="43"/>
      <c r="F187" s="233" t="s">
        <v>558</v>
      </c>
      <c r="G187" s="43"/>
      <c r="H187" s="43"/>
      <c r="I187" s="234"/>
      <c r="J187" s="43"/>
      <c r="K187" s="43"/>
      <c r="L187" s="47"/>
      <c r="M187" s="235"/>
      <c r="N187" s="23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266</v>
      </c>
      <c r="AU187" s="19" t="s">
        <v>89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1551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4" customFormat="1">
      <c r="A189" s="14"/>
      <c r="B189" s="248"/>
      <c r="C189" s="249"/>
      <c r="D189" s="239" t="s">
        <v>268</v>
      </c>
      <c r="E189" s="250" t="s">
        <v>35</v>
      </c>
      <c r="F189" s="251" t="s">
        <v>1605</v>
      </c>
      <c r="G189" s="249"/>
      <c r="H189" s="252">
        <v>220.78800000000001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268</v>
      </c>
      <c r="AU189" s="258" t="s">
        <v>89</v>
      </c>
      <c r="AV189" s="14" t="s">
        <v>89</v>
      </c>
      <c r="AW189" s="14" t="s">
        <v>41</v>
      </c>
      <c r="AX189" s="14" t="s">
        <v>80</v>
      </c>
      <c r="AY189" s="258" t="s">
        <v>257</v>
      </c>
    </row>
    <row r="190" s="15" customFormat="1">
      <c r="A190" s="15"/>
      <c r="B190" s="259"/>
      <c r="C190" s="260"/>
      <c r="D190" s="239" t="s">
        <v>268</v>
      </c>
      <c r="E190" s="261" t="s">
        <v>35</v>
      </c>
      <c r="F190" s="262" t="s">
        <v>272</v>
      </c>
      <c r="G190" s="260"/>
      <c r="H190" s="263">
        <v>220.78800000000001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268</v>
      </c>
      <c r="AU190" s="269" t="s">
        <v>89</v>
      </c>
      <c r="AV190" s="15" t="s">
        <v>264</v>
      </c>
      <c r="AW190" s="15" t="s">
        <v>41</v>
      </c>
      <c r="AX190" s="15" t="s">
        <v>87</v>
      </c>
      <c r="AY190" s="269" t="s">
        <v>257</v>
      </c>
    </row>
    <row r="191" s="2" customFormat="1" ht="24.15" customHeight="1">
      <c r="A191" s="41"/>
      <c r="B191" s="42"/>
      <c r="C191" s="219" t="s">
        <v>348</v>
      </c>
      <c r="D191" s="219" t="s">
        <v>259</v>
      </c>
      <c r="E191" s="220" t="s">
        <v>561</v>
      </c>
      <c r="F191" s="221" t="s">
        <v>355</v>
      </c>
      <c r="G191" s="222" t="s">
        <v>356</v>
      </c>
      <c r="H191" s="223">
        <v>742.65099999999995</v>
      </c>
      <c r="I191" s="224"/>
      <c r="J191" s="225">
        <f>ROUND(I191*H191,2)</f>
        <v>0</v>
      </c>
      <c r="K191" s="221" t="s">
        <v>263</v>
      </c>
      <c r="L191" s="47"/>
      <c r="M191" s="226" t="s">
        <v>35</v>
      </c>
      <c r="N191" s="227" t="s">
        <v>51</v>
      </c>
      <c r="O191" s="87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0" t="s">
        <v>264</v>
      </c>
      <c r="AT191" s="230" t="s">
        <v>259</v>
      </c>
      <c r="AU191" s="230" t="s">
        <v>89</v>
      </c>
      <c r="AY191" s="19" t="s">
        <v>257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87</v>
      </c>
      <c r="BK191" s="231">
        <f>ROUND(I191*H191,2)</f>
        <v>0</v>
      </c>
      <c r="BL191" s="19" t="s">
        <v>264</v>
      </c>
      <c r="BM191" s="230" t="s">
        <v>1606</v>
      </c>
    </row>
    <row r="192" s="2" customFormat="1">
      <c r="A192" s="41"/>
      <c r="B192" s="42"/>
      <c r="C192" s="43"/>
      <c r="D192" s="232" t="s">
        <v>266</v>
      </c>
      <c r="E192" s="43"/>
      <c r="F192" s="233" t="s">
        <v>563</v>
      </c>
      <c r="G192" s="43"/>
      <c r="H192" s="43"/>
      <c r="I192" s="234"/>
      <c r="J192" s="43"/>
      <c r="K192" s="43"/>
      <c r="L192" s="47"/>
      <c r="M192" s="235"/>
      <c r="N192" s="23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266</v>
      </c>
      <c r="AU192" s="19" t="s">
        <v>89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1551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4" customFormat="1">
      <c r="A194" s="14"/>
      <c r="B194" s="248"/>
      <c r="C194" s="249"/>
      <c r="D194" s="239" t="s">
        <v>268</v>
      </c>
      <c r="E194" s="250" t="s">
        <v>35</v>
      </c>
      <c r="F194" s="251" t="s">
        <v>1607</v>
      </c>
      <c r="G194" s="249"/>
      <c r="H194" s="252">
        <v>742.65099999999995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268</v>
      </c>
      <c r="AU194" s="258" t="s">
        <v>89</v>
      </c>
      <c r="AV194" s="14" t="s">
        <v>89</v>
      </c>
      <c r="AW194" s="14" t="s">
        <v>41</v>
      </c>
      <c r="AX194" s="14" t="s">
        <v>80</v>
      </c>
      <c r="AY194" s="258" t="s">
        <v>257</v>
      </c>
    </row>
    <row r="195" s="15" customFormat="1">
      <c r="A195" s="15"/>
      <c r="B195" s="259"/>
      <c r="C195" s="260"/>
      <c r="D195" s="239" t="s">
        <v>268</v>
      </c>
      <c r="E195" s="261" t="s">
        <v>35</v>
      </c>
      <c r="F195" s="262" t="s">
        <v>272</v>
      </c>
      <c r="G195" s="260"/>
      <c r="H195" s="263">
        <v>742.65099999999995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9" t="s">
        <v>268</v>
      </c>
      <c r="AU195" s="269" t="s">
        <v>89</v>
      </c>
      <c r="AV195" s="15" t="s">
        <v>264</v>
      </c>
      <c r="AW195" s="15" t="s">
        <v>41</v>
      </c>
      <c r="AX195" s="15" t="s">
        <v>87</v>
      </c>
      <c r="AY195" s="269" t="s">
        <v>257</v>
      </c>
    </row>
    <row r="196" s="12" customFormat="1" ht="22.8" customHeight="1">
      <c r="A196" s="12"/>
      <c r="B196" s="203"/>
      <c r="C196" s="204"/>
      <c r="D196" s="205" t="s">
        <v>79</v>
      </c>
      <c r="E196" s="217" t="s">
        <v>565</v>
      </c>
      <c r="F196" s="217" t="s">
        <v>566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SUM(P197:P198)</f>
        <v>0</v>
      </c>
      <c r="Q196" s="211"/>
      <c r="R196" s="212">
        <f>SUM(R197:R198)</f>
        <v>0</v>
      </c>
      <c r="S196" s="211"/>
      <c r="T196" s="213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87</v>
      </c>
      <c r="AT196" s="215" t="s">
        <v>79</v>
      </c>
      <c r="AU196" s="215" t="s">
        <v>87</v>
      </c>
      <c r="AY196" s="214" t="s">
        <v>257</v>
      </c>
      <c r="BK196" s="216">
        <f>SUM(BK197:BK198)</f>
        <v>0</v>
      </c>
    </row>
    <row r="197" s="2" customFormat="1" ht="24.15" customHeight="1">
      <c r="A197" s="41"/>
      <c r="B197" s="42"/>
      <c r="C197" s="219" t="s">
        <v>8</v>
      </c>
      <c r="D197" s="219" t="s">
        <v>259</v>
      </c>
      <c r="E197" s="220" t="s">
        <v>1608</v>
      </c>
      <c r="F197" s="221" t="s">
        <v>1609</v>
      </c>
      <c r="G197" s="222" t="s">
        <v>356</v>
      </c>
      <c r="H197" s="223">
        <v>9.4060000000000006</v>
      </c>
      <c r="I197" s="224"/>
      <c r="J197" s="225">
        <f>ROUND(I197*H197,2)</f>
        <v>0</v>
      </c>
      <c r="K197" s="221" t="s">
        <v>263</v>
      </c>
      <c r="L197" s="47"/>
      <c r="M197" s="226" t="s">
        <v>35</v>
      </c>
      <c r="N197" s="227" t="s">
        <v>51</v>
      </c>
      <c r="O197" s="87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0" t="s">
        <v>264</v>
      </c>
      <c r="AT197" s="230" t="s">
        <v>259</v>
      </c>
      <c r="AU197" s="230" t="s">
        <v>89</v>
      </c>
      <c r="AY197" s="19" t="s">
        <v>257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87</v>
      </c>
      <c r="BK197" s="231">
        <f>ROUND(I197*H197,2)</f>
        <v>0</v>
      </c>
      <c r="BL197" s="19" t="s">
        <v>264</v>
      </c>
      <c r="BM197" s="230" t="s">
        <v>1610</v>
      </c>
    </row>
    <row r="198" s="2" customFormat="1">
      <c r="A198" s="41"/>
      <c r="B198" s="42"/>
      <c r="C198" s="43"/>
      <c r="D198" s="232" t="s">
        <v>266</v>
      </c>
      <c r="E198" s="43"/>
      <c r="F198" s="233" t="s">
        <v>1611</v>
      </c>
      <c r="G198" s="43"/>
      <c r="H198" s="43"/>
      <c r="I198" s="234"/>
      <c r="J198" s="43"/>
      <c r="K198" s="43"/>
      <c r="L198" s="47"/>
      <c r="M198" s="281"/>
      <c r="N198" s="282"/>
      <c r="O198" s="283"/>
      <c r="P198" s="283"/>
      <c r="Q198" s="283"/>
      <c r="R198" s="283"/>
      <c r="S198" s="283"/>
      <c r="T198" s="284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266</v>
      </c>
      <c r="AU198" s="19" t="s">
        <v>89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Xjzgrc5m6Z5G8Gu/JBGegij5ewxgj81zAyxIdrn7HoX6kN3s0v5JIsFx5KDA9XhwIhaR1OKmmMD+exoCnCmSnw==" hashValue="A6EJJ+XsYaLkEHz0JplDEqA6IEhMltPBlfVDevenfb8ogBbw9DhUq32itJpMzVeOuiwkcMAWBGrHH7HEvdUggw==" algorithmName="SHA-512" password="CC35"/>
  <autoFilter ref="C90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1/113107212"/>
    <hyperlink ref="F109" r:id="rId2" display="https://podminky.urs.cz/item/CS_URS_2021_01/113107223"/>
    <hyperlink ref="F123" r:id="rId3" display="https://podminky.urs.cz/item/CS_URS_2021_01/113107242"/>
    <hyperlink ref="F138" r:id="rId4" display="https://podminky.urs.cz/item/CS_URS_2021_01/564261111"/>
    <hyperlink ref="F143" r:id="rId5" display="https://podminky.urs.cz/item/CS_URS_2021_01/564851111"/>
    <hyperlink ref="F149" r:id="rId6" display="https://podminky.urs.cz/item/CS_URS_2021_01/564851111"/>
    <hyperlink ref="F155" r:id="rId7" display="https://podminky.urs.cz/item/CS_URS_2021_01/565155111"/>
    <hyperlink ref="F160" r:id="rId8" display="https://podminky.urs.cz/item/CS_URS_2021_01/573111112"/>
    <hyperlink ref="F165" r:id="rId9" display="https://podminky.urs.cz/item/CS_URS_2021_01/573211107"/>
    <hyperlink ref="F170" r:id="rId10" display="https://podminky.urs.cz/item/CS_URS_2021_01/577134211"/>
    <hyperlink ref="F176" r:id="rId11" display="https://podminky.urs.cz/item/CS_URS_2021_01/919732211"/>
    <hyperlink ref="F181" r:id="rId12" display="https://podminky.urs.cz/item/CS_URS_2021_01/997221551"/>
    <hyperlink ref="F183" r:id="rId13" display="https://podminky.urs.cz/item/CS_URS_2021_01/997221559"/>
    <hyperlink ref="F187" r:id="rId14" display="https://podminky.urs.cz/item/CS_URS_2021_01/997221645"/>
    <hyperlink ref="F192" r:id="rId15" display="https://podminky.urs.cz/item/CS_URS_2021_01/997221655"/>
    <hyperlink ref="F198" r:id="rId16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222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1612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152</v>
      </c>
      <c r="G13" s="41"/>
      <c r="H13" s="41"/>
      <c r="I13" s="146" t="s">
        <v>20</v>
      </c>
      <c r="J13" s="136" t="s">
        <v>35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ROUND(J90,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ROUND((SUM(BE90:BE117)),  2)</f>
        <v>0</v>
      </c>
      <c r="G35" s="41"/>
      <c r="H35" s="41"/>
      <c r="I35" s="163">
        <v>0.20999999999999999</v>
      </c>
      <c r="J35" s="162">
        <f>ROUND(((SUM(BE90:BE117))*I35),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ROUND((SUM(BF90:BF117)),  2)</f>
        <v>0</v>
      </c>
      <c r="G36" s="41"/>
      <c r="H36" s="41"/>
      <c r="I36" s="163">
        <v>0.14999999999999999</v>
      </c>
      <c r="J36" s="162">
        <f>ROUND(((SUM(BF90:BF117))*I36),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ROUND((SUM(BG90:BG117)),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ROUND((SUM(BH90:BH117)),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ROUND((SUM(BI90:BI117)),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222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VRN - Vedlejší rozpočtové náklady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1612</v>
      </c>
      <c r="E64" s="184"/>
      <c r="F64" s="184"/>
      <c r="G64" s="184"/>
      <c r="H64" s="184"/>
      <c r="I64" s="184"/>
      <c r="J64" s="185">
        <f>J91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1613</v>
      </c>
      <c r="E65" s="189"/>
      <c r="F65" s="189"/>
      <c r="G65" s="189"/>
      <c r="H65" s="189"/>
      <c r="I65" s="189"/>
      <c r="J65" s="190">
        <f>J92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1614</v>
      </c>
      <c r="E66" s="189"/>
      <c r="F66" s="189"/>
      <c r="G66" s="189"/>
      <c r="H66" s="189"/>
      <c r="I66" s="189"/>
      <c r="J66" s="190">
        <f>J107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1615</v>
      </c>
      <c r="E67" s="189"/>
      <c r="F67" s="189"/>
      <c r="G67" s="189"/>
      <c r="H67" s="189"/>
      <c r="I67" s="189"/>
      <c r="J67" s="190">
        <f>J110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1616</v>
      </c>
      <c r="E68" s="189"/>
      <c r="F68" s="189"/>
      <c r="G68" s="189"/>
      <c r="H68" s="189"/>
      <c r="I68" s="189"/>
      <c r="J68" s="190">
        <f>J114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242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5" t="str">
        <f>E7</f>
        <v>Odkanalizování části města Děčín - Horní Oldřichov - III. a IV. etapa</v>
      </c>
      <c r="F78" s="34"/>
      <c r="G78" s="34"/>
      <c r="H78" s="34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221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1"/>
      <c r="B80" s="42"/>
      <c r="C80" s="43"/>
      <c r="D80" s="43"/>
      <c r="E80" s="175" t="s">
        <v>222</v>
      </c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223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VRN - Vedlejší rozpočtové náklady</v>
      </c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F14</f>
        <v>Horní Oldřichov</v>
      </c>
      <c r="G84" s="43"/>
      <c r="H84" s="43"/>
      <c r="I84" s="34" t="s">
        <v>24</v>
      </c>
      <c r="J84" s="75" t="str">
        <f>IF(J14="","",J14)</f>
        <v>15. 2. 2021</v>
      </c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4" t="s">
        <v>30</v>
      </c>
      <c r="D86" s="43"/>
      <c r="E86" s="43"/>
      <c r="F86" s="29" t="str">
        <f>E17</f>
        <v>Statutární město Děčín, Mírové náměstí 1175/5</v>
      </c>
      <c r="G86" s="43"/>
      <c r="H86" s="43"/>
      <c r="I86" s="34" t="s">
        <v>38</v>
      </c>
      <c r="J86" s="39" t="str">
        <f>E23</f>
        <v>AQUECON a.s., Čsl. Legií 445/4, Teplice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IF(E20="","",E20)</f>
        <v>Vyplň údaj</v>
      </c>
      <c r="G87" s="43"/>
      <c r="H87" s="43"/>
      <c r="I87" s="34" t="s">
        <v>42</v>
      </c>
      <c r="J87" s="39" t="str">
        <f>E26</f>
        <v xml:space="preserve"> 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2"/>
      <c r="B89" s="193"/>
      <c r="C89" s="194" t="s">
        <v>243</v>
      </c>
      <c r="D89" s="195" t="s">
        <v>65</v>
      </c>
      <c r="E89" s="195" t="s">
        <v>61</v>
      </c>
      <c r="F89" s="195" t="s">
        <v>62</v>
      </c>
      <c r="G89" s="195" t="s">
        <v>244</v>
      </c>
      <c r="H89" s="195" t="s">
        <v>245</v>
      </c>
      <c r="I89" s="195" t="s">
        <v>246</v>
      </c>
      <c r="J89" s="195" t="s">
        <v>231</v>
      </c>
      <c r="K89" s="196" t="s">
        <v>247</v>
      </c>
      <c r="L89" s="197"/>
      <c r="M89" s="95" t="s">
        <v>35</v>
      </c>
      <c r="N89" s="96" t="s">
        <v>50</v>
      </c>
      <c r="O89" s="96" t="s">
        <v>248</v>
      </c>
      <c r="P89" s="96" t="s">
        <v>249</v>
      </c>
      <c r="Q89" s="96" t="s">
        <v>250</v>
      </c>
      <c r="R89" s="96" t="s">
        <v>251</v>
      </c>
      <c r="S89" s="96" t="s">
        <v>252</v>
      </c>
      <c r="T89" s="97" t="s">
        <v>253</v>
      </c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</row>
    <row r="90" s="2" customFormat="1" ht="22.8" customHeight="1">
      <c r="A90" s="41"/>
      <c r="B90" s="42"/>
      <c r="C90" s="102" t="s">
        <v>254</v>
      </c>
      <c r="D90" s="43"/>
      <c r="E90" s="43"/>
      <c r="F90" s="43"/>
      <c r="G90" s="43"/>
      <c r="H90" s="43"/>
      <c r="I90" s="43"/>
      <c r="J90" s="198">
        <f>BK90</f>
        <v>0</v>
      </c>
      <c r="K90" s="43"/>
      <c r="L90" s="47"/>
      <c r="M90" s="98"/>
      <c r="N90" s="199"/>
      <c r="O90" s="99"/>
      <c r="P90" s="200">
        <f>P91</f>
        <v>0</v>
      </c>
      <c r="Q90" s="99"/>
      <c r="R90" s="200">
        <f>R91</f>
        <v>0</v>
      </c>
      <c r="S90" s="99"/>
      <c r="T90" s="201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232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79</v>
      </c>
      <c r="E91" s="206" t="s">
        <v>153</v>
      </c>
      <c r="F91" s="206" t="s">
        <v>154</v>
      </c>
      <c r="G91" s="204"/>
      <c r="H91" s="204"/>
      <c r="I91" s="207"/>
      <c r="J91" s="208">
        <f>BK91</f>
        <v>0</v>
      </c>
      <c r="K91" s="204"/>
      <c r="L91" s="209"/>
      <c r="M91" s="210"/>
      <c r="N91" s="211"/>
      <c r="O91" s="211"/>
      <c r="P91" s="212">
        <f>P92+P107+P110+P114</f>
        <v>0</v>
      </c>
      <c r="Q91" s="211"/>
      <c r="R91" s="212">
        <f>R92+R107+R110+R114</f>
        <v>0</v>
      </c>
      <c r="S91" s="211"/>
      <c r="T91" s="213">
        <f>T92+T107+T110+T114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4" t="s">
        <v>287</v>
      </c>
      <c r="AT91" s="215" t="s">
        <v>79</v>
      </c>
      <c r="AU91" s="215" t="s">
        <v>80</v>
      </c>
      <c r="AY91" s="214" t="s">
        <v>257</v>
      </c>
      <c r="BK91" s="216">
        <f>BK92+BK107+BK110+BK114</f>
        <v>0</v>
      </c>
    </row>
    <row r="92" s="12" customFormat="1" ht="22.8" customHeight="1">
      <c r="A92" s="12"/>
      <c r="B92" s="203"/>
      <c r="C92" s="204"/>
      <c r="D92" s="205" t="s">
        <v>79</v>
      </c>
      <c r="E92" s="217" t="s">
        <v>1617</v>
      </c>
      <c r="F92" s="217" t="s">
        <v>1618</v>
      </c>
      <c r="G92" s="204"/>
      <c r="H92" s="204"/>
      <c r="I92" s="207"/>
      <c r="J92" s="218">
        <f>BK92</f>
        <v>0</v>
      </c>
      <c r="K92" s="204"/>
      <c r="L92" s="209"/>
      <c r="M92" s="210"/>
      <c r="N92" s="211"/>
      <c r="O92" s="211"/>
      <c r="P92" s="212">
        <f>SUM(P93:P106)</f>
        <v>0</v>
      </c>
      <c r="Q92" s="211"/>
      <c r="R92" s="212">
        <f>SUM(R93:R106)</f>
        <v>0</v>
      </c>
      <c r="S92" s="211"/>
      <c r="T92" s="213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287</v>
      </c>
      <c r="AT92" s="215" t="s">
        <v>79</v>
      </c>
      <c r="AU92" s="215" t="s">
        <v>87</v>
      </c>
      <c r="AY92" s="214" t="s">
        <v>257</v>
      </c>
      <c r="BK92" s="216">
        <f>SUM(BK93:BK106)</f>
        <v>0</v>
      </c>
    </row>
    <row r="93" s="2" customFormat="1" ht="16.5" customHeight="1">
      <c r="A93" s="41"/>
      <c r="B93" s="42"/>
      <c r="C93" s="219" t="s">
        <v>87</v>
      </c>
      <c r="D93" s="219" t="s">
        <v>259</v>
      </c>
      <c r="E93" s="220" t="s">
        <v>1619</v>
      </c>
      <c r="F93" s="221" t="s">
        <v>1620</v>
      </c>
      <c r="G93" s="222" t="s">
        <v>1473</v>
      </c>
      <c r="H93" s="223">
        <v>1</v>
      </c>
      <c r="I93" s="224"/>
      <c r="J93" s="225">
        <f>ROUND(I93*H93,2)</f>
        <v>0</v>
      </c>
      <c r="K93" s="221" t="s">
        <v>1621</v>
      </c>
      <c r="L93" s="47"/>
      <c r="M93" s="226" t="s">
        <v>35</v>
      </c>
      <c r="N93" s="227" t="s">
        <v>51</v>
      </c>
      <c r="O93" s="87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30" t="s">
        <v>1622</v>
      </c>
      <c r="AT93" s="230" t="s">
        <v>259</v>
      </c>
      <c r="AU93" s="230" t="s">
        <v>89</v>
      </c>
      <c r="AY93" s="19" t="s">
        <v>257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87</v>
      </c>
      <c r="BK93" s="231">
        <f>ROUND(I93*H93,2)</f>
        <v>0</v>
      </c>
      <c r="BL93" s="19" t="s">
        <v>1622</v>
      </c>
      <c r="BM93" s="230" t="s">
        <v>1623</v>
      </c>
    </row>
    <row r="94" s="2" customFormat="1">
      <c r="A94" s="41"/>
      <c r="B94" s="42"/>
      <c r="C94" s="43"/>
      <c r="D94" s="232" t="s">
        <v>266</v>
      </c>
      <c r="E94" s="43"/>
      <c r="F94" s="233" t="s">
        <v>1624</v>
      </c>
      <c r="G94" s="43"/>
      <c r="H94" s="43"/>
      <c r="I94" s="234"/>
      <c r="J94" s="43"/>
      <c r="K94" s="43"/>
      <c r="L94" s="47"/>
      <c r="M94" s="235"/>
      <c r="N94" s="23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266</v>
      </c>
      <c r="AU94" s="19" t="s">
        <v>89</v>
      </c>
    </row>
    <row r="95" s="2" customFormat="1">
      <c r="A95" s="41"/>
      <c r="B95" s="42"/>
      <c r="C95" s="43"/>
      <c r="D95" s="239" t="s">
        <v>551</v>
      </c>
      <c r="E95" s="43"/>
      <c r="F95" s="280" t="s">
        <v>1625</v>
      </c>
      <c r="G95" s="43"/>
      <c r="H95" s="43"/>
      <c r="I95" s="234"/>
      <c r="J95" s="43"/>
      <c r="K95" s="43"/>
      <c r="L95" s="47"/>
      <c r="M95" s="235"/>
      <c r="N95" s="23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551</v>
      </c>
      <c r="AU95" s="19" t="s">
        <v>89</v>
      </c>
    </row>
    <row r="96" s="2" customFormat="1" ht="16.5" customHeight="1">
      <c r="A96" s="41"/>
      <c r="B96" s="42"/>
      <c r="C96" s="219" t="s">
        <v>89</v>
      </c>
      <c r="D96" s="219" t="s">
        <v>259</v>
      </c>
      <c r="E96" s="220" t="s">
        <v>1626</v>
      </c>
      <c r="F96" s="221" t="s">
        <v>1627</v>
      </c>
      <c r="G96" s="222" t="s">
        <v>1473</v>
      </c>
      <c r="H96" s="223">
        <v>1</v>
      </c>
      <c r="I96" s="224"/>
      <c r="J96" s="225">
        <f>ROUND(I96*H96,2)</f>
        <v>0</v>
      </c>
      <c r="K96" s="221" t="s">
        <v>1621</v>
      </c>
      <c r="L96" s="47"/>
      <c r="M96" s="226" t="s">
        <v>35</v>
      </c>
      <c r="N96" s="227" t="s">
        <v>51</v>
      </c>
      <c r="O96" s="87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30" t="s">
        <v>1622</v>
      </c>
      <c r="AT96" s="230" t="s">
        <v>259</v>
      </c>
      <c r="AU96" s="230" t="s">
        <v>89</v>
      </c>
      <c r="AY96" s="19" t="s">
        <v>257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87</v>
      </c>
      <c r="BK96" s="231">
        <f>ROUND(I96*H96,2)</f>
        <v>0</v>
      </c>
      <c r="BL96" s="19" t="s">
        <v>1622</v>
      </c>
      <c r="BM96" s="230" t="s">
        <v>1628</v>
      </c>
    </row>
    <row r="97" s="2" customFormat="1">
      <c r="A97" s="41"/>
      <c r="B97" s="42"/>
      <c r="C97" s="43"/>
      <c r="D97" s="232" t="s">
        <v>266</v>
      </c>
      <c r="E97" s="43"/>
      <c r="F97" s="233" t="s">
        <v>1629</v>
      </c>
      <c r="G97" s="43"/>
      <c r="H97" s="43"/>
      <c r="I97" s="234"/>
      <c r="J97" s="43"/>
      <c r="K97" s="43"/>
      <c r="L97" s="47"/>
      <c r="M97" s="235"/>
      <c r="N97" s="23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266</v>
      </c>
      <c r="AU97" s="19" t="s">
        <v>89</v>
      </c>
    </row>
    <row r="98" s="2" customFormat="1">
      <c r="A98" s="41"/>
      <c r="B98" s="42"/>
      <c r="C98" s="43"/>
      <c r="D98" s="239" t="s">
        <v>551</v>
      </c>
      <c r="E98" s="43"/>
      <c r="F98" s="280" t="s">
        <v>1630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551</v>
      </c>
      <c r="AU98" s="19" t="s">
        <v>89</v>
      </c>
    </row>
    <row r="99" s="2" customFormat="1" ht="16.5" customHeight="1">
      <c r="A99" s="41"/>
      <c r="B99" s="42"/>
      <c r="C99" s="219" t="s">
        <v>98</v>
      </c>
      <c r="D99" s="219" t="s">
        <v>259</v>
      </c>
      <c r="E99" s="220" t="s">
        <v>1631</v>
      </c>
      <c r="F99" s="221" t="s">
        <v>1632</v>
      </c>
      <c r="G99" s="222" t="s">
        <v>1473</v>
      </c>
      <c r="H99" s="223">
        <v>1</v>
      </c>
      <c r="I99" s="224"/>
      <c r="J99" s="225">
        <f>ROUND(I99*H99,2)</f>
        <v>0</v>
      </c>
      <c r="K99" s="221" t="s">
        <v>1621</v>
      </c>
      <c r="L99" s="47"/>
      <c r="M99" s="226" t="s">
        <v>35</v>
      </c>
      <c r="N99" s="227" t="s">
        <v>51</v>
      </c>
      <c r="O99" s="87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30" t="s">
        <v>1622</v>
      </c>
      <c r="AT99" s="230" t="s">
        <v>259</v>
      </c>
      <c r="AU99" s="230" t="s">
        <v>89</v>
      </c>
      <c r="AY99" s="19" t="s">
        <v>257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87</v>
      </c>
      <c r="BK99" s="231">
        <f>ROUND(I99*H99,2)</f>
        <v>0</v>
      </c>
      <c r="BL99" s="19" t="s">
        <v>1622</v>
      </c>
      <c r="BM99" s="230" t="s">
        <v>1633</v>
      </c>
    </row>
    <row r="100" s="2" customFormat="1">
      <c r="A100" s="41"/>
      <c r="B100" s="42"/>
      <c r="C100" s="43"/>
      <c r="D100" s="232" t="s">
        <v>266</v>
      </c>
      <c r="E100" s="43"/>
      <c r="F100" s="233" t="s">
        <v>1634</v>
      </c>
      <c r="G100" s="43"/>
      <c r="H100" s="43"/>
      <c r="I100" s="234"/>
      <c r="J100" s="43"/>
      <c r="K100" s="43"/>
      <c r="L100" s="47"/>
      <c r="M100" s="235"/>
      <c r="N100" s="23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266</v>
      </c>
      <c r="AU100" s="19" t="s">
        <v>89</v>
      </c>
    </row>
    <row r="101" s="2" customFormat="1">
      <c r="A101" s="41"/>
      <c r="B101" s="42"/>
      <c r="C101" s="43"/>
      <c r="D101" s="239" t="s">
        <v>551</v>
      </c>
      <c r="E101" s="43"/>
      <c r="F101" s="280" t="s">
        <v>1635</v>
      </c>
      <c r="G101" s="43"/>
      <c r="H101" s="43"/>
      <c r="I101" s="234"/>
      <c r="J101" s="43"/>
      <c r="K101" s="43"/>
      <c r="L101" s="47"/>
      <c r="M101" s="235"/>
      <c r="N101" s="23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551</v>
      </c>
      <c r="AU101" s="19" t="s">
        <v>89</v>
      </c>
    </row>
    <row r="102" s="2" customFormat="1" ht="16.5" customHeight="1">
      <c r="A102" s="41"/>
      <c r="B102" s="42"/>
      <c r="C102" s="219" t="s">
        <v>264</v>
      </c>
      <c r="D102" s="219" t="s">
        <v>259</v>
      </c>
      <c r="E102" s="220" t="s">
        <v>1636</v>
      </c>
      <c r="F102" s="221" t="s">
        <v>1637</v>
      </c>
      <c r="G102" s="222" t="s">
        <v>1473</v>
      </c>
      <c r="H102" s="223">
        <v>1</v>
      </c>
      <c r="I102" s="224"/>
      <c r="J102" s="225">
        <f>ROUND(I102*H102,2)</f>
        <v>0</v>
      </c>
      <c r="K102" s="221" t="s">
        <v>1621</v>
      </c>
      <c r="L102" s="47"/>
      <c r="M102" s="226" t="s">
        <v>35</v>
      </c>
      <c r="N102" s="227" t="s">
        <v>51</v>
      </c>
      <c r="O102" s="87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0" t="s">
        <v>1622</v>
      </c>
      <c r="AT102" s="230" t="s">
        <v>259</v>
      </c>
      <c r="AU102" s="230" t="s">
        <v>89</v>
      </c>
      <c r="AY102" s="19" t="s">
        <v>257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87</v>
      </c>
      <c r="BK102" s="231">
        <f>ROUND(I102*H102,2)</f>
        <v>0</v>
      </c>
      <c r="BL102" s="19" t="s">
        <v>1622</v>
      </c>
      <c r="BM102" s="230" t="s">
        <v>1638</v>
      </c>
    </row>
    <row r="103" s="2" customFormat="1">
      <c r="A103" s="41"/>
      <c r="B103" s="42"/>
      <c r="C103" s="43"/>
      <c r="D103" s="232" t="s">
        <v>266</v>
      </c>
      <c r="E103" s="43"/>
      <c r="F103" s="233" t="s">
        <v>1639</v>
      </c>
      <c r="G103" s="43"/>
      <c r="H103" s="43"/>
      <c r="I103" s="234"/>
      <c r="J103" s="43"/>
      <c r="K103" s="43"/>
      <c r="L103" s="47"/>
      <c r="M103" s="235"/>
      <c r="N103" s="23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266</v>
      </c>
      <c r="AU103" s="19" t="s">
        <v>89</v>
      </c>
    </row>
    <row r="104" s="2" customFormat="1">
      <c r="A104" s="41"/>
      <c r="B104" s="42"/>
      <c r="C104" s="43"/>
      <c r="D104" s="239" t="s">
        <v>551</v>
      </c>
      <c r="E104" s="43"/>
      <c r="F104" s="280" t="s">
        <v>1640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551</v>
      </c>
      <c r="AU104" s="19" t="s">
        <v>89</v>
      </c>
    </row>
    <row r="105" s="2" customFormat="1" ht="16.5" customHeight="1">
      <c r="A105" s="41"/>
      <c r="B105" s="42"/>
      <c r="C105" s="219" t="s">
        <v>287</v>
      </c>
      <c r="D105" s="219" t="s">
        <v>259</v>
      </c>
      <c r="E105" s="220" t="s">
        <v>1641</v>
      </c>
      <c r="F105" s="221" t="s">
        <v>1642</v>
      </c>
      <c r="G105" s="222" t="s">
        <v>1473</v>
      </c>
      <c r="H105" s="223">
        <v>1</v>
      </c>
      <c r="I105" s="224"/>
      <c r="J105" s="225">
        <f>ROUND(I105*H105,2)</f>
        <v>0</v>
      </c>
      <c r="K105" s="221" t="s">
        <v>1621</v>
      </c>
      <c r="L105" s="47"/>
      <c r="M105" s="226" t="s">
        <v>35</v>
      </c>
      <c r="N105" s="227" t="s">
        <v>51</v>
      </c>
      <c r="O105" s="87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0" t="s">
        <v>1622</v>
      </c>
      <c r="AT105" s="230" t="s">
        <v>259</v>
      </c>
      <c r="AU105" s="230" t="s">
        <v>89</v>
      </c>
      <c r="AY105" s="19" t="s">
        <v>257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87</v>
      </c>
      <c r="BK105" s="231">
        <f>ROUND(I105*H105,2)</f>
        <v>0</v>
      </c>
      <c r="BL105" s="19" t="s">
        <v>1622</v>
      </c>
      <c r="BM105" s="230" t="s">
        <v>1643</v>
      </c>
    </row>
    <row r="106" s="2" customFormat="1">
      <c r="A106" s="41"/>
      <c r="B106" s="42"/>
      <c r="C106" s="43"/>
      <c r="D106" s="232" t="s">
        <v>266</v>
      </c>
      <c r="E106" s="43"/>
      <c r="F106" s="233" t="s">
        <v>1644</v>
      </c>
      <c r="G106" s="43"/>
      <c r="H106" s="43"/>
      <c r="I106" s="234"/>
      <c r="J106" s="43"/>
      <c r="K106" s="43"/>
      <c r="L106" s="47"/>
      <c r="M106" s="235"/>
      <c r="N106" s="23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266</v>
      </c>
      <c r="AU106" s="19" t="s">
        <v>89</v>
      </c>
    </row>
    <row r="107" s="12" customFormat="1" ht="22.8" customHeight="1">
      <c r="A107" s="12"/>
      <c r="B107" s="203"/>
      <c r="C107" s="204"/>
      <c r="D107" s="205" t="s">
        <v>79</v>
      </c>
      <c r="E107" s="217" t="s">
        <v>1645</v>
      </c>
      <c r="F107" s="217" t="s">
        <v>1646</v>
      </c>
      <c r="G107" s="204"/>
      <c r="H107" s="204"/>
      <c r="I107" s="207"/>
      <c r="J107" s="218">
        <f>BK107</f>
        <v>0</v>
      </c>
      <c r="K107" s="204"/>
      <c r="L107" s="209"/>
      <c r="M107" s="210"/>
      <c r="N107" s="211"/>
      <c r="O107" s="211"/>
      <c r="P107" s="212">
        <f>SUM(P108:P109)</f>
        <v>0</v>
      </c>
      <c r="Q107" s="211"/>
      <c r="R107" s="212">
        <f>SUM(R108:R109)</f>
        <v>0</v>
      </c>
      <c r="S107" s="211"/>
      <c r="T107" s="213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4" t="s">
        <v>287</v>
      </c>
      <c r="AT107" s="215" t="s">
        <v>79</v>
      </c>
      <c r="AU107" s="215" t="s">
        <v>87</v>
      </c>
      <c r="AY107" s="214" t="s">
        <v>257</v>
      </c>
      <c r="BK107" s="216">
        <f>SUM(BK108:BK109)</f>
        <v>0</v>
      </c>
    </row>
    <row r="108" s="2" customFormat="1" ht="16.5" customHeight="1">
      <c r="A108" s="41"/>
      <c r="B108" s="42"/>
      <c r="C108" s="219" t="s">
        <v>294</v>
      </c>
      <c r="D108" s="219" t="s">
        <v>259</v>
      </c>
      <c r="E108" s="220" t="s">
        <v>1647</v>
      </c>
      <c r="F108" s="221" t="s">
        <v>1646</v>
      </c>
      <c r="G108" s="222" t="s">
        <v>1473</v>
      </c>
      <c r="H108" s="223">
        <v>1</v>
      </c>
      <c r="I108" s="224"/>
      <c r="J108" s="225">
        <f>ROUND(I108*H108,2)</f>
        <v>0</v>
      </c>
      <c r="K108" s="221" t="s">
        <v>1621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1622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1622</v>
      </c>
      <c r="BM108" s="230" t="s">
        <v>1648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1649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2" customFormat="1" ht="22.8" customHeight="1">
      <c r="A110" s="12"/>
      <c r="B110" s="203"/>
      <c r="C110" s="204"/>
      <c r="D110" s="205" t="s">
        <v>79</v>
      </c>
      <c r="E110" s="217" t="s">
        <v>1650</v>
      </c>
      <c r="F110" s="217" t="s">
        <v>1651</v>
      </c>
      <c r="G110" s="204"/>
      <c r="H110" s="204"/>
      <c r="I110" s="207"/>
      <c r="J110" s="218">
        <f>BK110</f>
        <v>0</v>
      </c>
      <c r="K110" s="204"/>
      <c r="L110" s="209"/>
      <c r="M110" s="210"/>
      <c r="N110" s="211"/>
      <c r="O110" s="211"/>
      <c r="P110" s="212">
        <f>SUM(P111:P113)</f>
        <v>0</v>
      </c>
      <c r="Q110" s="211"/>
      <c r="R110" s="212">
        <f>SUM(R111:R113)</f>
        <v>0</v>
      </c>
      <c r="S110" s="211"/>
      <c r="T110" s="213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287</v>
      </c>
      <c r="AT110" s="215" t="s">
        <v>79</v>
      </c>
      <c r="AU110" s="215" t="s">
        <v>87</v>
      </c>
      <c r="AY110" s="214" t="s">
        <v>257</v>
      </c>
      <c r="BK110" s="216">
        <f>SUM(BK111:BK113)</f>
        <v>0</v>
      </c>
    </row>
    <row r="111" s="2" customFormat="1" ht="16.5" customHeight="1">
      <c r="A111" s="41"/>
      <c r="B111" s="42"/>
      <c r="C111" s="219" t="s">
        <v>302</v>
      </c>
      <c r="D111" s="219" t="s">
        <v>259</v>
      </c>
      <c r="E111" s="220" t="s">
        <v>1652</v>
      </c>
      <c r="F111" s="221" t="s">
        <v>1651</v>
      </c>
      <c r="G111" s="222" t="s">
        <v>1473</v>
      </c>
      <c r="H111" s="223">
        <v>1</v>
      </c>
      <c r="I111" s="224"/>
      <c r="J111" s="225">
        <f>ROUND(I111*H111,2)</f>
        <v>0</v>
      </c>
      <c r="K111" s="221" t="s">
        <v>1621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1622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1622</v>
      </c>
      <c r="BM111" s="230" t="s">
        <v>1653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1654</v>
      </c>
      <c r="G112" s="43"/>
      <c r="H112" s="43"/>
      <c r="I112" s="234"/>
      <c r="J112" s="43"/>
      <c r="K112" s="43"/>
      <c r="L112" s="47"/>
      <c r="M112" s="235"/>
      <c r="N112" s="23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2" customFormat="1">
      <c r="A113" s="41"/>
      <c r="B113" s="42"/>
      <c r="C113" s="43"/>
      <c r="D113" s="239" t="s">
        <v>551</v>
      </c>
      <c r="E113" s="43"/>
      <c r="F113" s="280" t="s">
        <v>1655</v>
      </c>
      <c r="G113" s="43"/>
      <c r="H113" s="43"/>
      <c r="I113" s="234"/>
      <c r="J113" s="43"/>
      <c r="K113" s="43"/>
      <c r="L113" s="47"/>
      <c r="M113" s="235"/>
      <c r="N113" s="23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551</v>
      </c>
      <c r="AU113" s="19" t="s">
        <v>89</v>
      </c>
    </row>
    <row r="114" s="12" customFormat="1" ht="22.8" customHeight="1">
      <c r="A114" s="12"/>
      <c r="B114" s="203"/>
      <c r="C114" s="204"/>
      <c r="D114" s="205" t="s">
        <v>79</v>
      </c>
      <c r="E114" s="217" t="s">
        <v>1656</v>
      </c>
      <c r="F114" s="217" t="s">
        <v>1657</v>
      </c>
      <c r="G114" s="204"/>
      <c r="H114" s="204"/>
      <c r="I114" s="207"/>
      <c r="J114" s="218">
        <f>BK114</f>
        <v>0</v>
      </c>
      <c r="K114" s="204"/>
      <c r="L114" s="209"/>
      <c r="M114" s="210"/>
      <c r="N114" s="211"/>
      <c r="O114" s="211"/>
      <c r="P114" s="212">
        <f>SUM(P115:P117)</f>
        <v>0</v>
      </c>
      <c r="Q114" s="211"/>
      <c r="R114" s="212">
        <f>SUM(R115:R117)</f>
        <v>0</v>
      </c>
      <c r="S114" s="211"/>
      <c r="T114" s="213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4" t="s">
        <v>287</v>
      </c>
      <c r="AT114" s="215" t="s">
        <v>79</v>
      </c>
      <c r="AU114" s="215" t="s">
        <v>87</v>
      </c>
      <c r="AY114" s="214" t="s">
        <v>257</v>
      </c>
      <c r="BK114" s="216">
        <f>SUM(BK115:BK117)</f>
        <v>0</v>
      </c>
    </row>
    <row r="115" s="2" customFormat="1" ht="16.5" customHeight="1">
      <c r="A115" s="41"/>
      <c r="B115" s="42"/>
      <c r="C115" s="219" t="s">
        <v>308</v>
      </c>
      <c r="D115" s="219" t="s">
        <v>259</v>
      </c>
      <c r="E115" s="220" t="s">
        <v>1658</v>
      </c>
      <c r="F115" s="221" t="s">
        <v>1659</v>
      </c>
      <c r="G115" s="222" t="s">
        <v>1473</v>
      </c>
      <c r="H115" s="223">
        <v>1</v>
      </c>
      <c r="I115" s="224"/>
      <c r="J115" s="225">
        <f>ROUND(I115*H115,2)</f>
        <v>0</v>
      </c>
      <c r="K115" s="221" t="s">
        <v>1621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1622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1622</v>
      </c>
      <c r="BM115" s="230" t="s">
        <v>1660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1661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2" customFormat="1">
      <c r="A117" s="41"/>
      <c r="B117" s="42"/>
      <c r="C117" s="43"/>
      <c r="D117" s="239" t="s">
        <v>551</v>
      </c>
      <c r="E117" s="43"/>
      <c r="F117" s="280" t="s">
        <v>1662</v>
      </c>
      <c r="G117" s="43"/>
      <c r="H117" s="43"/>
      <c r="I117" s="234"/>
      <c r="J117" s="43"/>
      <c r="K117" s="43"/>
      <c r="L117" s="47"/>
      <c r="M117" s="281"/>
      <c r="N117" s="282"/>
      <c r="O117" s="283"/>
      <c r="P117" s="283"/>
      <c r="Q117" s="283"/>
      <c r="R117" s="283"/>
      <c r="S117" s="283"/>
      <c r="T117" s="284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551</v>
      </c>
      <c r="AU117" s="19" t="s">
        <v>89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lKLQoKLScPvvbxL5nXJH9DOd+E+FupI9bcFeEEH0UWlYbf8zgBiu1hZXscrdV9jVBqSudW/INLCc6GcRHU18ng==" hashValue="W9bwg622z+tnKZxz8fEdU9y9G1utocEQ8w6/IQWajUdLYxBbeV3a/BxvY3a5qPWJgNiFXxwNObvF5OLOrogCug==" algorithmName="SHA-512" password="CC35"/>
  <autoFilter ref="C89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2_01/012103000"/>
    <hyperlink ref="F97" r:id="rId2" display="https://podminky.urs.cz/item/CS_URS_2022_01/012203000"/>
    <hyperlink ref="F100" r:id="rId3" display="https://podminky.urs.cz/item/CS_URS_2022_01/012303000"/>
    <hyperlink ref="F103" r:id="rId4" display="https://podminky.urs.cz/item/CS_URS_2022_01/013203000"/>
    <hyperlink ref="F106" r:id="rId5" display="https://podminky.urs.cz/item/CS_URS_2022_01/013254000"/>
    <hyperlink ref="F109" r:id="rId6" display="https://podminky.urs.cz/item/CS_URS_2022_01/030001000"/>
    <hyperlink ref="F112" r:id="rId7" display="https://podminky.urs.cz/item/CS_URS_2022_01/040001000"/>
    <hyperlink ref="F116" r:id="rId8" display="https://podminky.urs.cz/item/CS_URS_2022_01/07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222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1663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152</v>
      </c>
      <c r="G13" s="41"/>
      <c r="H13" s="41"/>
      <c r="I13" s="146" t="s">
        <v>20</v>
      </c>
      <c r="J13" s="136" t="s">
        <v>35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ROUND(J90,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ROUND((SUM(BE90:BE117)),  2)</f>
        <v>0</v>
      </c>
      <c r="G35" s="41"/>
      <c r="H35" s="41"/>
      <c r="I35" s="163">
        <v>0.20999999999999999</v>
      </c>
      <c r="J35" s="162">
        <f>ROUND(((SUM(BE90:BE117))*I35),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ROUND((SUM(BF90:BF117)),  2)</f>
        <v>0</v>
      </c>
      <c r="G36" s="41"/>
      <c r="H36" s="41"/>
      <c r="I36" s="163">
        <v>0.14999999999999999</v>
      </c>
      <c r="J36" s="162">
        <f>ROUND(((SUM(BF90:BF117))*I36),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ROUND((SUM(BG90:BG117)),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ROUND((SUM(BH90:BH117)),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ROUND((SUM(BI90:BI117)),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222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VRN SVS - Vedlejší rozpočtové náklady - investice SVS a.s.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1612</v>
      </c>
      <c r="E64" s="184"/>
      <c r="F64" s="184"/>
      <c r="G64" s="184"/>
      <c r="H64" s="184"/>
      <c r="I64" s="184"/>
      <c r="J64" s="185">
        <f>J91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1613</v>
      </c>
      <c r="E65" s="189"/>
      <c r="F65" s="189"/>
      <c r="G65" s="189"/>
      <c r="H65" s="189"/>
      <c r="I65" s="189"/>
      <c r="J65" s="190">
        <f>J92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1614</v>
      </c>
      <c r="E66" s="189"/>
      <c r="F66" s="189"/>
      <c r="G66" s="189"/>
      <c r="H66" s="189"/>
      <c r="I66" s="189"/>
      <c r="J66" s="190">
        <f>J107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1615</v>
      </c>
      <c r="E67" s="189"/>
      <c r="F67" s="189"/>
      <c r="G67" s="189"/>
      <c r="H67" s="189"/>
      <c r="I67" s="189"/>
      <c r="J67" s="190">
        <f>J110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1616</v>
      </c>
      <c r="E68" s="189"/>
      <c r="F68" s="189"/>
      <c r="G68" s="189"/>
      <c r="H68" s="189"/>
      <c r="I68" s="189"/>
      <c r="J68" s="190">
        <f>J114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242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5" t="str">
        <f>E7</f>
        <v>Odkanalizování části města Děčín - Horní Oldřichov - III. a IV. etapa</v>
      </c>
      <c r="F78" s="34"/>
      <c r="G78" s="34"/>
      <c r="H78" s="34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221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1"/>
      <c r="B80" s="42"/>
      <c r="C80" s="43"/>
      <c r="D80" s="43"/>
      <c r="E80" s="175" t="s">
        <v>222</v>
      </c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223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VRN SVS - Vedlejší rozpočtové náklady - investice SVS a.s.</v>
      </c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F14</f>
        <v>Horní Oldřichov</v>
      </c>
      <c r="G84" s="43"/>
      <c r="H84" s="43"/>
      <c r="I84" s="34" t="s">
        <v>24</v>
      </c>
      <c r="J84" s="75" t="str">
        <f>IF(J14="","",J14)</f>
        <v>15. 2. 2021</v>
      </c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4" t="s">
        <v>30</v>
      </c>
      <c r="D86" s="43"/>
      <c r="E86" s="43"/>
      <c r="F86" s="29" t="str">
        <f>E17</f>
        <v>Statutární město Děčín, Mírové náměstí 1175/5</v>
      </c>
      <c r="G86" s="43"/>
      <c r="H86" s="43"/>
      <c r="I86" s="34" t="s">
        <v>38</v>
      </c>
      <c r="J86" s="39" t="str">
        <f>E23</f>
        <v>AQUECON a.s., Čsl. Legií 445/4, Teplice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IF(E20="","",E20)</f>
        <v>Vyplň údaj</v>
      </c>
      <c r="G87" s="43"/>
      <c r="H87" s="43"/>
      <c r="I87" s="34" t="s">
        <v>42</v>
      </c>
      <c r="J87" s="39" t="str">
        <f>E26</f>
        <v xml:space="preserve"> 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2"/>
      <c r="B89" s="193"/>
      <c r="C89" s="194" t="s">
        <v>243</v>
      </c>
      <c r="D89" s="195" t="s">
        <v>65</v>
      </c>
      <c r="E89" s="195" t="s">
        <v>61</v>
      </c>
      <c r="F89" s="195" t="s">
        <v>62</v>
      </c>
      <c r="G89" s="195" t="s">
        <v>244</v>
      </c>
      <c r="H89" s="195" t="s">
        <v>245</v>
      </c>
      <c r="I89" s="195" t="s">
        <v>246</v>
      </c>
      <c r="J89" s="195" t="s">
        <v>231</v>
      </c>
      <c r="K89" s="196" t="s">
        <v>247</v>
      </c>
      <c r="L89" s="197"/>
      <c r="M89" s="95" t="s">
        <v>35</v>
      </c>
      <c r="N89" s="96" t="s">
        <v>50</v>
      </c>
      <c r="O89" s="96" t="s">
        <v>248</v>
      </c>
      <c r="P89" s="96" t="s">
        <v>249</v>
      </c>
      <c r="Q89" s="96" t="s">
        <v>250</v>
      </c>
      <c r="R89" s="96" t="s">
        <v>251</v>
      </c>
      <c r="S89" s="96" t="s">
        <v>252</v>
      </c>
      <c r="T89" s="97" t="s">
        <v>253</v>
      </c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</row>
    <row r="90" s="2" customFormat="1" ht="22.8" customHeight="1">
      <c r="A90" s="41"/>
      <c r="B90" s="42"/>
      <c r="C90" s="102" t="s">
        <v>254</v>
      </c>
      <c r="D90" s="43"/>
      <c r="E90" s="43"/>
      <c r="F90" s="43"/>
      <c r="G90" s="43"/>
      <c r="H90" s="43"/>
      <c r="I90" s="43"/>
      <c r="J90" s="198">
        <f>BK90</f>
        <v>0</v>
      </c>
      <c r="K90" s="43"/>
      <c r="L90" s="47"/>
      <c r="M90" s="98"/>
      <c r="N90" s="199"/>
      <c r="O90" s="99"/>
      <c r="P90" s="200">
        <f>P91</f>
        <v>0</v>
      </c>
      <c r="Q90" s="99"/>
      <c r="R90" s="200">
        <f>R91</f>
        <v>0</v>
      </c>
      <c r="S90" s="99"/>
      <c r="T90" s="201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232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79</v>
      </c>
      <c r="E91" s="206" t="s">
        <v>153</v>
      </c>
      <c r="F91" s="206" t="s">
        <v>154</v>
      </c>
      <c r="G91" s="204"/>
      <c r="H91" s="204"/>
      <c r="I91" s="207"/>
      <c r="J91" s="208">
        <f>BK91</f>
        <v>0</v>
      </c>
      <c r="K91" s="204"/>
      <c r="L91" s="209"/>
      <c r="M91" s="210"/>
      <c r="N91" s="211"/>
      <c r="O91" s="211"/>
      <c r="P91" s="212">
        <f>P92+P107+P110+P114</f>
        <v>0</v>
      </c>
      <c r="Q91" s="211"/>
      <c r="R91" s="212">
        <f>R92+R107+R110+R114</f>
        <v>0</v>
      </c>
      <c r="S91" s="211"/>
      <c r="T91" s="213">
        <f>T92+T107+T110+T114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4" t="s">
        <v>287</v>
      </c>
      <c r="AT91" s="215" t="s">
        <v>79</v>
      </c>
      <c r="AU91" s="215" t="s">
        <v>80</v>
      </c>
      <c r="AY91" s="214" t="s">
        <v>257</v>
      </c>
      <c r="BK91" s="216">
        <f>BK92+BK107+BK110+BK114</f>
        <v>0</v>
      </c>
    </row>
    <row r="92" s="12" customFormat="1" ht="22.8" customHeight="1">
      <c r="A92" s="12"/>
      <c r="B92" s="203"/>
      <c r="C92" s="204"/>
      <c r="D92" s="205" t="s">
        <v>79</v>
      </c>
      <c r="E92" s="217" t="s">
        <v>1617</v>
      </c>
      <c r="F92" s="217" t="s">
        <v>1618</v>
      </c>
      <c r="G92" s="204"/>
      <c r="H92" s="204"/>
      <c r="I92" s="207"/>
      <c r="J92" s="218">
        <f>BK92</f>
        <v>0</v>
      </c>
      <c r="K92" s="204"/>
      <c r="L92" s="209"/>
      <c r="M92" s="210"/>
      <c r="N92" s="211"/>
      <c r="O92" s="211"/>
      <c r="P92" s="212">
        <f>SUM(P93:P106)</f>
        <v>0</v>
      </c>
      <c r="Q92" s="211"/>
      <c r="R92" s="212">
        <f>SUM(R93:R106)</f>
        <v>0</v>
      </c>
      <c r="S92" s="211"/>
      <c r="T92" s="213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287</v>
      </c>
      <c r="AT92" s="215" t="s">
        <v>79</v>
      </c>
      <c r="AU92" s="215" t="s">
        <v>87</v>
      </c>
      <c r="AY92" s="214" t="s">
        <v>257</v>
      </c>
      <c r="BK92" s="216">
        <f>SUM(BK93:BK106)</f>
        <v>0</v>
      </c>
    </row>
    <row r="93" s="2" customFormat="1" ht="16.5" customHeight="1">
      <c r="A93" s="41"/>
      <c r="B93" s="42"/>
      <c r="C93" s="219" t="s">
        <v>87</v>
      </c>
      <c r="D93" s="219" t="s">
        <v>259</v>
      </c>
      <c r="E93" s="220" t="s">
        <v>1619</v>
      </c>
      <c r="F93" s="221" t="s">
        <v>1620</v>
      </c>
      <c r="G93" s="222" t="s">
        <v>1473</v>
      </c>
      <c r="H93" s="223">
        <v>1</v>
      </c>
      <c r="I93" s="224"/>
      <c r="J93" s="225">
        <f>ROUND(I93*H93,2)</f>
        <v>0</v>
      </c>
      <c r="K93" s="221" t="s">
        <v>1621</v>
      </c>
      <c r="L93" s="47"/>
      <c r="M93" s="226" t="s">
        <v>35</v>
      </c>
      <c r="N93" s="227" t="s">
        <v>51</v>
      </c>
      <c r="O93" s="87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30" t="s">
        <v>1622</v>
      </c>
      <c r="AT93" s="230" t="s">
        <v>259</v>
      </c>
      <c r="AU93" s="230" t="s">
        <v>89</v>
      </c>
      <c r="AY93" s="19" t="s">
        <v>257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87</v>
      </c>
      <c r="BK93" s="231">
        <f>ROUND(I93*H93,2)</f>
        <v>0</v>
      </c>
      <c r="BL93" s="19" t="s">
        <v>1622</v>
      </c>
      <c r="BM93" s="230" t="s">
        <v>1623</v>
      </c>
    </row>
    <row r="94" s="2" customFormat="1">
      <c r="A94" s="41"/>
      <c r="B94" s="42"/>
      <c r="C94" s="43"/>
      <c r="D94" s="232" t="s">
        <v>266</v>
      </c>
      <c r="E94" s="43"/>
      <c r="F94" s="233" t="s">
        <v>1624</v>
      </c>
      <c r="G94" s="43"/>
      <c r="H94" s="43"/>
      <c r="I94" s="234"/>
      <c r="J94" s="43"/>
      <c r="K94" s="43"/>
      <c r="L94" s="47"/>
      <c r="M94" s="235"/>
      <c r="N94" s="23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266</v>
      </c>
      <c r="AU94" s="19" t="s">
        <v>89</v>
      </c>
    </row>
    <row r="95" s="2" customFormat="1">
      <c r="A95" s="41"/>
      <c r="B95" s="42"/>
      <c r="C95" s="43"/>
      <c r="D95" s="239" t="s">
        <v>551</v>
      </c>
      <c r="E95" s="43"/>
      <c r="F95" s="280" t="s">
        <v>1625</v>
      </c>
      <c r="G95" s="43"/>
      <c r="H95" s="43"/>
      <c r="I95" s="234"/>
      <c r="J95" s="43"/>
      <c r="K95" s="43"/>
      <c r="L95" s="47"/>
      <c r="M95" s="235"/>
      <c r="N95" s="23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551</v>
      </c>
      <c r="AU95" s="19" t="s">
        <v>89</v>
      </c>
    </row>
    <row r="96" s="2" customFormat="1" ht="16.5" customHeight="1">
      <c r="A96" s="41"/>
      <c r="B96" s="42"/>
      <c r="C96" s="219" t="s">
        <v>89</v>
      </c>
      <c r="D96" s="219" t="s">
        <v>259</v>
      </c>
      <c r="E96" s="220" t="s">
        <v>1626</v>
      </c>
      <c r="F96" s="221" t="s">
        <v>1627</v>
      </c>
      <c r="G96" s="222" t="s">
        <v>1473</v>
      </c>
      <c r="H96" s="223">
        <v>1</v>
      </c>
      <c r="I96" s="224"/>
      <c r="J96" s="225">
        <f>ROUND(I96*H96,2)</f>
        <v>0</v>
      </c>
      <c r="K96" s="221" t="s">
        <v>1621</v>
      </c>
      <c r="L96" s="47"/>
      <c r="M96" s="226" t="s">
        <v>35</v>
      </c>
      <c r="N96" s="227" t="s">
        <v>51</v>
      </c>
      <c r="O96" s="87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30" t="s">
        <v>1622</v>
      </c>
      <c r="AT96" s="230" t="s">
        <v>259</v>
      </c>
      <c r="AU96" s="230" t="s">
        <v>89</v>
      </c>
      <c r="AY96" s="19" t="s">
        <v>257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87</v>
      </c>
      <c r="BK96" s="231">
        <f>ROUND(I96*H96,2)</f>
        <v>0</v>
      </c>
      <c r="BL96" s="19" t="s">
        <v>1622</v>
      </c>
      <c r="BM96" s="230" t="s">
        <v>1628</v>
      </c>
    </row>
    <row r="97" s="2" customFormat="1">
      <c r="A97" s="41"/>
      <c r="B97" s="42"/>
      <c r="C97" s="43"/>
      <c r="D97" s="232" t="s">
        <v>266</v>
      </c>
      <c r="E97" s="43"/>
      <c r="F97" s="233" t="s">
        <v>1629</v>
      </c>
      <c r="G97" s="43"/>
      <c r="H97" s="43"/>
      <c r="I97" s="234"/>
      <c r="J97" s="43"/>
      <c r="K97" s="43"/>
      <c r="L97" s="47"/>
      <c r="M97" s="235"/>
      <c r="N97" s="23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266</v>
      </c>
      <c r="AU97" s="19" t="s">
        <v>89</v>
      </c>
    </row>
    <row r="98" s="2" customFormat="1">
      <c r="A98" s="41"/>
      <c r="B98" s="42"/>
      <c r="C98" s="43"/>
      <c r="D98" s="239" t="s">
        <v>551</v>
      </c>
      <c r="E98" s="43"/>
      <c r="F98" s="280" t="s">
        <v>1630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551</v>
      </c>
      <c r="AU98" s="19" t="s">
        <v>89</v>
      </c>
    </row>
    <row r="99" s="2" customFormat="1" ht="16.5" customHeight="1">
      <c r="A99" s="41"/>
      <c r="B99" s="42"/>
      <c r="C99" s="219" t="s">
        <v>98</v>
      </c>
      <c r="D99" s="219" t="s">
        <v>259</v>
      </c>
      <c r="E99" s="220" t="s">
        <v>1631</v>
      </c>
      <c r="F99" s="221" t="s">
        <v>1632</v>
      </c>
      <c r="G99" s="222" t="s">
        <v>1473</v>
      </c>
      <c r="H99" s="223">
        <v>1</v>
      </c>
      <c r="I99" s="224"/>
      <c r="J99" s="225">
        <f>ROUND(I99*H99,2)</f>
        <v>0</v>
      </c>
      <c r="K99" s="221" t="s">
        <v>1621</v>
      </c>
      <c r="L99" s="47"/>
      <c r="M99" s="226" t="s">
        <v>35</v>
      </c>
      <c r="N99" s="227" t="s">
        <v>51</v>
      </c>
      <c r="O99" s="87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30" t="s">
        <v>1622</v>
      </c>
      <c r="AT99" s="230" t="s">
        <v>259</v>
      </c>
      <c r="AU99" s="230" t="s">
        <v>89</v>
      </c>
      <c r="AY99" s="19" t="s">
        <v>257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87</v>
      </c>
      <c r="BK99" s="231">
        <f>ROUND(I99*H99,2)</f>
        <v>0</v>
      </c>
      <c r="BL99" s="19" t="s">
        <v>1622</v>
      </c>
      <c r="BM99" s="230" t="s">
        <v>1633</v>
      </c>
    </row>
    <row r="100" s="2" customFormat="1">
      <c r="A100" s="41"/>
      <c r="B100" s="42"/>
      <c r="C100" s="43"/>
      <c r="D100" s="232" t="s">
        <v>266</v>
      </c>
      <c r="E100" s="43"/>
      <c r="F100" s="233" t="s">
        <v>1634</v>
      </c>
      <c r="G100" s="43"/>
      <c r="H100" s="43"/>
      <c r="I100" s="234"/>
      <c r="J100" s="43"/>
      <c r="K100" s="43"/>
      <c r="L100" s="47"/>
      <c r="M100" s="235"/>
      <c r="N100" s="23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266</v>
      </c>
      <c r="AU100" s="19" t="s">
        <v>89</v>
      </c>
    </row>
    <row r="101" s="2" customFormat="1">
      <c r="A101" s="41"/>
      <c r="B101" s="42"/>
      <c r="C101" s="43"/>
      <c r="D101" s="239" t="s">
        <v>551</v>
      </c>
      <c r="E101" s="43"/>
      <c r="F101" s="280" t="s">
        <v>1635</v>
      </c>
      <c r="G101" s="43"/>
      <c r="H101" s="43"/>
      <c r="I101" s="234"/>
      <c r="J101" s="43"/>
      <c r="K101" s="43"/>
      <c r="L101" s="47"/>
      <c r="M101" s="235"/>
      <c r="N101" s="23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551</v>
      </c>
      <c r="AU101" s="19" t="s">
        <v>89</v>
      </c>
    </row>
    <row r="102" s="2" customFormat="1" ht="16.5" customHeight="1">
      <c r="A102" s="41"/>
      <c r="B102" s="42"/>
      <c r="C102" s="219" t="s">
        <v>264</v>
      </c>
      <c r="D102" s="219" t="s">
        <v>259</v>
      </c>
      <c r="E102" s="220" t="s">
        <v>1636</v>
      </c>
      <c r="F102" s="221" t="s">
        <v>1637</v>
      </c>
      <c r="G102" s="222" t="s">
        <v>1473</v>
      </c>
      <c r="H102" s="223">
        <v>1</v>
      </c>
      <c r="I102" s="224"/>
      <c r="J102" s="225">
        <f>ROUND(I102*H102,2)</f>
        <v>0</v>
      </c>
      <c r="K102" s="221" t="s">
        <v>1621</v>
      </c>
      <c r="L102" s="47"/>
      <c r="M102" s="226" t="s">
        <v>35</v>
      </c>
      <c r="N102" s="227" t="s">
        <v>51</v>
      </c>
      <c r="O102" s="87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0" t="s">
        <v>1622</v>
      </c>
      <c r="AT102" s="230" t="s">
        <v>259</v>
      </c>
      <c r="AU102" s="230" t="s">
        <v>89</v>
      </c>
      <c r="AY102" s="19" t="s">
        <v>257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87</v>
      </c>
      <c r="BK102" s="231">
        <f>ROUND(I102*H102,2)</f>
        <v>0</v>
      </c>
      <c r="BL102" s="19" t="s">
        <v>1622</v>
      </c>
      <c r="BM102" s="230" t="s">
        <v>1638</v>
      </c>
    </row>
    <row r="103" s="2" customFormat="1">
      <c r="A103" s="41"/>
      <c r="B103" s="42"/>
      <c r="C103" s="43"/>
      <c r="D103" s="232" t="s">
        <v>266</v>
      </c>
      <c r="E103" s="43"/>
      <c r="F103" s="233" t="s">
        <v>1639</v>
      </c>
      <c r="G103" s="43"/>
      <c r="H103" s="43"/>
      <c r="I103" s="234"/>
      <c r="J103" s="43"/>
      <c r="K103" s="43"/>
      <c r="L103" s="47"/>
      <c r="M103" s="235"/>
      <c r="N103" s="23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266</v>
      </c>
      <c r="AU103" s="19" t="s">
        <v>89</v>
      </c>
    </row>
    <row r="104" s="2" customFormat="1">
      <c r="A104" s="41"/>
      <c r="B104" s="42"/>
      <c r="C104" s="43"/>
      <c r="D104" s="239" t="s">
        <v>551</v>
      </c>
      <c r="E104" s="43"/>
      <c r="F104" s="280" t="s">
        <v>1640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551</v>
      </c>
      <c r="AU104" s="19" t="s">
        <v>89</v>
      </c>
    </row>
    <row r="105" s="2" customFormat="1" ht="16.5" customHeight="1">
      <c r="A105" s="41"/>
      <c r="B105" s="42"/>
      <c r="C105" s="219" t="s">
        <v>287</v>
      </c>
      <c r="D105" s="219" t="s">
        <v>259</v>
      </c>
      <c r="E105" s="220" t="s">
        <v>1641</v>
      </c>
      <c r="F105" s="221" t="s">
        <v>1642</v>
      </c>
      <c r="G105" s="222" t="s">
        <v>1473</v>
      </c>
      <c r="H105" s="223">
        <v>1</v>
      </c>
      <c r="I105" s="224"/>
      <c r="J105" s="225">
        <f>ROUND(I105*H105,2)</f>
        <v>0</v>
      </c>
      <c r="K105" s="221" t="s">
        <v>1621</v>
      </c>
      <c r="L105" s="47"/>
      <c r="M105" s="226" t="s">
        <v>35</v>
      </c>
      <c r="N105" s="227" t="s">
        <v>51</v>
      </c>
      <c r="O105" s="87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0" t="s">
        <v>1622</v>
      </c>
      <c r="AT105" s="230" t="s">
        <v>259</v>
      </c>
      <c r="AU105" s="230" t="s">
        <v>89</v>
      </c>
      <c r="AY105" s="19" t="s">
        <v>257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87</v>
      </c>
      <c r="BK105" s="231">
        <f>ROUND(I105*H105,2)</f>
        <v>0</v>
      </c>
      <c r="BL105" s="19" t="s">
        <v>1622</v>
      </c>
      <c r="BM105" s="230" t="s">
        <v>1643</v>
      </c>
    </row>
    <row r="106" s="2" customFormat="1">
      <c r="A106" s="41"/>
      <c r="B106" s="42"/>
      <c r="C106" s="43"/>
      <c r="D106" s="232" t="s">
        <v>266</v>
      </c>
      <c r="E106" s="43"/>
      <c r="F106" s="233" t="s">
        <v>1644</v>
      </c>
      <c r="G106" s="43"/>
      <c r="H106" s="43"/>
      <c r="I106" s="234"/>
      <c r="J106" s="43"/>
      <c r="K106" s="43"/>
      <c r="L106" s="47"/>
      <c r="M106" s="235"/>
      <c r="N106" s="23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266</v>
      </c>
      <c r="AU106" s="19" t="s">
        <v>89</v>
      </c>
    </row>
    <row r="107" s="12" customFormat="1" ht="22.8" customHeight="1">
      <c r="A107" s="12"/>
      <c r="B107" s="203"/>
      <c r="C107" s="204"/>
      <c r="D107" s="205" t="s">
        <v>79</v>
      </c>
      <c r="E107" s="217" t="s">
        <v>1645</v>
      </c>
      <c r="F107" s="217" t="s">
        <v>1646</v>
      </c>
      <c r="G107" s="204"/>
      <c r="H107" s="204"/>
      <c r="I107" s="207"/>
      <c r="J107" s="218">
        <f>BK107</f>
        <v>0</v>
      </c>
      <c r="K107" s="204"/>
      <c r="L107" s="209"/>
      <c r="M107" s="210"/>
      <c r="N107" s="211"/>
      <c r="O107" s="211"/>
      <c r="P107" s="212">
        <f>SUM(P108:P109)</f>
        <v>0</v>
      </c>
      <c r="Q107" s="211"/>
      <c r="R107" s="212">
        <f>SUM(R108:R109)</f>
        <v>0</v>
      </c>
      <c r="S107" s="211"/>
      <c r="T107" s="213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4" t="s">
        <v>287</v>
      </c>
      <c r="AT107" s="215" t="s">
        <v>79</v>
      </c>
      <c r="AU107" s="215" t="s">
        <v>87</v>
      </c>
      <c r="AY107" s="214" t="s">
        <v>257</v>
      </c>
      <c r="BK107" s="216">
        <f>SUM(BK108:BK109)</f>
        <v>0</v>
      </c>
    </row>
    <row r="108" s="2" customFormat="1" ht="16.5" customHeight="1">
      <c r="A108" s="41"/>
      <c r="B108" s="42"/>
      <c r="C108" s="219" t="s">
        <v>294</v>
      </c>
      <c r="D108" s="219" t="s">
        <v>259</v>
      </c>
      <c r="E108" s="220" t="s">
        <v>1647</v>
      </c>
      <c r="F108" s="221" t="s">
        <v>1646</v>
      </c>
      <c r="G108" s="222" t="s">
        <v>1473</v>
      </c>
      <c r="H108" s="223">
        <v>1</v>
      </c>
      <c r="I108" s="224"/>
      <c r="J108" s="225">
        <f>ROUND(I108*H108,2)</f>
        <v>0</v>
      </c>
      <c r="K108" s="221" t="s">
        <v>1621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1622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1622</v>
      </c>
      <c r="BM108" s="230" t="s">
        <v>1648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1649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2" customFormat="1" ht="22.8" customHeight="1">
      <c r="A110" s="12"/>
      <c r="B110" s="203"/>
      <c r="C110" s="204"/>
      <c r="D110" s="205" t="s">
        <v>79</v>
      </c>
      <c r="E110" s="217" t="s">
        <v>1650</v>
      </c>
      <c r="F110" s="217" t="s">
        <v>1651</v>
      </c>
      <c r="G110" s="204"/>
      <c r="H110" s="204"/>
      <c r="I110" s="207"/>
      <c r="J110" s="218">
        <f>BK110</f>
        <v>0</v>
      </c>
      <c r="K110" s="204"/>
      <c r="L110" s="209"/>
      <c r="M110" s="210"/>
      <c r="N110" s="211"/>
      <c r="O110" s="211"/>
      <c r="P110" s="212">
        <f>SUM(P111:P113)</f>
        <v>0</v>
      </c>
      <c r="Q110" s="211"/>
      <c r="R110" s="212">
        <f>SUM(R111:R113)</f>
        <v>0</v>
      </c>
      <c r="S110" s="211"/>
      <c r="T110" s="213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287</v>
      </c>
      <c r="AT110" s="215" t="s">
        <v>79</v>
      </c>
      <c r="AU110" s="215" t="s">
        <v>87</v>
      </c>
      <c r="AY110" s="214" t="s">
        <v>257</v>
      </c>
      <c r="BK110" s="216">
        <f>SUM(BK111:BK113)</f>
        <v>0</v>
      </c>
    </row>
    <row r="111" s="2" customFormat="1" ht="16.5" customHeight="1">
      <c r="A111" s="41"/>
      <c r="B111" s="42"/>
      <c r="C111" s="219" t="s">
        <v>302</v>
      </c>
      <c r="D111" s="219" t="s">
        <v>259</v>
      </c>
      <c r="E111" s="220" t="s">
        <v>1652</v>
      </c>
      <c r="F111" s="221" t="s">
        <v>1651</v>
      </c>
      <c r="G111" s="222" t="s">
        <v>1473</v>
      </c>
      <c r="H111" s="223">
        <v>1</v>
      </c>
      <c r="I111" s="224"/>
      <c r="J111" s="225">
        <f>ROUND(I111*H111,2)</f>
        <v>0</v>
      </c>
      <c r="K111" s="221" t="s">
        <v>1621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1622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1622</v>
      </c>
      <c r="BM111" s="230" t="s">
        <v>1653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1654</v>
      </c>
      <c r="G112" s="43"/>
      <c r="H112" s="43"/>
      <c r="I112" s="234"/>
      <c r="J112" s="43"/>
      <c r="K112" s="43"/>
      <c r="L112" s="47"/>
      <c r="M112" s="235"/>
      <c r="N112" s="23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2" customFormat="1">
      <c r="A113" s="41"/>
      <c r="B113" s="42"/>
      <c r="C113" s="43"/>
      <c r="D113" s="239" t="s">
        <v>551</v>
      </c>
      <c r="E113" s="43"/>
      <c r="F113" s="280" t="s">
        <v>1655</v>
      </c>
      <c r="G113" s="43"/>
      <c r="H113" s="43"/>
      <c r="I113" s="234"/>
      <c r="J113" s="43"/>
      <c r="K113" s="43"/>
      <c r="L113" s="47"/>
      <c r="M113" s="235"/>
      <c r="N113" s="23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551</v>
      </c>
      <c r="AU113" s="19" t="s">
        <v>89</v>
      </c>
    </row>
    <row r="114" s="12" customFormat="1" ht="22.8" customHeight="1">
      <c r="A114" s="12"/>
      <c r="B114" s="203"/>
      <c r="C114" s="204"/>
      <c r="D114" s="205" t="s">
        <v>79</v>
      </c>
      <c r="E114" s="217" t="s">
        <v>1656</v>
      </c>
      <c r="F114" s="217" t="s">
        <v>1657</v>
      </c>
      <c r="G114" s="204"/>
      <c r="H114" s="204"/>
      <c r="I114" s="207"/>
      <c r="J114" s="218">
        <f>BK114</f>
        <v>0</v>
      </c>
      <c r="K114" s="204"/>
      <c r="L114" s="209"/>
      <c r="M114" s="210"/>
      <c r="N114" s="211"/>
      <c r="O114" s="211"/>
      <c r="P114" s="212">
        <f>SUM(P115:P117)</f>
        <v>0</v>
      </c>
      <c r="Q114" s="211"/>
      <c r="R114" s="212">
        <f>SUM(R115:R117)</f>
        <v>0</v>
      </c>
      <c r="S114" s="211"/>
      <c r="T114" s="213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4" t="s">
        <v>287</v>
      </c>
      <c r="AT114" s="215" t="s">
        <v>79</v>
      </c>
      <c r="AU114" s="215" t="s">
        <v>87</v>
      </c>
      <c r="AY114" s="214" t="s">
        <v>257</v>
      </c>
      <c r="BK114" s="216">
        <f>SUM(BK115:BK117)</f>
        <v>0</v>
      </c>
    </row>
    <row r="115" s="2" customFormat="1" ht="16.5" customHeight="1">
      <c r="A115" s="41"/>
      <c r="B115" s="42"/>
      <c r="C115" s="219" t="s">
        <v>308</v>
      </c>
      <c r="D115" s="219" t="s">
        <v>259</v>
      </c>
      <c r="E115" s="220" t="s">
        <v>1658</v>
      </c>
      <c r="F115" s="221" t="s">
        <v>1659</v>
      </c>
      <c r="G115" s="222" t="s">
        <v>1473</v>
      </c>
      <c r="H115" s="223">
        <v>1</v>
      </c>
      <c r="I115" s="224"/>
      <c r="J115" s="225">
        <f>ROUND(I115*H115,2)</f>
        <v>0</v>
      </c>
      <c r="K115" s="221" t="s">
        <v>1621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1622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1622</v>
      </c>
      <c r="BM115" s="230" t="s">
        <v>1660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1661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2" customFormat="1">
      <c r="A117" s="41"/>
      <c r="B117" s="42"/>
      <c r="C117" s="43"/>
      <c r="D117" s="239" t="s">
        <v>551</v>
      </c>
      <c r="E117" s="43"/>
      <c r="F117" s="280" t="s">
        <v>1662</v>
      </c>
      <c r="G117" s="43"/>
      <c r="H117" s="43"/>
      <c r="I117" s="234"/>
      <c r="J117" s="43"/>
      <c r="K117" s="43"/>
      <c r="L117" s="47"/>
      <c r="M117" s="281"/>
      <c r="N117" s="282"/>
      <c r="O117" s="283"/>
      <c r="P117" s="283"/>
      <c r="Q117" s="283"/>
      <c r="R117" s="283"/>
      <c r="S117" s="283"/>
      <c r="T117" s="284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551</v>
      </c>
      <c r="AU117" s="19" t="s">
        <v>89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zds7Qbk7xaOAXAuGtewUdjyJBjnnMkk5ssSnw7O9FMNpmlqg9BjsZ3WWzSpdsKGanG+Uyoh/viVshFr6++zeAw==" hashValue="/Mxvde3+sIJhC1OOvRcE7AY4Gm4ommut144UIgHUKshrId8cFxuaadUMe6AeAG8qxgxCSjw0a57UmyeZBgL4tQ==" algorithmName="SHA-512" password="CC35"/>
  <autoFilter ref="C89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2_01/012103000"/>
    <hyperlink ref="F97" r:id="rId2" display="https://podminky.urs.cz/item/CS_URS_2022_01/012203000"/>
    <hyperlink ref="F100" r:id="rId3" display="https://podminky.urs.cz/item/CS_URS_2022_01/012303000"/>
    <hyperlink ref="F103" r:id="rId4" display="https://podminky.urs.cz/item/CS_URS_2022_01/013203000"/>
    <hyperlink ref="F106" r:id="rId5" display="https://podminky.urs.cz/item/CS_URS_2022_01/013254000"/>
    <hyperlink ref="F109" r:id="rId6" display="https://podminky.urs.cz/item/CS_URS_2022_01/030001000"/>
    <hyperlink ref="F112" r:id="rId7" display="https://podminky.urs.cz/item/CS_URS_2022_01/040001000"/>
    <hyperlink ref="F116" r:id="rId8" display="https://podminky.urs.cz/item/CS_URS_2022_01/07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1664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1665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94</v>
      </c>
      <c r="G13" s="41"/>
      <c r="H13" s="41"/>
      <c r="I13" s="146" t="s">
        <v>20</v>
      </c>
      <c r="J13" s="136" t="s">
        <v>227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152" t="s">
        <v>26</v>
      </c>
      <c r="E15" s="41"/>
      <c r="F15" s="153" t="s">
        <v>27</v>
      </c>
      <c r="G15" s="41"/>
      <c r="H15" s="41"/>
      <c r="I15" s="152" t="s">
        <v>28</v>
      </c>
      <c r="J15" s="153" t="s">
        <v>29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ROUND(J94,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ROUND((SUM(BE94:BE360)),  2)</f>
        <v>0</v>
      </c>
      <c r="G35" s="41"/>
      <c r="H35" s="41"/>
      <c r="I35" s="163">
        <v>0.20999999999999999</v>
      </c>
      <c r="J35" s="162">
        <f>ROUND(((SUM(BE94:BE360))*I35),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ROUND((SUM(BF94:BF360)),  2)</f>
        <v>0</v>
      </c>
      <c r="G36" s="41"/>
      <c r="H36" s="41"/>
      <c r="I36" s="163">
        <v>0.14999999999999999</v>
      </c>
      <c r="J36" s="162">
        <f>ROUND(((SUM(BF94:BF360))*I36),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ROUND((SUM(BG94:BG360)),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ROUND((SUM(BH94:BH360)),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ROUND((SUM(BI94:BI360)),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1664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01.1 - Vodovodní řad 1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233</v>
      </c>
      <c r="E64" s="184"/>
      <c r="F64" s="184"/>
      <c r="G64" s="184"/>
      <c r="H64" s="184"/>
      <c r="I64" s="184"/>
      <c r="J64" s="185">
        <f>J95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234</v>
      </c>
      <c r="E65" s="189"/>
      <c r="F65" s="189"/>
      <c r="G65" s="189"/>
      <c r="H65" s="189"/>
      <c r="I65" s="189"/>
      <c r="J65" s="190">
        <f>J96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235</v>
      </c>
      <c r="E66" s="189"/>
      <c r="F66" s="189"/>
      <c r="G66" s="189"/>
      <c r="H66" s="189"/>
      <c r="I66" s="189"/>
      <c r="J66" s="190">
        <f>J253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236</v>
      </c>
      <c r="E67" s="189"/>
      <c r="F67" s="189"/>
      <c r="G67" s="189"/>
      <c r="H67" s="189"/>
      <c r="I67" s="189"/>
      <c r="J67" s="190">
        <f>J259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237</v>
      </c>
      <c r="E68" s="189"/>
      <c r="F68" s="189"/>
      <c r="G68" s="189"/>
      <c r="H68" s="189"/>
      <c r="I68" s="189"/>
      <c r="J68" s="190">
        <f>J267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27"/>
      <c r="D69" s="188" t="s">
        <v>238</v>
      </c>
      <c r="E69" s="189"/>
      <c r="F69" s="189"/>
      <c r="G69" s="189"/>
      <c r="H69" s="189"/>
      <c r="I69" s="189"/>
      <c r="J69" s="190">
        <f>J274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239</v>
      </c>
      <c r="E70" s="189"/>
      <c r="F70" s="189"/>
      <c r="G70" s="189"/>
      <c r="H70" s="189"/>
      <c r="I70" s="189"/>
      <c r="J70" s="190">
        <f>J334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240</v>
      </c>
      <c r="E71" s="189"/>
      <c r="F71" s="189"/>
      <c r="G71" s="189"/>
      <c r="H71" s="189"/>
      <c r="I71" s="189"/>
      <c r="J71" s="190">
        <f>J341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241</v>
      </c>
      <c r="E72" s="189"/>
      <c r="F72" s="189"/>
      <c r="G72" s="189"/>
      <c r="H72" s="189"/>
      <c r="I72" s="189"/>
      <c r="J72" s="190">
        <f>J358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242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Odkanalizování části města Děčín - Horní Oldřichov - III. a IV. etapa</v>
      </c>
      <c r="F82" s="34"/>
      <c r="G82" s="34"/>
      <c r="H82" s="34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1"/>
      <c r="B84" s="42"/>
      <c r="C84" s="43"/>
      <c r="D84" s="43"/>
      <c r="E84" s="175" t="s">
        <v>1664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223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01.1 - Vodovodní řad 1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F14</f>
        <v>Horní Oldřichov</v>
      </c>
      <c r="G88" s="43"/>
      <c r="H88" s="43"/>
      <c r="I88" s="34" t="s">
        <v>24</v>
      </c>
      <c r="J88" s="75" t="str">
        <f>IF(J14="","",J14)</f>
        <v>15. 2. 2021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30</v>
      </c>
      <c r="D90" s="43"/>
      <c r="E90" s="43"/>
      <c r="F90" s="29" t="str">
        <f>E17</f>
        <v>Statutární město Děčín, Mírové náměstí 1175/5</v>
      </c>
      <c r="G90" s="43"/>
      <c r="H90" s="43"/>
      <c r="I90" s="34" t="s">
        <v>38</v>
      </c>
      <c r="J90" s="39" t="str">
        <f>E23</f>
        <v>AQUECON a.s., Čsl. Legií 445/4, Teplice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36</v>
      </c>
      <c r="D91" s="43"/>
      <c r="E91" s="43"/>
      <c r="F91" s="29" t="str">
        <f>IF(E20="","",E20)</f>
        <v>Vyplň údaj</v>
      </c>
      <c r="G91" s="43"/>
      <c r="H91" s="43"/>
      <c r="I91" s="34" t="s">
        <v>42</v>
      </c>
      <c r="J91" s="39" t="str">
        <f>E26</f>
        <v xml:space="preserve"> 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2"/>
      <c r="B93" s="193"/>
      <c r="C93" s="194" t="s">
        <v>243</v>
      </c>
      <c r="D93" s="195" t="s">
        <v>65</v>
      </c>
      <c r="E93" s="195" t="s">
        <v>61</v>
      </c>
      <c r="F93" s="195" t="s">
        <v>62</v>
      </c>
      <c r="G93" s="195" t="s">
        <v>244</v>
      </c>
      <c r="H93" s="195" t="s">
        <v>245</v>
      </c>
      <c r="I93" s="195" t="s">
        <v>246</v>
      </c>
      <c r="J93" s="195" t="s">
        <v>231</v>
      </c>
      <c r="K93" s="196" t="s">
        <v>247</v>
      </c>
      <c r="L93" s="197"/>
      <c r="M93" s="95" t="s">
        <v>35</v>
      </c>
      <c r="N93" s="96" t="s">
        <v>50</v>
      </c>
      <c r="O93" s="96" t="s">
        <v>248</v>
      </c>
      <c r="P93" s="96" t="s">
        <v>249</v>
      </c>
      <c r="Q93" s="96" t="s">
        <v>250</v>
      </c>
      <c r="R93" s="96" t="s">
        <v>251</v>
      </c>
      <c r="S93" s="96" t="s">
        <v>252</v>
      </c>
      <c r="T93" s="97" t="s">
        <v>253</v>
      </c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</row>
    <row r="94" s="2" customFormat="1" ht="22.8" customHeight="1">
      <c r="A94" s="41"/>
      <c r="B94" s="42"/>
      <c r="C94" s="102" t="s">
        <v>254</v>
      </c>
      <c r="D94" s="43"/>
      <c r="E94" s="43"/>
      <c r="F94" s="43"/>
      <c r="G94" s="43"/>
      <c r="H94" s="43"/>
      <c r="I94" s="43"/>
      <c r="J94" s="198">
        <f>BK94</f>
        <v>0</v>
      </c>
      <c r="K94" s="43"/>
      <c r="L94" s="47"/>
      <c r="M94" s="98"/>
      <c r="N94" s="199"/>
      <c r="O94" s="99"/>
      <c r="P94" s="200">
        <f>P95</f>
        <v>0</v>
      </c>
      <c r="Q94" s="99"/>
      <c r="R94" s="200">
        <f>R95</f>
        <v>14.865760420000003</v>
      </c>
      <c r="S94" s="99"/>
      <c r="T94" s="201">
        <f>T95</f>
        <v>10.99488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232</v>
      </c>
      <c r="BK94" s="202">
        <f>BK95</f>
        <v>0</v>
      </c>
    </row>
    <row r="95" s="12" customFormat="1" ht="25.92" customHeight="1">
      <c r="A95" s="12"/>
      <c r="B95" s="203"/>
      <c r="C95" s="204"/>
      <c r="D95" s="205" t="s">
        <v>79</v>
      </c>
      <c r="E95" s="206" t="s">
        <v>255</v>
      </c>
      <c r="F95" s="206" t="s">
        <v>256</v>
      </c>
      <c r="G95" s="204"/>
      <c r="H95" s="204"/>
      <c r="I95" s="207"/>
      <c r="J95" s="208">
        <f>BK95</f>
        <v>0</v>
      </c>
      <c r="K95" s="204"/>
      <c r="L95" s="209"/>
      <c r="M95" s="210"/>
      <c r="N95" s="211"/>
      <c r="O95" s="211"/>
      <c r="P95" s="212">
        <f>P96+P253+P259+P267+P274+P334+P341+P358</f>
        <v>0</v>
      </c>
      <c r="Q95" s="211"/>
      <c r="R95" s="212">
        <f>R96+R253+R259+R267+R274+R334+R341+R358</f>
        <v>14.865760420000003</v>
      </c>
      <c r="S95" s="211"/>
      <c r="T95" s="213">
        <f>T96+T253+T259+T267+T274+T334+T341+T358</f>
        <v>10.99488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4" t="s">
        <v>87</v>
      </c>
      <c r="AT95" s="215" t="s">
        <v>79</v>
      </c>
      <c r="AU95" s="215" t="s">
        <v>80</v>
      </c>
      <c r="AY95" s="214" t="s">
        <v>257</v>
      </c>
      <c r="BK95" s="216">
        <f>BK96+BK253+BK259+BK267+BK274+BK334+BK341+BK358</f>
        <v>0</v>
      </c>
    </row>
    <row r="96" s="12" customFormat="1" ht="22.8" customHeight="1">
      <c r="A96" s="12"/>
      <c r="B96" s="203"/>
      <c r="C96" s="204"/>
      <c r="D96" s="205" t="s">
        <v>79</v>
      </c>
      <c r="E96" s="217" t="s">
        <v>87</v>
      </c>
      <c r="F96" s="217" t="s">
        <v>258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SUM(P97:P252)</f>
        <v>0</v>
      </c>
      <c r="Q96" s="211"/>
      <c r="R96" s="212">
        <f>SUM(R97:R252)</f>
        <v>0.74267411999999999</v>
      </c>
      <c r="S96" s="211"/>
      <c r="T96" s="213">
        <f>SUM(T97:T252)</f>
        <v>8.6400000000000006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4" t="s">
        <v>87</v>
      </c>
      <c r="AT96" s="215" t="s">
        <v>79</v>
      </c>
      <c r="AU96" s="215" t="s">
        <v>87</v>
      </c>
      <c r="AY96" s="214" t="s">
        <v>257</v>
      </c>
      <c r="BK96" s="216">
        <f>SUM(BK97:BK252)</f>
        <v>0</v>
      </c>
    </row>
    <row r="97" s="2" customFormat="1" ht="37.8" customHeight="1">
      <c r="A97" s="41"/>
      <c r="B97" s="42"/>
      <c r="C97" s="219" t="s">
        <v>87</v>
      </c>
      <c r="D97" s="219" t="s">
        <v>259</v>
      </c>
      <c r="E97" s="220" t="s">
        <v>824</v>
      </c>
      <c r="F97" s="221" t="s">
        <v>825</v>
      </c>
      <c r="G97" s="222" t="s">
        <v>262</v>
      </c>
      <c r="H97" s="223">
        <v>9</v>
      </c>
      <c r="I97" s="224"/>
      <c r="J97" s="225">
        <f>ROUND(I97*H97,2)</f>
        <v>0</v>
      </c>
      <c r="K97" s="221" t="s">
        <v>263</v>
      </c>
      <c r="L97" s="47"/>
      <c r="M97" s="226" t="s">
        <v>35</v>
      </c>
      <c r="N97" s="227" t="s">
        <v>51</v>
      </c>
      <c r="O97" s="87"/>
      <c r="P97" s="228">
        <f>O97*H97</f>
        <v>0</v>
      </c>
      <c r="Q97" s="228">
        <v>0</v>
      </c>
      <c r="R97" s="228">
        <f>Q97*H97</f>
        <v>0</v>
      </c>
      <c r="S97" s="228">
        <v>0.29999999999999999</v>
      </c>
      <c r="T97" s="229">
        <f>S97*H97</f>
        <v>2.6999999999999997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0" t="s">
        <v>264</v>
      </c>
      <c r="AT97" s="230" t="s">
        <v>259</v>
      </c>
      <c r="AU97" s="230" t="s">
        <v>89</v>
      </c>
      <c r="AY97" s="19" t="s">
        <v>257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87</v>
      </c>
      <c r="BK97" s="231">
        <f>ROUND(I97*H97,2)</f>
        <v>0</v>
      </c>
      <c r="BL97" s="19" t="s">
        <v>264</v>
      </c>
      <c r="BM97" s="230" t="s">
        <v>1666</v>
      </c>
    </row>
    <row r="98" s="2" customFormat="1">
      <c r="A98" s="41"/>
      <c r="B98" s="42"/>
      <c r="C98" s="43"/>
      <c r="D98" s="232" t="s">
        <v>266</v>
      </c>
      <c r="E98" s="43"/>
      <c r="F98" s="233" t="s">
        <v>827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266</v>
      </c>
      <c r="AU98" s="19" t="s">
        <v>89</v>
      </c>
    </row>
    <row r="99" s="13" customFormat="1">
      <c r="A99" s="13"/>
      <c r="B99" s="237"/>
      <c r="C99" s="238"/>
      <c r="D99" s="239" t="s">
        <v>268</v>
      </c>
      <c r="E99" s="240" t="s">
        <v>35</v>
      </c>
      <c r="F99" s="241" t="s">
        <v>1667</v>
      </c>
      <c r="G99" s="238"/>
      <c r="H99" s="240" t="s">
        <v>35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268</v>
      </c>
      <c r="AU99" s="247" t="s">
        <v>89</v>
      </c>
      <c r="AV99" s="13" t="s">
        <v>87</v>
      </c>
      <c r="AW99" s="13" t="s">
        <v>41</v>
      </c>
      <c r="AX99" s="13" t="s">
        <v>80</v>
      </c>
      <c r="AY99" s="247" t="s">
        <v>257</v>
      </c>
    </row>
    <row r="100" s="13" customFormat="1">
      <c r="A100" s="13"/>
      <c r="B100" s="237"/>
      <c r="C100" s="238"/>
      <c r="D100" s="239" t="s">
        <v>268</v>
      </c>
      <c r="E100" s="240" t="s">
        <v>35</v>
      </c>
      <c r="F100" s="241" t="s">
        <v>270</v>
      </c>
      <c r="G100" s="238"/>
      <c r="H100" s="240" t="s">
        <v>35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268</v>
      </c>
      <c r="AU100" s="247" t="s">
        <v>89</v>
      </c>
      <c r="AV100" s="13" t="s">
        <v>87</v>
      </c>
      <c r="AW100" s="13" t="s">
        <v>41</v>
      </c>
      <c r="AX100" s="13" t="s">
        <v>80</v>
      </c>
      <c r="AY100" s="247" t="s">
        <v>257</v>
      </c>
    </row>
    <row r="101" s="14" customFormat="1">
      <c r="A101" s="14"/>
      <c r="B101" s="248"/>
      <c r="C101" s="249"/>
      <c r="D101" s="239" t="s">
        <v>268</v>
      </c>
      <c r="E101" s="250" t="s">
        <v>35</v>
      </c>
      <c r="F101" s="251" t="s">
        <v>1668</v>
      </c>
      <c r="G101" s="249"/>
      <c r="H101" s="252">
        <v>9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268</v>
      </c>
      <c r="AU101" s="258" t="s">
        <v>89</v>
      </c>
      <c r="AV101" s="14" t="s">
        <v>89</v>
      </c>
      <c r="AW101" s="14" t="s">
        <v>41</v>
      </c>
      <c r="AX101" s="14" t="s">
        <v>80</v>
      </c>
      <c r="AY101" s="258" t="s">
        <v>257</v>
      </c>
    </row>
    <row r="102" s="15" customFormat="1">
      <c r="A102" s="15"/>
      <c r="B102" s="259"/>
      <c r="C102" s="260"/>
      <c r="D102" s="239" t="s">
        <v>268</v>
      </c>
      <c r="E102" s="261" t="s">
        <v>35</v>
      </c>
      <c r="F102" s="262" t="s">
        <v>272</v>
      </c>
      <c r="G102" s="260"/>
      <c r="H102" s="263">
        <v>9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9" t="s">
        <v>268</v>
      </c>
      <c r="AU102" s="269" t="s">
        <v>89</v>
      </c>
      <c r="AV102" s="15" t="s">
        <v>264</v>
      </c>
      <c r="AW102" s="15" t="s">
        <v>41</v>
      </c>
      <c r="AX102" s="15" t="s">
        <v>87</v>
      </c>
      <c r="AY102" s="269" t="s">
        <v>257</v>
      </c>
    </row>
    <row r="103" s="2" customFormat="1" ht="37.8" customHeight="1">
      <c r="A103" s="41"/>
      <c r="B103" s="42"/>
      <c r="C103" s="219" t="s">
        <v>89</v>
      </c>
      <c r="D103" s="219" t="s">
        <v>259</v>
      </c>
      <c r="E103" s="220" t="s">
        <v>830</v>
      </c>
      <c r="F103" s="221" t="s">
        <v>831</v>
      </c>
      <c r="G103" s="222" t="s">
        <v>262</v>
      </c>
      <c r="H103" s="223">
        <v>9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0.44</v>
      </c>
      <c r="T103" s="229">
        <f>S103*H103</f>
        <v>3.96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1669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833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1667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1668</v>
      </c>
      <c r="G107" s="249"/>
      <c r="H107" s="252">
        <v>9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9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33" customHeight="1">
      <c r="A109" s="41"/>
      <c r="B109" s="42"/>
      <c r="C109" s="219" t="s">
        <v>98</v>
      </c>
      <c r="D109" s="219" t="s">
        <v>259</v>
      </c>
      <c r="E109" s="220" t="s">
        <v>834</v>
      </c>
      <c r="F109" s="221" t="s">
        <v>835</v>
      </c>
      <c r="G109" s="222" t="s">
        <v>262</v>
      </c>
      <c r="H109" s="223">
        <v>9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0</v>
      </c>
      <c r="R109" s="228">
        <f>Q109*H109</f>
        <v>0</v>
      </c>
      <c r="S109" s="228">
        <v>0.22</v>
      </c>
      <c r="T109" s="229">
        <f>S109*H109</f>
        <v>1.98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1670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837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1667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270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1668</v>
      </c>
      <c r="G113" s="249"/>
      <c r="H113" s="252">
        <v>9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9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16.5" customHeight="1">
      <c r="A115" s="41"/>
      <c r="B115" s="42"/>
      <c r="C115" s="219" t="s">
        <v>264</v>
      </c>
      <c r="D115" s="219" t="s">
        <v>259</v>
      </c>
      <c r="E115" s="220" t="s">
        <v>281</v>
      </c>
      <c r="F115" s="221" t="s">
        <v>282</v>
      </c>
      <c r="G115" s="222" t="s">
        <v>283</v>
      </c>
      <c r="H115" s="223">
        <v>48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3.0000000000000001E-05</v>
      </c>
      <c r="R115" s="228">
        <f>Q115*H115</f>
        <v>0.0014400000000000001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1671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285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1667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1128</v>
      </c>
      <c r="G118" s="249"/>
      <c r="H118" s="252">
        <v>48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48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24.15" customHeight="1">
      <c r="A120" s="41"/>
      <c r="B120" s="42"/>
      <c r="C120" s="219" t="s">
        <v>287</v>
      </c>
      <c r="D120" s="219" t="s">
        <v>259</v>
      </c>
      <c r="E120" s="220" t="s">
        <v>288</v>
      </c>
      <c r="F120" s="221" t="s">
        <v>289</v>
      </c>
      <c r="G120" s="222" t="s">
        <v>290</v>
      </c>
      <c r="H120" s="223">
        <v>6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1672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292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1667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294</v>
      </c>
      <c r="G123" s="249"/>
      <c r="H123" s="252">
        <v>6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5" customFormat="1">
      <c r="A124" s="15"/>
      <c r="B124" s="259"/>
      <c r="C124" s="260"/>
      <c r="D124" s="239" t="s">
        <v>268</v>
      </c>
      <c r="E124" s="261" t="s">
        <v>35</v>
      </c>
      <c r="F124" s="262" t="s">
        <v>272</v>
      </c>
      <c r="G124" s="260"/>
      <c r="H124" s="263">
        <v>6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268</v>
      </c>
      <c r="AU124" s="269" t="s">
        <v>89</v>
      </c>
      <c r="AV124" s="15" t="s">
        <v>264</v>
      </c>
      <c r="AW124" s="15" t="s">
        <v>41</v>
      </c>
      <c r="AX124" s="15" t="s">
        <v>87</v>
      </c>
      <c r="AY124" s="269" t="s">
        <v>257</v>
      </c>
    </row>
    <row r="125" s="2" customFormat="1" ht="49.05" customHeight="1">
      <c r="A125" s="41"/>
      <c r="B125" s="42"/>
      <c r="C125" s="219" t="s">
        <v>294</v>
      </c>
      <c r="D125" s="219" t="s">
        <v>259</v>
      </c>
      <c r="E125" s="220" t="s">
        <v>295</v>
      </c>
      <c r="F125" s="221" t="s">
        <v>296</v>
      </c>
      <c r="G125" s="222" t="s">
        <v>297</v>
      </c>
      <c r="H125" s="223">
        <v>1.2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0.036900000000000002</v>
      </c>
      <c r="R125" s="228">
        <f>Q125*H125</f>
        <v>0.04428</v>
      </c>
      <c r="S125" s="228">
        <v>0</v>
      </c>
      <c r="T125" s="22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1673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299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1667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1674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1130</v>
      </c>
      <c r="G129" s="249"/>
      <c r="H129" s="252">
        <v>1.2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1.2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49.05" customHeight="1">
      <c r="A131" s="41"/>
      <c r="B131" s="42"/>
      <c r="C131" s="219" t="s">
        <v>302</v>
      </c>
      <c r="D131" s="219" t="s">
        <v>259</v>
      </c>
      <c r="E131" s="220" t="s">
        <v>303</v>
      </c>
      <c r="F131" s="221" t="s">
        <v>304</v>
      </c>
      <c r="G131" s="222" t="s">
        <v>297</v>
      </c>
      <c r="H131" s="223">
        <v>3.6000000000000001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0.0086800000000000002</v>
      </c>
      <c r="R131" s="228">
        <f>Q131*H131</f>
        <v>0.031248000000000001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1675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306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1667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584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585</v>
      </c>
      <c r="G135" s="249"/>
      <c r="H135" s="252">
        <v>3.6000000000000001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3.6000000000000001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49.05" customHeight="1">
      <c r="A137" s="41"/>
      <c r="B137" s="42"/>
      <c r="C137" s="219" t="s">
        <v>308</v>
      </c>
      <c r="D137" s="219" t="s">
        <v>259</v>
      </c>
      <c r="E137" s="220" t="s">
        <v>309</v>
      </c>
      <c r="F137" s="221" t="s">
        <v>310</v>
      </c>
      <c r="G137" s="222" t="s">
        <v>297</v>
      </c>
      <c r="H137" s="223">
        <v>1.2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0.036900000000000002</v>
      </c>
      <c r="R137" s="228">
        <f>Q137*H137</f>
        <v>0.04428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1676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312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1667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1677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1130</v>
      </c>
      <c r="G141" s="249"/>
      <c r="H141" s="252">
        <v>1.2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5" customFormat="1">
      <c r="A142" s="15"/>
      <c r="B142" s="259"/>
      <c r="C142" s="260"/>
      <c r="D142" s="239" t="s">
        <v>268</v>
      </c>
      <c r="E142" s="261" t="s">
        <v>35</v>
      </c>
      <c r="F142" s="262" t="s">
        <v>272</v>
      </c>
      <c r="G142" s="260"/>
      <c r="H142" s="263">
        <v>1.2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268</v>
      </c>
      <c r="AU142" s="269" t="s">
        <v>89</v>
      </c>
      <c r="AV142" s="15" t="s">
        <v>264</v>
      </c>
      <c r="AW142" s="15" t="s">
        <v>41</v>
      </c>
      <c r="AX142" s="15" t="s">
        <v>87</v>
      </c>
      <c r="AY142" s="269" t="s">
        <v>257</v>
      </c>
    </row>
    <row r="143" s="2" customFormat="1" ht="16.5" customHeight="1">
      <c r="A143" s="41"/>
      <c r="B143" s="42"/>
      <c r="C143" s="219" t="s">
        <v>315</v>
      </c>
      <c r="D143" s="219" t="s">
        <v>259</v>
      </c>
      <c r="E143" s="220" t="s">
        <v>1273</v>
      </c>
      <c r="F143" s="221" t="s">
        <v>1274</v>
      </c>
      <c r="G143" s="222" t="s">
        <v>262</v>
      </c>
      <c r="H143" s="223">
        <v>44.520000000000003</v>
      </c>
      <c r="I143" s="224"/>
      <c r="J143" s="225">
        <f>ROUND(I143*H143,2)</f>
        <v>0</v>
      </c>
      <c r="K143" s="221" t="s">
        <v>263</v>
      </c>
      <c r="L143" s="47"/>
      <c r="M143" s="226" t="s">
        <v>35</v>
      </c>
      <c r="N143" s="227" t="s">
        <v>51</v>
      </c>
      <c r="O143" s="87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0" t="s">
        <v>264</v>
      </c>
      <c r="AT143" s="230" t="s">
        <v>259</v>
      </c>
      <c r="AU143" s="230" t="s">
        <v>89</v>
      </c>
      <c r="AY143" s="19" t="s">
        <v>257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87</v>
      </c>
      <c r="BK143" s="231">
        <f>ROUND(I143*H143,2)</f>
        <v>0</v>
      </c>
      <c r="BL143" s="19" t="s">
        <v>264</v>
      </c>
      <c r="BM143" s="230" t="s">
        <v>1678</v>
      </c>
    </row>
    <row r="144" s="2" customFormat="1">
      <c r="A144" s="41"/>
      <c r="B144" s="42"/>
      <c r="C144" s="43"/>
      <c r="D144" s="232" t="s">
        <v>266</v>
      </c>
      <c r="E144" s="43"/>
      <c r="F144" s="233" t="s">
        <v>1276</v>
      </c>
      <c r="G144" s="43"/>
      <c r="H144" s="43"/>
      <c r="I144" s="234"/>
      <c r="J144" s="43"/>
      <c r="K144" s="43"/>
      <c r="L144" s="47"/>
      <c r="M144" s="235"/>
      <c r="N144" s="23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266</v>
      </c>
      <c r="AU144" s="19" t="s">
        <v>89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1667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1679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4" customFormat="1">
      <c r="A147" s="14"/>
      <c r="B147" s="248"/>
      <c r="C147" s="249"/>
      <c r="D147" s="239" t="s">
        <v>268</v>
      </c>
      <c r="E147" s="250" t="s">
        <v>35</v>
      </c>
      <c r="F147" s="251" t="s">
        <v>1680</v>
      </c>
      <c r="G147" s="249"/>
      <c r="H147" s="252">
        <v>44.520000000000003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268</v>
      </c>
      <c r="AU147" s="258" t="s">
        <v>89</v>
      </c>
      <c r="AV147" s="14" t="s">
        <v>89</v>
      </c>
      <c r="AW147" s="14" t="s">
        <v>41</v>
      </c>
      <c r="AX147" s="14" t="s">
        <v>80</v>
      </c>
      <c r="AY147" s="258" t="s">
        <v>257</v>
      </c>
    </row>
    <row r="148" s="15" customFormat="1">
      <c r="A148" s="15"/>
      <c r="B148" s="259"/>
      <c r="C148" s="260"/>
      <c r="D148" s="239" t="s">
        <v>268</v>
      </c>
      <c r="E148" s="261" t="s">
        <v>35</v>
      </c>
      <c r="F148" s="262" t="s">
        <v>272</v>
      </c>
      <c r="G148" s="260"/>
      <c r="H148" s="263">
        <v>44.520000000000003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268</v>
      </c>
      <c r="AU148" s="269" t="s">
        <v>89</v>
      </c>
      <c r="AV148" s="15" t="s">
        <v>264</v>
      </c>
      <c r="AW148" s="15" t="s">
        <v>41</v>
      </c>
      <c r="AX148" s="15" t="s">
        <v>87</v>
      </c>
      <c r="AY148" s="269" t="s">
        <v>257</v>
      </c>
    </row>
    <row r="149" s="2" customFormat="1" ht="24.15" customHeight="1">
      <c r="A149" s="41"/>
      <c r="B149" s="42"/>
      <c r="C149" s="219" t="s">
        <v>323</v>
      </c>
      <c r="D149" s="219" t="s">
        <v>259</v>
      </c>
      <c r="E149" s="220" t="s">
        <v>316</v>
      </c>
      <c r="F149" s="221" t="s">
        <v>317</v>
      </c>
      <c r="G149" s="222" t="s">
        <v>318</v>
      </c>
      <c r="H149" s="223">
        <v>74.453999999999994</v>
      </c>
      <c r="I149" s="224"/>
      <c r="J149" s="225">
        <f>ROUND(I149*H149,2)</f>
        <v>0</v>
      </c>
      <c r="K149" s="221" t="s">
        <v>263</v>
      </c>
      <c r="L149" s="47"/>
      <c r="M149" s="226" t="s">
        <v>35</v>
      </c>
      <c r="N149" s="227" t="s">
        <v>51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0" t="s">
        <v>264</v>
      </c>
      <c r="AT149" s="230" t="s">
        <v>259</v>
      </c>
      <c r="AU149" s="230" t="s">
        <v>89</v>
      </c>
      <c r="AY149" s="19" t="s">
        <v>257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87</v>
      </c>
      <c r="BK149" s="231">
        <f>ROUND(I149*H149,2)</f>
        <v>0</v>
      </c>
      <c r="BL149" s="19" t="s">
        <v>264</v>
      </c>
      <c r="BM149" s="230" t="s">
        <v>1681</v>
      </c>
    </row>
    <row r="150" s="2" customFormat="1">
      <c r="A150" s="41"/>
      <c r="B150" s="42"/>
      <c r="C150" s="43"/>
      <c r="D150" s="232" t="s">
        <v>266</v>
      </c>
      <c r="E150" s="43"/>
      <c r="F150" s="233" t="s">
        <v>320</v>
      </c>
      <c r="G150" s="43"/>
      <c r="H150" s="43"/>
      <c r="I150" s="234"/>
      <c r="J150" s="43"/>
      <c r="K150" s="43"/>
      <c r="L150" s="47"/>
      <c r="M150" s="235"/>
      <c r="N150" s="23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266</v>
      </c>
      <c r="AU150" s="19" t="s">
        <v>89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1667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725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4" customFormat="1">
      <c r="A153" s="14"/>
      <c r="B153" s="248"/>
      <c r="C153" s="249"/>
      <c r="D153" s="239" t="s">
        <v>268</v>
      </c>
      <c r="E153" s="250" t="s">
        <v>35</v>
      </c>
      <c r="F153" s="251" t="s">
        <v>1682</v>
      </c>
      <c r="G153" s="249"/>
      <c r="H153" s="252">
        <v>74.453999999999994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268</v>
      </c>
      <c r="AU153" s="258" t="s">
        <v>89</v>
      </c>
      <c r="AV153" s="14" t="s">
        <v>89</v>
      </c>
      <c r="AW153" s="14" t="s">
        <v>41</v>
      </c>
      <c r="AX153" s="14" t="s">
        <v>80</v>
      </c>
      <c r="AY153" s="258" t="s">
        <v>257</v>
      </c>
    </row>
    <row r="154" s="15" customFormat="1">
      <c r="A154" s="15"/>
      <c r="B154" s="259"/>
      <c r="C154" s="260"/>
      <c r="D154" s="239" t="s">
        <v>268</v>
      </c>
      <c r="E154" s="261" t="s">
        <v>35</v>
      </c>
      <c r="F154" s="262" t="s">
        <v>272</v>
      </c>
      <c r="G154" s="260"/>
      <c r="H154" s="263">
        <v>74.453999999999994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268</v>
      </c>
      <c r="AU154" s="269" t="s">
        <v>89</v>
      </c>
      <c r="AV154" s="15" t="s">
        <v>264</v>
      </c>
      <c r="AW154" s="15" t="s">
        <v>41</v>
      </c>
      <c r="AX154" s="15" t="s">
        <v>87</v>
      </c>
      <c r="AY154" s="269" t="s">
        <v>257</v>
      </c>
    </row>
    <row r="155" s="2" customFormat="1" ht="24.15" customHeight="1">
      <c r="A155" s="41"/>
      <c r="B155" s="42"/>
      <c r="C155" s="219" t="s">
        <v>331</v>
      </c>
      <c r="D155" s="219" t="s">
        <v>259</v>
      </c>
      <c r="E155" s="220" t="s">
        <v>324</v>
      </c>
      <c r="F155" s="221" t="s">
        <v>325</v>
      </c>
      <c r="G155" s="222" t="s">
        <v>318</v>
      </c>
      <c r="H155" s="223">
        <v>12.672000000000001</v>
      </c>
      <c r="I155" s="224"/>
      <c r="J155" s="225">
        <f>ROUND(I155*H155,2)</f>
        <v>0</v>
      </c>
      <c r="K155" s="221" t="s">
        <v>263</v>
      </c>
      <c r="L155" s="47"/>
      <c r="M155" s="226" t="s">
        <v>35</v>
      </c>
      <c r="N155" s="227" t="s">
        <v>51</v>
      </c>
      <c r="O155" s="87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0" t="s">
        <v>264</v>
      </c>
      <c r="AT155" s="230" t="s">
        <v>259</v>
      </c>
      <c r="AU155" s="230" t="s">
        <v>89</v>
      </c>
      <c r="AY155" s="19" t="s">
        <v>257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87</v>
      </c>
      <c r="BK155" s="231">
        <f>ROUND(I155*H155,2)</f>
        <v>0</v>
      </c>
      <c r="BL155" s="19" t="s">
        <v>264</v>
      </c>
      <c r="BM155" s="230" t="s">
        <v>1683</v>
      </c>
    </row>
    <row r="156" s="2" customFormat="1">
      <c r="A156" s="41"/>
      <c r="B156" s="42"/>
      <c r="C156" s="43"/>
      <c r="D156" s="232" t="s">
        <v>266</v>
      </c>
      <c r="E156" s="43"/>
      <c r="F156" s="233" t="s">
        <v>327</v>
      </c>
      <c r="G156" s="43"/>
      <c r="H156" s="43"/>
      <c r="I156" s="234"/>
      <c r="J156" s="43"/>
      <c r="K156" s="43"/>
      <c r="L156" s="47"/>
      <c r="M156" s="235"/>
      <c r="N156" s="23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266</v>
      </c>
      <c r="AU156" s="19" t="s">
        <v>89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1667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3" customFormat="1">
      <c r="A158" s="13"/>
      <c r="B158" s="237"/>
      <c r="C158" s="238"/>
      <c r="D158" s="239" t="s">
        <v>268</v>
      </c>
      <c r="E158" s="240" t="s">
        <v>35</v>
      </c>
      <c r="F158" s="241" t="s">
        <v>1674</v>
      </c>
      <c r="G158" s="238"/>
      <c r="H158" s="240" t="s">
        <v>35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268</v>
      </c>
      <c r="AU158" s="247" t="s">
        <v>89</v>
      </c>
      <c r="AV158" s="13" t="s">
        <v>87</v>
      </c>
      <c r="AW158" s="13" t="s">
        <v>41</v>
      </c>
      <c r="AX158" s="13" t="s">
        <v>80</v>
      </c>
      <c r="AY158" s="247" t="s">
        <v>257</v>
      </c>
    </row>
    <row r="159" s="14" customFormat="1">
      <c r="A159" s="14"/>
      <c r="B159" s="248"/>
      <c r="C159" s="249"/>
      <c r="D159" s="239" t="s">
        <v>268</v>
      </c>
      <c r="E159" s="250" t="s">
        <v>35</v>
      </c>
      <c r="F159" s="251" t="s">
        <v>1134</v>
      </c>
      <c r="G159" s="249"/>
      <c r="H159" s="252">
        <v>2.448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268</v>
      </c>
      <c r="AU159" s="258" t="s">
        <v>89</v>
      </c>
      <c r="AV159" s="14" t="s">
        <v>89</v>
      </c>
      <c r="AW159" s="14" t="s">
        <v>41</v>
      </c>
      <c r="AX159" s="14" t="s">
        <v>80</v>
      </c>
      <c r="AY159" s="258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584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589</v>
      </c>
      <c r="G161" s="249"/>
      <c r="H161" s="252">
        <v>8.4239999999999995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1677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4" customFormat="1">
      <c r="A163" s="14"/>
      <c r="B163" s="248"/>
      <c r="C163" s="249"/>
      <c r="D163" s="239" t="s">
        <v>268</v>
      </c>
      <c r="E163" s="250" t="s">
        <v>35</v>
      </c>
      <c r="F163" s="251" t="s">
        <v>1136</v>
      </c>
      <c r="G163" s="249"/>
      <c r="H163" s="252">
        <v>1.8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268</v>
      </c>
      <c r="AU163" s="258" t="s">
        <v>89</v>
      </c>
      <c r="AV163" s="14" t="s">
        <v>89</v>
      </c>
      <c r="AW163" s="14" t="s">
        <v>41</v>
      </c>
      <c r="AX163" s="14" t="s">
        <v>80</v>
      </c>
      <c r="AY163" s="258" t="s">
        <v>257</v>
      </c>
    </row>
    <row r="164" s="15" customFormat="1">
      <c r="A164" s="15"/>
      <c r="B164" s="259"/>
      <c r="C164" s="260"/>
      <c r="D164" s="239" t="s">
        <v>268</v>
      </c>
      <c r="E164" s="261" t="s">
        <v>35</v>
      </c>
      <c r="F164" s="262" t="s">
        <v>272</v>
      </c>
      <c r="G164" s="260"/>
      <c r="H164" s="263">
        <v>12.672000000000001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268</v>
      </c>
      <c r="AU164" s="269" t="s">
        <v>89</v>
      </c>
      <c r="AV164" s="15" t="s">
        <v>264</v>
      </c>
      <c r="AW164" s="15" t="s">
        <v>41</v>
      </c>
      <c r="AX164" s="15" t="s">
        <v>87</v>
      </c>
      <c r="AY164" s="269" t="s">
        <v>257</v>
      </c>
    </row>
    <row r="165" s="2" customFormat="1" ht="21.75" customHeight="1">
      <c r="A165" s="41"/>
      <c r="B165" s="42"/>
      <c r="C165" s="219" t="s">
        <v>337</v>
      </c>
      <c r="D165" s="219" t="s">
        <v>259</v>
      </c>
      <c r="E165" s="220" t="s">
        <v>332</v>
      </c>
      <c r="F165" s="221" t="s">
        <v>333</v>
      </c>
      <c r="G165" s="222" t="s">
        <v>262</v>
      </c>
      <c r="H165" s="223">
        <v>181.96799999999999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0.00084000000000000003</v>
      </c>
      <c r="R165" s="228">
        <f>Q165*H165</f>
        <v>0.15285312000000001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1684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335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1667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725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1685</v>
      </c>
      <c r="G169" s="249"/>
      <c r="H169" s="252">
        <v>181.96799999999999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181.96799999999999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24.15" customHeight="1">
      <c r="A171" s="41"/>
      <c r="B171" s="42"/>
      <c r="C171" s="219" t="s">
        <v>293</v>
      </c>
      <c r="D171" s="219" t="s">
        <v>259</v>
      </c>
      <c r="E171" s="220" t="s">
        <v>338</v>
      </c>
      <c r="F171" s="221" t="s">
        <v>339</v>
      </c>
      <c r="G171" s="222" t="s">
        <v>262</v>
      </c>
      <c r="H171" s="223">
        <v>181.96799999999999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1686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341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2" customFormat="1" ht="37.8" customHeight="1">
      <c r="A173" s="41"/>
      <c r="B173" s="42"/>
      <c r="C173" s="219" t="s">
        <v>348</v>
      </c>
      <c r="D173" s="219" t="s">
        <v>259</v>
      </c>
      <c r="E173" s="220" t="s">
        <v>342</v>
      </c>
      <c r="F173" s="221" t="s">
        <v>343</v>
      </c>
      <c r="G173" s="222" t="s">
        <v>318</v>
      </c>
      <c r="H173" s="223">
        <v>94.488</v>
      </c>
      <c r="I173" s="224"/>
      <c r="J173" s="225">
        <f>ROUND(I173*H173,2)</f>
        <v>0</v>
      </c>
      <c r="K173" s="221" t="s">
        <v>263</v>
      </c>
      <c r="L173" s="47"/>
      <c r="M173" s="226" t="s">
        <v>35</v>
      </c>
      <c r="N173" s="227" t="s">
        <v>51</v>
      </c>
      <c r="O173" s="87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30" t="s">
        <v>264</v>
      </c>
      <c r="AT173" s="230" t="s">
        <v>259</v>
      </c>
      <c r="AU173" s="230" t="s">
        <v>89</v>
      </c>
      <c r="AY173" s="19" t="s">
        <v>257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9" t="s">
        <v>87</v>
      </c>
      <c r="BK173" s="231">
        <f>ROUND(I173*H173,2)</f>
        <v>0</v>
      </c>
      <c r="BL173" s="19" t="s">
        <v>264</v>
      </c>
      <c r="BM173" s="230" t="s">
        <v>1687</v>
      </c>
    </row>
    <row r="174" s="2" customFormat="1">
      <c r="A174" s="41"/>
      <c r="B174" s="42"/>
      <c r="C174" s="43"/>
      <c r="D174" s="232" t="s">
        <v>266</v>
      </c>
      <c r="E174" s="43"/>
      <c r="F174" s="233" t="s">
        <v>345</v>
      </c>
      <c r="G174" s="43"/>
      <c r="H174" s="43"/>
      <c r="I174" s="234"/>
      <c r="J174" s="43"/>
      <c r="K174" s="43"/>
      <c r="L174" s="47"/>
      <c r="M174" s="235"/>
      <c r="N174" s="23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266</v>
      </c>
      <c r="AU174" s="19" t="s">
        <v>89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1667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346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4" customFormat="1">
      <c r="A177" s="14"/>
      <c r="B177" s="248"/>
      <c r="C177" s="249"/>
      <c r="D177" s="239" t="s">
        <v>268</v>
      </c>
      <c r="E177" s="250" t="s">
        <v>35</v>
      </c>
      <c r="F177" s="251" t="s">
        <v>1688</v>
      </c>
      <c r="G177" s="249"/>
      <c r="H177" s="252">
        <v>74.453999999999994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268</v>
      </c>
      <c r="AU177" s="258" t="s">
        <v>89</v>
      </c>
      <c r="AV177" s="14" t="s">
        <v>89</v>
      </c>
      <c r="AW177" s="14" t="s">
        <v>41</v>
      </c>
      <c r="AX177" s="14" t="s">
        <v>80</v>
      </c>
      <c r="AY177" s="258" t="s">
        <v>257</v>
      </c>
    </row>
    <row r="178" s="13" customFormat="1">
      <c r="A178" s="13"/>
      <c r="B178" s="237"/>
      <c r="C178" s="238"/>
      <c r="D178" s="239" t="s">
        <v>268</v>
      </c>
      <c r="E178" s="240" t="s">
        <v>35</v>
      </c>
      <c r="F178" s="241" t="s">
        <v>1689</v>
      </c>
      <c r="G178" s="238"/>
      <c r="H178" s="240" t="s">
        <v>35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268</v>
      </c>
      <c r="AU178" s="247" t="s">
        <v>89</v>
      </c>
      <c r="AV178" s="13" t="s">
        <v>87</v>
      </c>
      <c r="AW178" s="13" t="s">
        <v>41</v>
      </c>
      <c r="AX178" s="13" t="s">
        <v>80</v>
      </c>
      <c r="AY178" s="247" t="s">
        <v>257</v>
      </c>
    </row>
    <row r="179" s="14" customFormat="1">
      <c r="A179" s="14"/>
      <c r="B179" s="248"/>
      <c r="C179" s="249"/>
      <c r="D179" s="239" t="s">
        <v>268</v>
      </c>
      <c r="E179" s="250" t="s">
        <v>35</v>
      </c>
      <c r="F179" s="251" t="s">
        <v>1690</v>
      </c>
      <c r="G179" s="249"/>
      <c r="H179" s="252">
        <v>2.226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268</v>
      </c>
      <c r="AU179" s="258" t="s">
        <v>89</v>
      </c>
      <c r="AV179" s="14" t="s">
        <v>89</v>
      </c>
      <c r="AW179" s="14" t="s">
        <v>41</v>
      </c>
      <c r="AX179" s="14" t="s">
        <v>80</v>
      </c>
      <c r="AY179" s="258" t="s">
        <v>257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1691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4" customFormat="1">
      <c r="A181" s="14"/>
      <c r="B181" s="248"/>
      <c r="C181" s="249"/>
      <c r="D181" s="239" t="s">
        <v>268</v>
      </c>
      <c r="E181" s="250" t="s">
        <v>35</v>
      </c>
      <c r="F181" s="251" t="s">
        <v>1692</v>
      </c>
      <c r="G181" s="249"/>
      <c r="H181" s="252">
        <v>17.808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41</v>
      </c>
      <c r="AX181" s="14" t="s">
        <v>80</v>
      </c>
      <c r="AY181" s="258" t="s">
        <v>257</v>
      </c>
    </row>
    <row r="182" s="15" customFormat="1">
      <c r="A182" s="15"/>
      <c r="B182" s="259"/>
      <c r="C182" s="260"/>
      <c r="D182" s="239" t="s">
        <v>268</v>
      </c>
      <c r="E182" s="261" t="s">
        <v>35</v>
      </c>
      <c r="F182" s="262" t="s">
        <v>272</v>
      </c>
      <c r="G182" s="260"/>
      <c r="H182" s="263">
        <v>94.488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9" t="s">
        <v>268</v>
      </c>
      <c r="AU182" s="269" t="s">
        <v>89</v>
      </c>
      <c r="AV182" s="15" t="s">
        <v>264</v>
      </c>
      <c r="AW182" s="15" t="s">
        <v>41</v>
      </c>
      <c r="AX182" s="15" t="s">
        <v>87</v>
      </c>
      <c r="AY182" s="269" t="s">
        <v>257</v>
      </c>
    </row>
    <row r="183" s="2" customFormat="1" ht="37.8" customHeight="1">
      <c r="A183" s="41"/>
      <c r="B183" s="42"/>
      <c r="C183" s="219" t="s">
        <v>8</v>
      </c>
      <c r="D183" s="219" t="s">
        <v>259</v>
      </c>
      <c r="E183" s="220" t="s">
        <v>349</v>
      </c>
      <c r="F183" s="221" t="s">
        <v>350</v>
      </c>
      <c r="G183" s="222" t="s">
        <v>318</v>
      </c>
      <c r="H183" s="223">
        <v>188.976</v>
      </c>
      <c r="I183" s="224"/>
      <c r="J183" s="225">
        <f>ROUND(I183*H183,2)</f>
        <v>0</v>
      </c>
      <c r="K183" s="221" t="s">
        <v>263</v>
      </c>
      <c r="L183" s="47"/>
      <c r="M183" s="226" t="s">
        <v>35</v>
      </c>
      <c r="N183" s="227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264</v>
      </c>
      <c r="AT183" s="230" t="s">
        <v>259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1693</v>
      </c>
    </row>
    <row r="184" s="2" customFormat="1">
      <c r="A184" s="41"/>
      <c r="B184" s="42"/>
      <c r="C184" s="43"/>
      <c r="D184" s="232" t="s">
        <v>266</v>
      </c>
      <c r="E184" s="43"/>
      <c r="F184" s="233" t="s">
        <v>352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266</v>
      </c>
      <c r="AU184" s="19" t="s">
        <v>89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1667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346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1694</v>
      </c>
      <c r="G187" s="249"/>
      <c r="H187" s="252">
        <v>148.90799999999999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1689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4" customFormat="1">
      <c r="A189" s="14"/>
      <c r="B189" s="248"/>
      <c r="C189" s="249"/>
      <c r="D189" s="239" t="s">
        <v>268</v>
      </c>
      <c r="E189" s="250" t="s">
        <v>35</v>
      </c>
      <c r="F189" s="251" t="s">
        <v>1695</v>
      </c>
      <c r="G189" s="249"/>
      <c r="H189" s="252">
        <v>4.452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268</v>
      </c>
      <c r="AU189" s="258" t="s">
        <v>89</v>
      </c>
      <c r="AV189" s="14" t="s">
        <v>89</v>
      </c>
      <c r="AW189" s="14" t="s">
        <v>41</v>
      </c>
      <c r="AX189" s="14" t="s">
        <v>80</v>
      </c>
      <c r="AY189" s="258" t="s">
        <v>257</v>
      </c>
    </row>
    <row r="190" s="13" customFormat="1">
      <c r="A190" s="13"/>
      <c r="B190" s="237"/>
      <c r="C190" s="238"/>
      <c r="D190" s="239" t="s">
        <v>268</v>
      </c>
      <c r="E190" s="240" t="s">
        <v>35</v>
      </c>
      <c r="F190" s="241" t="s">
        <v>1691</v>
      </c>
      <c r="G190" s="238"/>
      <c r="H190" s="240" t="s">
        <v>35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268</v>
      </c>
      <c r="AU190" s="247" t="s">
        <v>89</v>
      </c>
      <c r="AV190" s="13" t="s">
        <v>87</v>
      </c>
      <c r="AW190" s="13" t="s">
        <v>41</v>
      </c>
      <c r="AX190" s="13" t="s">
        <v>80</v>
      </c>
      <c r="AY190" s="247" t="s">
        <v>257</v>
      </c>
    </row>
    <row r="191" s="14" customFormat="1">
      <c r="A191" s="14"/>
      <c r="B191" s="248"/>
      <c r="C191" s="249"/>
      <c r="D191" s="239" t="s">
        <v>268</v>
      </c>
      <c r="E191" s="250" t="s">
        <v>35</v>
      </c>
      <c r="F191" s="251" t="s">
        <v>1696</v>
      </c>
      <c r="G191" s="249"/>
      <c r="H191" s="252">
        <v>35.616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268</v>
      </c>
      <c r="AU191" s="258" t="s">
        <v>89</v>
      </c>
      <c r="AV191" s="14" t="s">
        <v>89</v>
      </c>
      <c r="AW191" s="14" t="s">
        <v>41</v>
      </c>
      <c r="AX191" s="14" t="s">
        <v>80</v>
      </c>
      <c r="AY191" s="258" t="s">
        <v>257</v>
      </c>
    </row>
    <row r="192" s="15" customFormat="1">
      <c r="A192" s="15"/>
      <c r="B192" s="259"/>
      <c r="C192" s="260"/>
      <c r="D192" s="239" t="s">
        <v>268</v>
      </c>
      <c r="E192" s="261" t="s">
        <v>35</v>
      </c>
      <c r="F192" s="262" t="s">
        <v>272</v>
      </c>
      <c r="G192" s="260"/>
      <c r="H192" s="263">
        <v>188.976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9" t="s">
        <v>268</v>
      </c>
      <c r="AU192" s="269" t="s">
        <v>89</v>
      </c>
      <c r="AV192" s="15" t="s">
        <v>264</v>
      </c>
      <c r="AW192" s="15" t="s">
        <v>41</v>
      </c>
      <c r="AX192" s="15" t="s">
        <v>87</v>
      </c>
      <c r="AY192" s="269" t="s">
        <v>257</v>
      </c>
    </row>
    <row r="193" s="2" customFormat="1" ht="24.15" customHeight="1">
      <c r="A193" s="41"/>
      <c r="B193" s="42"/>
      <c r="C193" s="219" t="s">
        <v>361</v>
      </c>
      <c r="D193" s="219" t="s">
        <v>259</v>
      </c>
      <c r="E193" s="220" t="s">
        <v>1697</v>
      </c>
      <c r="F193" s="221" t="s">
        <v>1698</v>
      </c>
      <c r="G193" s="222" t="s">
        <v>318</v>
      </c>
      <c r="H193" s="223">
        <v>8.9039999999999999</v>
      </c>
      <c r="I193" s="224"/>
      <c r="J193" s="225">
        <f>ROUND(I193*H193,2)</f>
        <v>0</v>
      </c>
      <c r="K193" s="221" t="s">
        <v>263</v>
      </c>
      <c r="L193" s="47"/>
      <c r="M193" s="226" t="s">
        <v>35</v>
      </c>
      <c r="N193" s="227" t="s">
        <v>51</v>
      </c>
      <c r="O193" s="87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0" t="s">
        <v>264</v>
      </c>
      <c r="AT193" s="230" t="s">
        <v>259</v>
      </c>
      <c r="AU193" s="230" t="s">
        <v>89</v>
      </c>
      <c r="AY193" s="19" t="s">
        <v>257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9" t="s">
        <v>87</v>
      </c>
      <c r="BK193" s="231">
        <f>ROUND(I193*H193,2)</f>
        <v>0</v>
      </c>
      <c r="BL193" s="19" t="s">
        <v>264</v>
      </c>
      <c r="BM193" s="230" t="s">
        <v>1699</v>
      </c>
    </row>
    <row r="194" s="2" customFormat="1">
      <c r="A194" s="41"/>
      <c r="B194" s="42"/>
      <c r="C194" s="43"/>
      <c r="D194" s="232" t="s">
        <v>266</v>
      </c>
      <c r="E194" s="43"/>
      <c r="F194" s="233" t="s">
        <v>1700</v>
      </c>
      <c r="G194" s="43"/>
      <c r="H194" s="43"/>
      <c r="I194" s="234"/>
      <c r="J194" s="43"/>
      <c r="K194" s="43"/>
      <c r="L194" s="47"/>
      <c r="M194" s="235"/>
      <c r="N194" s="23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266</v>
      </c>
      <c r="AU194" s="19" t="s">
        <v>89</v>
      </c>
    </row>
    <row r="195" s="13" customFormat="1">
      <c r="A195" s="13"/>
      <c r="B195" s="237"/>
      <c r="C195" s="238"/>
      <c r="D195" s="239" t="s">
        <v>268</v>
      </c>
      <c r="E195" s="240" t="s">
        <v>35</v>
      </c>
      <c r="F195" s="241" t="s">
        <v>1667</v>
      </c>
      <c r="G195" s="238"/>
      <c r="H195" s="240" t="s">
        <v>35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268</v>
      </c>
      <c r="AU195" s="247" t="s">
        <v>89</v>
      </c>
      <c r="AV195" s="13" t="s">
        <v>87</v>
      </c>
      <c r="AW195" s="13" t="s">
        <v>41</v>
      </c>
      <c r="AX195" s="13" t="s">
        <v>80</v>
      </c>
      <c r="AY195" s="247" t="s">
        <v>257</v>
      </c>
    </row>
    <row r="196" s="13" customFormat="1">
      <c r="A196" s="13"/>
      <c r="B196" s="237"/>
      <c r="C196" s="238"/>
      <c r="D196" s="239" t="s">
        <v>268</v>
      </c>
      <c r="E196" s="240" t="s">
        <v>35</v>
      </c>
      <c r="F196" s="241" t="s">
        <v>1701</v>
      </c>
      <c r="G196" s="238"/>
      <c r="H196" s="240" t="s">
        <v>35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268</v>
      </c>
      <c r="AU196" s="247" t="s">
        <v>89</v>
      </c>
      <c r="AV196" s="13" t="s">
        <v>87</v>
      </c>
      <c r="AW196" s="13" t="s">
        <v>41</v>
      </c>
      <c r="AX196" s="13" t="s">
        <v>80</v>
      </c>
      <c r="AY196" s="247" t="s">
        <v>257</v>
      </c>
    </row>
    <row r="197" s="14" customFormat="1">
      <c r="A197" s="14"/>
      <c r="B197" s="248"/>
      <c r="C197" s="249"/>
      <c r="D197" s="239" t="s">
        <v>268</v>
      </c>
      <c r="E197" s="250" t="s">
        <v>35</v>
      </c>
      <c r="F197" s="251" t="s">
        <v>1702</v>
      </c>
      <c r="G197" s="249"/>
      <c r="H197" s="252">
        <v>8.9039999999999999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268</v>
      </c>
      <c r="AU197" s="258" t="s">
        <v>89</v>
      </c>
      <c r="AV197" s="14" t="s">
        <v>89</v>
      </c>
      <c r="AW197" s="14" t="s">
        <v>41</v>
      </c>
      <c r="AX197" s="14" t="s">
        <v>80</v>
      </c>
      <c r="AY197" s="258" t="s">
        <v>257</v>
      </c>
    </row>
    <row r="198" s="15" customFormat="1">
      <c r="A198" s="15"/>
      <c r="B198" s="259"/>
      <c r="C198" s="260"/>
      <c r="D198" s="239" t="s">
        <v>268</v>
      </c>
      <c r="E198" s="261" t="s">
        <v>35</v>
      </c>
      <c r="F198" s="262" t="s">
        <v>272</v>
      </c>
      <c r="G198" s="260"/>
      <c r="H198" s="263">
        <v>8.9039999999999999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9" t="s">
        <v>268</v>
      </c>
      <c r="AU198" s="269" t="s">
        <v>89</v>
      </c>
      <c r="AV198" s="15" t="s">
        <v>264</v>
      </c>
      <c r="AW198" s="15" t="s">
        <v>41</v>
      </c>
      <c r="AX198" s="15" t="s">
        <v>87</v>
      </c>
      <c r="AY198" s="269" t="s">
        <v>257</v>
      </c>
    </row>
    <row r="199" s="2" customFormat="1" ht="24.15" customHeight="1">
      <c r="A199" s="41"/>
      <c r="B199" s="42"/>
      <c r="C199" s="219" t="s">
        <v>368</v>
      </c>
      <c r="D199" s="219" t="s">
        <v>259</v>
      </c>
      <c r="E199" s="220" t="s">
        <v>354</v>
      </c>
      <c r="F199" s="221" t="s">
        <v>355</v>
      </c>
      <c r="G199" s="222" t="s">
        <v>356</v>
      </c>
      <c r="H199" s="223">
        <v>130.356</v>
      </c>
      <c r="I199" s="224"/>
      <c r="J199" s="225">
        <f>ROUND(I199*H199,2)</f>
        <v>0</v>
      </c>
      <c r="K199" s="221" t="s">
        <v>263</v>
      </c>
      <c r="L199" s="47"/>
      <c r="M199" s="226" t="s">
        <v>35</v>
      </c>
      <c r="N199" s="227" t="s">
        <v>51</v>
      </c>
      <c r="O199" s="87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0" t="s">
        <v>264</v>
      </c>
      <c r="AT199" s="230" t="s">
        <v>259</v>
      </c>
      <c r="AU199" s="230" t="s">
        <v>89</v>
      </c>
      <c r="AY199" s="19" t="s">
        <v>257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87</v>
      </c>
      <c r="BK199" s="231">
        <f>ROUND(I199*H199,2)</f>
        <v>0</v>
      </c>
      <c r="BL199" s="19" t="s">
        <v>264</v>
      </c>
      <c r="BM199" s="230" t="s">
        <v>1703</v>
      </c>
    </row>
    <row r="200" s="2" customFormat="1">
      <c r="A200" s="41"/>
      <c r="B200" s="42"/>
      <c r="C200" s="43"/>
      <c r="D200" s="232" t="s">
        <v>266</v>
      </c>
      <c r="E200" s="43"/>
      <c r="F200" s="233" t="s">
        <v>358</v>
      </c>
      <c r="G200" s="43"/>
      <c r="H200" s="43"/>
      <c r="I200" s="234"/>
      <c r="J200" s="43"/>
      <c r="K200" s="43"/>
      <c r="L200" s="47"/>
      <c r="M200" s="235"/>
      <c r="N200" s="23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266</v>
      </c>
      <c r="AU200" s="19" t="s">
        <v>89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1667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3" customFormat="1">
      <c r="A202" s="13"/>
      <c r="B202" s="237"/>
      <c r="C202" s="238"/>
      <c r="D202" s="239" t="s">
        <v>268</v>
      </c>
      <c r="E202" s="240" t="s">
        <v>35</v>
      </c>
      <c r="F202" s="241" t="s">
        <v>359</v>
      </c>
      <c r="G202" s="238"/>
      <c r="H202" s="240" t="s">
        <v>35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268</v>
      </c>
      <c r="AU202" s="247" t="s">
        <v>89</v>
      </c>
      <c r="AV202" s="13" t="s">
        <v>87</v>
      </c>
      <c r="AW202" s="13" t="s">
        <v>41</v>
      </c>
      <c r="AX202" s="13" t="s">
        <v>80</v>
      </c>
      <c r="AY202" s="247" t="s">
        <v>257</v>
      </c>
    </row>
    <row r="203" s="14" customFormat="1">
      <c r="A203" s="14"/>
      <c r="B203" s="248"/>
      <c r="C203" s="249"/>
      <c r="D203" s="239" t="s">
        <v>268</v>
      </c>
      <c r="E203" s="250" t="s">
        <v>35</v>
      </c>
      <c r="F203" s="251" t="s">
        <v>1704</v>
      </c>
      <c r="G203" s="249"/>
      <c r="H203" s="252">
        <v>130.356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268</v>
      </c>
      <c r="AU203" s="258" t="s">
        <v>89</v>
      </c>
      <c r="AV203" s="14" t="s">
        <v>89</v>
      </c>
      <c r="AW203" s="14" t="s">
        <v>41</v>
      </c>
      <c r="AX203" s="14" t="s">
        <v>80</v>
      </c>
      <c r="AY203" s="258" t="s">
        <v>257</v>
      </c>
    </row>
    <row r="204" s="15" customFormat="1">
      <c r="A204" s="15"/>
      <c r="B204" s="259"/>
      <c r="C204" s="260"/>
      <c r="D204" s="239" t="s">
        <v>268</v>
      </c>
      <c r="E204" s="261" t="s">
        <v>35</v>
      </c>
      <c r="F204" s="262" t="s">
        <v>272</v>
      </c>
      <c r="G204" s="260"/>
      <c r="H204" s="263">
        <v>130.356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9" t="s">
        <v>268</v>
      </c>
      <c r="AU204" s="269" t="s">
        <v>89</v>
      </c>
      <c r="AV204" s="15" t="s">
        <v>264</v>
      </c>
      <c r="AW204" s="15" t="s">
        <v>41</v>
      </c>
      <c r="AX204" s="15" t="s">
        <v>87</v>
      </c>
      <c r="AY204" s="269" t="s">
        <v>257</v>
      </c>
    </row>
    <row r="205" s="2" customFormat="1" ht="24.15" customHeight="1">
      <c r="A205" s="41"/>
      <c r="B205" s="42"/>
      <c r="C205" s="219" t="s">
        <v>374</v>
      </c>
      <c r="D205" s="219" t="s">
        <v>259</v>
      </c>
      <c r="E205" s="220" t="s">
        <v>1705</v>
      </c>
      <c r="F205" s="221" t="s">
        <v>1706</v>
      </c>
      <c r="G205" s="222" t="s">
        <v>318</v>
      </c>
      <c r="H205" s="223">
        <v>8.9039999999999999</v>
      </c>
      <c r="I205" s="224"/>
      <c r="J205" s="225">
        <f>ROUND(I205*H205,2)</f>
        <v>0</v>
      </c>
      <c r="K205" s="221" t="s">
        <v>263</v>
      </c>
      <c r="L205" s="47"/>
      <c r="M205" s="226" t="s">
        <v>35</v>
      </c>
      <c r="N205" s="227" t="s">
        <v>51</v>
      </c>
      <c r="O205" s="87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30" t="s">
        <v>264</v>
      </c>
      <c r="AT205" s="230" t="s">
        <v>259</v>
      </c>
      <c r="AU205" s="230" t="s">
        <v>89</v>
      </c>
      <c r="AY205" s="19" t="s">
        <v>257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9" t="s">
        <v>87</v>
      </c>
      <c r="BK205" s="231">
        <f>ROUND(I205*H205,2)</f>
        <v>0</v>
      </c>
      <c r="BL205" s="19" t="s">
        <v>264</v>
      </c>
      <c r="BM205" s="230" t="s">
        <v>1707</v>
      </c>
    </row>
    <row r="206" s="2" customFormat="1">
      <c r="A206" s="41"/>
      <c r="B206" s="42"/>
      <c r="C206" s="43"/>
      <c r="D206" s="232" t="s">
        <v>266</v>
      </c>
      <c r="E206" s="43"/>
      <c r="F206" s="233" t="s">
        <v>1708</v>
      </c>
      <c r="G206" s="43"/>
      <c r="H206" s="43"/>
      <c r="I206" s="234"/>
      <c r="J206" s="43"/>
      <c r="K206" s="43"/>
      <c r="L206" s="47"/>
      <c r="M206" s="235"/>
      <c r="N206" s="23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266</v>
      </c>
      <c r="AU206" s="19" t="s">
        <v>89</v>
      </c>
    </row>
    <row r="207" s="13" customFormat="1">
      <c r="A207" s="13"/>
      <c r="B207" s="237"/>
      <c r="C207" s="238"/>
      <c r="D207" s="239" t="s">
        <v>268</v>
      </c>
      <c r="E207" s="240" t="s">
        <v>35</v>
      </c>
      <c r="F207" s="241" t="s">
        <v>1667</v>
      </c>
      <c r="G207" s="238"/>
      <c r="H207" s="240" t="s">
        <v>35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268</v>
      </c>
      <c r="AU207" s="247" t="s">
        <v>89</v>
      </c>
      <c r="AV207" s="13" t="s">
        <v>87</v>
      </c>
      <c r="AW207" s="13" t="s">
        <v>41</v>
      </c>
      <c r="AX207" s="13" t="s">
        <v>80</v>
      </c>
      <c r="AY207" s="247" t="s">
        <v>257</v>
      </c>
    </row>
    <row r="208" s="13" customFormat="1">
      <c r="A208" s="13"/>
      <c r="B208" s="237"/>
      <c r="C208" s="238"/>
      <c r="D208" s="239" t="s">
        <v>268</v>
      </c>
      <c r="E208" s="240" t="s">
        <v>35</v>
      </c>
      <c r="F208" s="241" t="s">
        <v>1701</v>
      </c>
      <c r="G208" s="238"/>
      <c r="H208" s="240" t="s">
        <v>35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268</v>
      </c>
      <c r="AU208" s="247" t="s">
        <v>89</v>
      </c>
      <c r="AV208" s="13" t="s">
        <v>87</v>
      </c>
      <c r="AW208" s="13" t="s">
        <v>41</v>
      </c>
      <c r="AX208" s="13" t="s">
        <v>80</v>
      </c>
      <c r="AY208" s="247" t="s">
        <v>257</v>
      </c>
    </row>
    <row r="209" s="14" customFormat="1">
      <c r="A209" s="14"/>
      <c r="B209" s="248"/>
      <c r="C209" s="249"/>
      <c r="D209" s="239" t="s">
        <v>268</v>
      </c>
      <c r="E209" s="250" t="s">
        <v>35</v>
      </c>
      <c r="F209" s="251" t="s">
        <v>1702</v>
      </c>
      <c r="G209" s="249"/>
      <c r="H209" s="252">
        <v>8.9039999999999999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268</v>
      </c>
      <c r="AU209" s="258" t="s">
        <v>89</v>
      </c>
      <c r="AV209" s="14" t="s">
        <v>89</v>
      </c>
      <c r="AW209" s="14" t="s">
        <v>41</v>
      </c>
      <c r="AX209" s="14" t="s">
        <v>80</v>
      </c>
      <c r="AY209" s="258" t="s">
        <v>257</v>
      </c>
    </row>
    <row r="210" s="15" customFormat="1">
      <c r="A210" s="15"/>
      <c r="B210" s="259"/>
      <c r="C210" s="260"/>
      <c r="D210" s="239" t="s">
        <v>268</v>
      </c>
      <c r="E210" s="261" t="s">
        <v>35</v>
      </c>
      <c r="F210" s="262" t="s">
        <v>272</v>
      </c>
      <c r="G210" s="260"/>
      <c r="H210" s="263">
        <v>8.9039999999999999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9" t="s">
        <v>268</v>
      </c>
      <c r="AU210" s="269" t="s">
        <v>89</v>
      </c>
      <c r="AV210" s="15" t="s">
        <v>264</v>
      </c>
      <c r="AW210" s="15" t="s">
        <v>41</v>
      </c>
      <c r="AX210" s="15" t="s">
        <v>87</v>
      </c>
      <c r="AY210" s="269" t="s">
        <v>257</v>
      </c>
    </row>
    <row r="211" s="2" customFormat="1" ht="24.15" customHeight="1">
      <c r="A211" s="41"/>
      <c r="B211" s="42"/>
      <c r="C211" s="219" t="s">
        <v>382</v>
      </c>
      <c r="D211" s="219" t="s">
        <v>259</v>
      </c>
      <c r="E211" s="220" t="s">
        <v>362</v>
      </c>
      <c r="F211" s="221" t="s">
        <v>363</v>
      </c>
      <c r="G211" s="222" t="s">
        <v>318</v>
      </c>
      <c r="H211" s="223">
        <v>45.018000000000001</v>
      </c>
      <c r="I211" s="224"/>
      <c r="J211" s="225">
        <f>ROUND(I211*H211,2)</f>
        <v>0</v>
      </c>
      <c r="K211" s="221" t="s">
        <v>263</v>
      </c>
      <c r="L211" s="47"/>
      <c r="M211" s="226" t="s">
        <v>35</v>
      </c>
      <c r="N211" s="227" t="s">
        <v>51</v>
      </c>
      <c r="O211" s="87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0" t="s">
        <v>264</v>
      </c>
      <c r="AT211" s="230" t="s">
        <v>259</v>
      </c>
      <c r="AU211" s="230" t="s">
        <v>89</v>
      </c>
      <c r="AY211" s="19" t="s">
        <v>257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9" t="s">
        <v>87</v>
      </c>
      <c r="BK211" s="231">
        <f>ROUND(I211*H211,2)</f>
        <v>0</v>
      </c>
      <c r="BL211" s="19" t="s">
        <v>264</v>
      </c>
      <c r="BM211" s="230" t="s">
        <v>1709</v>
      </c>
    </row>
    <row r="212" s="2" customFormat="1">
      <c r="A212" s="41"/>
      <c r="B212" s="42"/>
      <c r="C212" s="43"/>
      <c r="D212" s="232" t="s">
        <v>266</v>
      </c>
      <c r="E212" s="43"/>
      <c r="F212" s="233" t="s">
        <v>365</v>
      </c>
      <c r="G212" s="43"/>
      <c r="H212" s="43"/>
      <c r="I212" s="234"/>
      <c r="J212" s="43"/>
      <c r="K212" s="43"/>
      <c r="L212" s="47"/>
      <c r="M212" s="235"/>
      <c r="N212" s="23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266</v>
      </c>
      <c r="AU212" s="19" t="s">
        <v>89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1667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3" customFormat="1">
      <c r="A214" s="13"/>
      <c r="B214" s="237"/>
      <c r="C214" s="238"/>
      <c r="D214" s="239" t="s">
        <v>268</v>
      </c>
      <c r="E214" s="240" t="s">
        <v>35</v>
      </c>
      <c r="F214" s="241" t="s">
        <v>366</v>
      </c>
      <c r="G214" s="238"/>
      <c r="H214" s="240" t="s">
        <v>35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268</v>
      </c>
      <c r="AU214" s="247" t="s">
        <v>89</v>
      </c>
      <c r="AV214" s="13" t="s">
        <v>87</v>
      </c>
      <c r="AW214" s="13" t="s">
        <v>41</v>
      </c>
      <c r="AX214" s="13" t="s">
        <v>80</v>
      </c>
      <c r="AY214" s="247" t="s">
        <v>257</v>
      </c>
    </row>
    <row r="215" s="14" customFormat="1">
      <c r="A215" s="14"/>
      <c r="B215" s="248"/>
      <c r="C215" s="249"/>
      <c r="D215" s="239" t="s">
        <v>268</v>
      </c>
      <c r="E215" s="250" t="s">
        <v>35</v>
      </c>
      <c r="F215" s="251" t="s">
        <v>1710</v>
      </c>
      <c r="G215" s="249"/>
      <c r="H215" s="252">
        <v>45.018000000000001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268</v>
      </c>
      <c r="AU215" s="258" t="s">
        <v>89</v>
      </c>
      <c r="AV215" s="14" t="s">
        <v>89</v>
      </c>
      <c r="AW215" s="14" t="s">
        <v>41</v>
      </c>
      <c r="AX215" s="14" t="s">
        <v>80</v>
      </c>
      <c r="AY215" s="258" t="s">
        <v>257</v>
      </c>
    </row>
    <row r="216" s="15" customFormat="1">
      <c r="A216" s="15"/>
      <c r="B216" s="259"/>
      <c r="C216" s="260"/>
      <c r="D216" s="239" t="s">
        <v>268</v>
      </c>
      <c r="E216" s="261" t="s">
        <v>35</v>
      </c>
      <c r="F216" s="262" t="s">
        <v>272</v>
      </c>
      <c r="G216" s="260"/>
      <c r="H216" s="263">
        <v>45.018000000000001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268</v>
      </c>
      <c r="AU216" s="269" t="s">
        <v>89</v>
      </c>
      <c r="AV216" s="15" t="s">
        <v>264</v>
      </c>
      <c r="AW216" s="15" t="s">
        <v>41</v>
      </c>
      <c r="AX216" s="15" t="s">
        <v>87</v>
      </c>
      <c r="AY216" s="269" t="s">
        <v>257</v>
      </c>
    </row>
    <row r="217" s="2" customFormat="1" ht="16.5" customHeight="1">
      <c r="A217" s="41"/>
      <c r="B217" s="42"/>
      <c r="C217" s="270" t="s">
        <v>388</v>
      </c>
      <c r="D217" s="270" t="s">
        <v>369</v>
      </c>
      <c r="E217" s="271" t="s">
        <v>370</v>
      </c>
      <c r="F217" s="272" t="s">
        <v>371</v>
      </c>
      <c r="G217" s="273" t="s">
        <v>356</v>
      </c>
      <c r="H217" s="274">
        <v>90.036000000000001</v>
      </c>
      <c r="I217" s="275"/>
      <c r="J217" s="276">
        <f>ROUND(I217*H217,2)</f>
        <v>0</v>
      </c>
      <c r="K217" s="272" t="s">
        <v>263</v>
      </c>
      <c r="L217" s="277"/>
      <c r="M217" s="278" t="s">
        <v>35</v>
      </c>
      <c r="N217" s="279" t="s">
        <v>51</v>
      </c>
      <c r="O217" s="87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30" t="s">
        <v>308</v>
      </c>
      <c r="AT217" s="230" t="s">
        <v>369</v>
      </c>
      <c r="AU217" s="230" t="s">
        <v>89</v>
      </c>
      <c r="AY217" s="19" t="s">
        <v>257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9" t="s">
        <v>87</v>
      </c>
      <c r="BK217" s="231">
        <f>ROUND(I217*H217,2)</f>
        <v>0</v>
      </c>
      <c r="BL217" s="19" t="s">
        <v>264</v>
      </c>
      <c r="BM217" s="230" t="s">
        <v>1711</v>
      </c>
    </row>
    <row r="218" s="14" customFormat="1">
      <c r="A218" s="14"/>
      <c r="B218" s="248"/>
      <c r="C218" s="249"/>
      <c r="D218" s="239" t="s">
        <v>268</v>
      </c>
      <c r="E218" s="249"/>
      <c r="F218" s="251" t="s">
        <v>1712</v>
      </c>
      <c r="G218" s="249"/>
      <c r="H218" s="252">
        <v>90.036000000000001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268</v>
      </c>
      <c r="AU218" s="258" t="s">
        <v>89</v>
      </c>
      <c r="AV218" s="14" t="s">
        <v>89</v>
      </c>
      <c r="AW218" s="14" t="s">
        <v>4</v>
      </c>
      <c r="AX218" s="14" t="s">
        <v>87</v>
      </c>
      <c r="AY218" s="258" t="s">
        <v>257</v>
      </c>
    </row>
    <row r="219" s="2" customFormat="1" ht="37.8" customHeight="1">
      <c r="A219" s="41"/>
      <c r="B219" s="42"/>
      <c r="C219" s="219" t="s">
        <v>7</v>
      </c>
      <c r="D219" s="219" t="s">
        <v>259</v>
      </c>
      <c r="E219" s="220" t="s">
        <v>375</v>
      </c>
      <c r="F219" s="221" t="s">
        <v>376</v>
      </c>
      <c r="G219" s="222" t="s">
        <v>318</v>
      </c>
      <c r="H219" s="223">
        <v>23.138000000000002</v>
      </c>
      <c r="I219" s="224"/>
      <c r="J219" s="225">
        <f>ROUND(I219*H219,2)</f>
        <v>0</v>
      </c>
      <c r="K219" s="221" t="s">
        <v>263</v>
      </c>
      <c r="L219" s="47"/>
      <c r="M219" s="226" t="s">
        <v>35</v>
      </c>
      <c r="N219" s="227" t="s">
        <v>51</v>
      </c>
      <c r="O219" s="87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30" t="s">
        <v>264</v>
      </c>
      <c r="AT219" s="230" t="s">
        <v>259</v>
      </c>
      <c r="AU219" s="230" t="s">
        <v>89</v>
      </c>
      <c r="AY219" s="19" t="s">
        <v>257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9" t="s">
        <v>87</v>
      </c>
      <c r="BK219" s="231">
        <f>ROUND(I219*H219,2)</f>
        <v>0</v>
      </c>
      <c r="BL219" s="19" t="s">
        <v>264</v>
      </c>
      <c r="BM219" s="230" t="s">
        <v>1713</v>
      </c>
    </row>
    <row r="220" s="2" customFormat="1">
      <c r="A220" s="41"/>
      <c r="B220" s="42"/>
      <c r="C220" s="43"/>
      <c r="D220" s="232" t="s">
        <v>266</v>
      </c>
      <c r="E220" s="43"/>
      <c r="F220" s="233" t="s">
        <v>378</v>
      </c>
      <c r="G220" s="43"/>
      <c r="H220" s="43"/>
      <c r="I220" s="234"/>
      <c r="J220" s="43"/>
      <c r="K220" s="43"/>
      <c r="L220" s="47"/>
      <c r="M220" s="235"/>
      <c r="N220" s="23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266</v>
      </c>
      <c r="AU220" s="19" t="s">
        <v>89</v>
      </c>
    </row>
    <row r="221" s="13" customFormat="1">
      <c r="A221" s="13"/>
      <c r="B221" s="237"/>
      <c r="C221" s="238"/>
      <c r="D221" s="239" t="s">
        <v>268</v>
      </c>
      <c r="E221" s="240" t="s">
        <v>35</v>
      </c>
      <c r="F221" s="241" t="s">
        <v>1667</v>
      </c>
      <c r="G221" s="238"/>
      <c r="H221" s="240" t="s">
        <v>35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268</v>
      </c>
      <c r="AU221" s="247" t="s">
        <v>89</v>
      </c>
      <c r="AV221" s="13" t="s">
        <v>87</v>
      </c>
      <c r="AW221" s="13" t="s">
        <v>41</v>
      </c>
      <c r="AX221" s="13" t="s">
        <v>80</v>
      </c>
      <c r="AY221" s="247" t="s">
        <v>257</v>
      </c>
    </row>
    <row r="222" s="13" customFormat="1">
      <c r="A222" s="13"/>
      <c r="B222" s="237"/>
      <c r="C222" s="238"/>
      <c r="D222" s="239" t="s">
        <v>268</v>
      </c>
      <c r="E222" s="240" t="s">
        <v>35</v>
      </c>
      <c r="F222" s="241" t="s">
        <v>379</v>
      </c>
      <c r="G222" s="238"/>
      <c r="H222" s="240" t="s">
        <v>35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268</v>
      </c>
      <c r="AU222" s="247" t="s">
        <v>89</v>
      </c>
      <c r="AV222" s="13" t="s">
        <v>87</v>
      </c>
      <c r="AW222" s="13" t="s">
        <v>41</v>
      </c>
      <c r="AX222" s="13" t="s">
        <v>80</v>
      </c>
      <c r="AY222" s="247" t="s">
        <v>257</v>
      </c>
    </row>
    <row r="223" s="14" customFormat="1">
      <c r="A223" s="14"/>
      <c r="B223" s="248"/>
      <c r="C223" s="249"/>
      <c r="D223" s="239" t="s">
        <v>268</v>
      </c>
      <c r="E223" s="250" t="s">
        <v>35</v>
      </c>
      <c r="F223" s="251" t="s">
        <v>1714</v>
      </c>
      <c r="G223" s="249"/>
      <c r="H223" s="252">
        <v>24.084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268</v>
      </c>
      <c r="AU223" s="258" t="s">
        <v>89</v>
      </c>
      <c r="AV223" s="14" t="s">
        <v>89</v>
      </c>
      <c r="AW223" s="14" t="s">
        <v>41</v>
      </c>
      <c r="AX223" s="14" t="s">
        <v>80</v>
      </c>
      <c r="AY223" s="258" t="s">
        <v>257</v>
      </c>
    </row>
    <row r="224" s="14" customFormat="1">
      <c r="A224" s="14"/>
      <c r="B224" s="248"/>
      <c r="C224" s="249"/>
      <c r="D224" s="239" t="s">
        <v>268</v>
      </c>
      <c r="E224" s="250" t="s">
        <v>35</v>
      </c>
      <c r="F224" s="251" t="s">
        <v>1715</v>
      </c>
      <c r="G224" s="249"/>
      <c r="H224" s="252">
        <v>-0.94599999999999995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268</v>
      </c>
      <c r="AU224" s="258" t="s">
        <v>89</v>
      </c>
      <c r="AV224" s="14" t="s">
        <v>89</v>
      </c>
      <c r="AW224" s="14" t="s">
        <v>41</v>
      </c>
      <c r="AX224" s="14" t="s">
        <v>80</v>
      </c>
      <c r="AY224" s="258" t="s">
        <v>257</v>
      </c>
    </row>
    <row r="225" s="15" customFormat="1">
      <c r="A225" s="15"/>
      <c r="B225" s="259"/>
      <c r="C225" s="260"/>
      <c r="D225" s="239" t="s">
        <v>268</v>
      </c>
      <c r="E225" s="261" t="s">
        <v>35</v>
      </c>
      <c r="F225" s="262" t="s">
        <v>272</v>
      </c>
      <c r="G225" s="260"/>
      <c r="H225" s="263">
        <v>23.138000000000002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9" t="s">
        <v>268</v>
      </c>
      <c r="AU225" s="269" t="s">
        <v>89</v>
      </c>
      <c r="AV225" s="15" t="s">
        <v>264</v>
      </c>
      <c r="AW225" s="15" t="s">
        <v>41</v>
      </c>
      <c r="AX225" s="15" t="s">
        <v>87</v>
      </c>
      <c r="AY225" s="269" t="s">
        <v>257</v>
      </c>
    </row>
    <row r="226" s="2" customFormat="1" ht="16.5" customHeight="1">
      <c r="A226" s="41"/>
      <c r="B226" s="42"/>
      <c r="C226" s="270" t="s">
        <v>400</v>
      </c>
      <c r="D226" s="270" t="s">
        <v>369</v>
      </c>
      <c r="E226" s="271" t="s">
        <v>383</v>
      </c>
      <c r="F226" s="272" t="s">
        <v>384</v>
      </c>
      <c r="G226" s="273" t="s">
        <v>356</v>
      </c>
      <c r="H226" s="274">
        <v>46.276000000000003</v>
      </c>
      <c r="I226" s="275"/>
      <c r="J226" s="276">
        <f>ROUND(I226*H226,2)</f>
        <v>0</v>
      </c>
      <c r="K226" s="272" t="s">
        <v>263</v>
      </c>
      <c r="L226" s="277"/>
      <c r="M226" s="278" t="s">
        <v>35</v>
      </c>
      <c r="N226" s="279" t="s">
        <v>51</v>
      </c>
      <c r="O226" s="87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30" t="s">
        <v>308</v>
      </c>
      <c r="AT226" s="230" t="s">
        <v>369</v>
      </c>
      <c r="AU226" s="230" t="s">
        <v>89</v>
      </c>
      <c r="AY226" s="19" t="s">
        <v>257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9" t="s">
        <v>87</v>
      </c>
      <c r="BK226" s="231">
        <f>ROUND(I226*H226,2)</f>
        <v>0</v>
      </c>
      <c r="BL226" s="19" t="s">
        <v>264</v>
      </c>
      <c r="BM226" s="230" t="s">
        <v>1716</v>
      </c>
    </row>
    <row r="227" s="14" customFormat="1">
      <c r="A227" s="14"/>
      <c r="B227" s="248"/>
      <c r="C227" s="249"/>
      <c r="D227" s="239" t="s">
        <v>268</v>
      </c>
      <c r="E227" s="249"/>
      <c r="F227" s="251" t="s">
        <v>1717</v>
      </c>
      <c r="G227" s="249"/>
      <c r="H227" s="252">
        <v>46.276000000000003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268</v>
      </c>
      <c r="AU227" s="258" t="s">
        <v>89</v>
      </c>
      <c r="AV227" s="14" t="s">
        <v>89</v>
      </c>
      <c r="AW227" s="14" t="s">
        <v>4</v>
      </c>
      <c r="AX227" s="14" t="s">
        <v>87</v>
      </c>
      <c r="AY227" s="258" t="s">
        <v>257</v>
      </c>
    </row>
    <row r="228" s="2" customFormat="1" ht="24.15" customHeight="1">
      <c r="A228" s="41"/>
      <c r="B228" s="42"/>
      <c r="C228" s="219" t="s">
        <v>405</v>
      </c>
      <c r="D228" s="219" t="s">
        <v>259</v>
      </c>
      <c r="E228" s="220" t="s">
        <v>1308</v>
      </c>
      <c r="F228" s="221" t="s">
        <v>1309</v>
      </c>
      <c r="G228" s="222" t="s">
        <v>262</v>
      </c>
      <c r="H228" s="223">
        <v>44.520000000000003</v>
      </c>
      <c r="I228" s="224"/>
      <c r="J228" s="225">
        <f>ROUND(I228*H228,2)</f>
        <v>0</v>
      </c>
      <c r="K228" s="221" t="s">
        <v>263</v>
      </c>
      <c r="L228" s="47"/>
      <c r="M228" s="226" t="s">
        <v>35</v>
      </c>
      <c r="N228" s="227" t="s">
        <v>51</v>
      </c>
      <c r="O228" s="87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0" t="s">
        <v>264</v>
      </c>
      <c r="AT228" s="230" t="s">
        <v>259</v>
      </c>
      <c r="AU228" s="230" t="s">
        <v>89</v>
      </c>
      <c r="AY228" s="19" t="s">
        <v>257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9" t="s">
        <v>87</v>
      </c>
      <c r="BK228" s="231">
        <f>ROUND(I228*H228,2)</f>
        <v>0</v>
      </c>
      <c r="BL228" s="19" t="s">
        <v>264</v>
      </c>
      <c r="BM228" s="230" t="s">
        <v>1718</v>
      </c>
    </row>
    <row r="229" s="2" customFormat="1">
      <c r="A229" s="41"/>
      <c r="B229" s="42"/>
      <c r="C229" s="43"/>
      <c r="D229" s="232" t="s">
        <v>266</v>
      </c>
      <c r="E229" s="43"/>
      <c r="F229" s="233" t="s">
        <v>1311</v>
      </c>
      <c r="G229" s="43"/>
      <c r="H229" s="43"/>
      <c r="I229" s="234"/>
      <c r="J229" s="43"/>
      <c r="K229" s="43"/>
      <c r="L229" s="47"/>
      <c r="M229" s="235"/>
      <c r="N229" s="23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266</v>
      </c>
      <c r="AU229" s="19" t="s">
        <v>89</v>
      </c>
    </row>
    <row r="230" s="13" customFormat="1">
      <c r="A230" s="13"/>
      <c r="B230" s="237"/>
      <c r="C230" s="238"/>
      <c r="D230" s="239" t="s">
        <v>268</v>
      </c>
      <c r="E230" s="240" t="s">
        <v>35</v>
      </c>
      <c r="F230" s="241" t="s">
        <v>1667</v>
      </c>
      <c r="G230" s="238"/>
      <c r="H230" s="240" t="s">
        <v>35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268</v>
      </c>
      <c r="AU230" s="247" t="s">
        <v>89</v>
      </c>
      <c r="AV230" s="13" t="s">
        <v>87</v>
      </c>
      <c r="AW230" s="13" t="s">
        <v>41</v>
      </c>
      <c r="AX230" s="13" t="s">
        <v>80</v>
      </c>
      <c r="AY230" s="247" t="s">
        <v>257</v>
      </c>
    </row>
    <row r="231" s="13" customFormat="1">
      <c r="A231" s="13"/>
      <c r="B231" s="237"/>
      <c r="C231" s="238"/>
      <c r="D231" s="239" t="s">
        <v>268</v>
      </c>
      <c r="E231" s="240" t="s">
        <v>35</v>
      </c>
      <c r="F231" s="241" t="s">
        <v>1719</v>
      </c>
      <c r="G231" s="238"/>
      <c r="H231" s="240" t="s">
        <v>35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268</v>
      </c>
      <c r="AU231" s="247" t="s">
        <v>89</v>
      </c>
      <c r="AV231" s="13" t="s">
        <v>87</v>
      </c>
      <c r="AW231" s="13" t="s">
        <v>41</v>
      </c>
      <c r="AX231" s="13" t="s">
        <v>80</v>
      </c>
      <c r="AY231" s="247" t="s">
        <v>257</v>
      </c>
    </row>
    <row r="232" s="14" customFormat="1">
      <c r="A232" s="14"/>
      <c r="B232" s="248"/>
      <c r="C232" s="249"/>
      <c r="D232" s="239" t="s">
        <v>268</v>
      </c>
      <c r="E232" s="250" t="s">
        <v>35</v>
      </c>
      <c r="F232" s="251" t="s">
        <v>1680</v>
      </c>
      <c r="G232" s="249"/>
      <c r="H232" s="252">
        <v>44.520000000000003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268</v>
      </c>
      <c r="AU232" s="258" t="s">
        <v>89</v>
      </c>
      <c r="AV232" s="14" t="s">
        <v>89</v>
      </c>
      <c r="AW232" s="14" t="s">
        <v>41</v>
      </c>
      <c r="AX232" s="14" t="s">
        <v>80</v>
      </c>
      <c r="AY232" s="258" t="s">
        <v>257</v>
      </c>
    </row>
    <row r="233" s="15" customFormat="1">
      <c r="A233" s="15"/>
      <c r="B233" s="259"/>
      <c r="C233" s="260"/>
      <c r="D233" s="239" t="s">
        <v>268</v>
      </c>
      <c r="E233" s="261" t="s">
        <v>35</v>
      </c>
      <c r="F233" s="262" t="s">
        <v>272</v>
      </c>
      <c r="G233" s="260"/>
      <c r="H233" s="263">
        <v>44.520000000000003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9" t="s">
        <v>268</v>
      </c>
      <c r="AU233" s="269" t="s">
        <v>89</v>
      </c>
      <c r="AV233" s="15" t="s">
        <v>264</v>
      </c>
      <c r="AW233" s="15" t="s">
        <v>41</v>
      </c>
      <c r="AX233" s="15" t="s">
        <v>87</v>
      </c>
      <c r="AY233" s="269" t="s">
        <v>257</v>
      </c>
    </row>
    <row r="234" s="2" customFormat="1" ht="24.15" customHeight="1">
      <c r="A234" s="41"/>
      <c r="B234" s="42"/>
      <c r="C234" s="219" t="s">
        <v>413</v>
      </c>
      <c r="D234" s="219" t="s">
        <v>259</v>
      </c>
      <c r="E234" s="220" t="s">
        <v>1308</v>
      </c>
      <c r="F234" s="221" t="s">
        <v>1309</v>
      </c>
      <c r="G234" s="222" t="s">
        <v>262</v>
      </c>
      <c r="H234" s="223">
        <v>44.520000000000003</v>
      </c>
      <c r="I234" s="224"/>
      <c r="J234" s="225">
        <f>ROUND(I234*H234,2)</f>
        <v>0</v>
      </c>
      <c r="K234" s="221" t="s">
        <v>263</v>
      </c>
      <c r="L234" s="47"/>
      <c r="M234" s="226" t="s">
        <v>35</v>
      </c>
      <c r="N234" s="227" t="s">
        <v>51</v>
      </c>
      <c r="O234" s="87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264</v>
      </c>
      <c r="AT234" s="230" t="s">
        <v>259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1720</v>
      </c>
    </row>
    <row r="235" s="2" customFormat="1">
      <c r="A235" s="41"/>
      <c r="B235" s="42"/>
      <c r="C235" s="43"/>
      <c r="D235" s="232" t="s">
        <v>266</v>
      </c>
      <c r="E235" s="43"/>
      <c r="F235" s="233" t="s">
        <v>1311</v>
      </c>
      <c r="G235" s="43"/>
      <c r="H235" s="43"/>
      <c r="I235" s="234"/>
      <c r="J235" s="43"/>
      <c r="K235" s="43"/>
      <c r="L235" s="47"/>
      <c r="M235" s="235"/>
      <c r="N235" s="23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266</v>
      </c>
      <c r="AU235" s="19" t="s">
        <v>89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1667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3" customFormat="1">
      <c r="A237" s="13"/>
      <c r="B237" s="237"/>
      <c r="C237" s="238"/>
      <c r="D237" s="239" t="s">
        <v>268</v>
      </c>
      <c r="E237" s="240" t="s">
        <v>35</v>
      </c>
      <c r="F237" s="241" t="s">
        <v>1721</v>
      </c>
      <c r="G237" s="238"/>
      <c r="H237" s="240" t="s">
        <v>35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268</v>
      </c>
      <c r="AU237" s="247" t="s">
        <v>89</v>
      </c>
      <c r="AV237" s="13" t="s">
        <v>87</v>
      </c>
      <c r="AW237" s="13" t="s">
        <v>41</v>
      </c>
      <c r="AX237" s="13" t="s">
        <v>80</v>
      </c>
      <c r="AY237" s="247" t="s">
        <v>257</v>
      </c>
    </row>
    <row r="238" s="14" customFormat="1">
      <c r="A238" s="14"/>
      <c r="B238" s="248"/>
      <c r="C238" s="249"/>
      <c r="D238" s="239" t="s">
        <v>268</v>
      </c>
      <c r="E238" s="250" t="s">
        <v>35</v>
      </c>
      <c r="F238" s="251" t="s">
        <v>1680</v>
      </c>
      <c r="G238" s="249"/>
      <c r="H238" s="252">
        <v>44.520000000000003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268</v>
      </c>
      <c r="AU238" s="258" t="s">
        <v>89</v>
      </c>
      <c r="AV238" s="14" t="s">
        <v>89</v>
      </c>
      <c r="AW238" s="14" t="s">
        <v>41</v>
      </c>
      <c r="AX238" s="14" t="s">
        <v>80</v>
      </c>
      <c r="AY238" s="258" t="s">
        <v>257</v>
      </c>
    </row>
    <row r="239" s="15" customFormat="1">
      <c r="A239" s="15"/>
      <c r="B239" s="259"/>
      <c r="C239" s="260"/>
      <c r="D239" s="239" t="s">
        <v>268</v>
      </c>
      <c r="E239" s="261" t="s">
        <v>35</v>
      </c>
      <c r="F239" s="262" t="s">
        <v>272</v>
      </c>
      <c r="G239" s="260"/>
      <c r="H239" s="263">
        <v>44.520000000000003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9" t="s">
        <v>268</v>
      </c>
      <c r="AU239" s="269" t="s">
        <v>89</v>
      </c>
      <c r="AV239" s="15" t="s">
        <v>264</v>
      </c>
      <c r="AW239" s="15" t="s">
        <v>41</v>
      </c>
      <c r="AX239" s="15" t="s">
        <v>87</v>
      </c>
      <c r="AY239" s="269" t="s">
        <v>257</v>
      </c>
    </row>
    <row r="240" s="2" customFormat="1" ht="16.5" customHeight="1">
      <c r="A240" s="41"/>
      <c r="B240" s="42"/>
      <c r="C240" s="270" t="s">
        <v>418</v>
      </c>
      <c r="D240" s="270" t="s">
        <v>369</v>
      </c>
      <c r="E240" s="271" t="s">
        <v>1315</v>
      </c>
      <c r="F240" s="272" t="s">
        <v>1316</v>
      </c>
      <c r="G240" s="273" t="s">
        <v>318</v>
      </c>
      <c r="H240" s="274">
        <v>2.226</v>
      </c>
      <c r="I240" s="275"/>
      <c r="J240" s="276">
        <f>ROUND(I240*H240,2)</f>
        <v>0</v>
      </c>
      <c r="K240" s="272" t="s">
        <v>263</v>
      </c>
      <c r="L240" s="277"/>
      <c r="M240" s="278" t="s">
        <v>35</v>
      </c>
      <c r="N240" s="279" t="s">
        <v>51</v>
      </c>
      <c r="O240" s="87"/>
      <c r="P240" s="228">
        <f>O240*H240</f>
        <v>0</v>
      </c>
      <c r="Q240" s="228">
        <v>0.20999999999999999</v>
      </c>
      <c r="R240" s="228">
        <f>Q240*H240</f>
        <v>0.46745999999999999</v>
      </c>
      <c r="S240" s="228">
        <v>0</v>
      </c>
      <c r="T240" s="22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0" t="s">
        <v>308</v>
      </c>
      <c r="AT240" s="230" t="s">
        <v>369</v>
      </c>
      <c r="AU240" s="230" t="s">
        <v>89</v>
      </c>
      <c r="AY240" s="19" t="s">
        <v>257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9" t="s">
        <v>87</v>
      </c>
      <c r="BK240" s="231">
        <f>ROUND(I240*H240,2)</f>
        <v>0</v>
      </c>
      <c r="BL240" s="19" t="s">
        <v>264</v>
      </c>
      <c r="BM240" s="230" t="s">
        <v>1722</v>
      </c>
    </row>
    <row r="241" s="13" customFormat="1">
      <c r="A241" s="13"/>
      <c r="B241" s="237"/>
      <c r="C241" s="238"/>
      <c r="D241" s="239" t="s">
        <v>268</v>
      </c>
      <c r="E241" s="240" t="s">
        <v>35</v>
      </c>
      <c r="F241" s="241" t="s">
        <v>1667</v>
      </c>
      <c r="G241" s="238"/>
      <c r="H241" s="240" t="s">
        <v>35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268</v>
      </c>
      <c r="AU241" s="247" t="s">
        <v>89</v>
      </c>
      <c r="AV241" s="13" t="s">
        <v>87</v>
      </c>
      <c r="AW241" s="13" t="s">
        <v>41</v>
      </c>
      <c r="AX241" s="13" t="s">
        <v>80</v>
      </c>
      <c r="AY241" s="247" t="s">
        <v>257</v>
      </c>
    </row>
    <row r="242" s="13" customFormat="1">
      <c r="A242" s="13"/>
      <c r="B242" s="237"/>
      <c r="C242" s="238"/>
      <c r="D242" s="239" t="s">
        <v>268</v>
      </c>
      <c r="E242" s="240" t="s">
        <v>35</v>
      </c>
      <c r="F242" s="241" t="s">
        <v>1723</v>
      </c>
      <c r="G242" s="238"/>
      <c r="H242" s="240" t="s">
        <v>35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268</v>
      </c>
      <c r="AU242" s="247" t="s">
        <v>89</v>
      </c>
      <c r="AV242" s="13" t="s">
        <v>87</v>
      </c>
      <c r="AW242" s="13" t="s">
        <v>41</v>
      </c>
      <c r="AX242" s="13" t="s">
        <v>80</v>
      </c>
      <c r="AY242" s="247" t="s">
        <v>257</v>
      </c>
    </row>
    <row r="243" s="14" customFormat="1">
      <c r="A243" s="14"/>
      <c r="B243" s="248"/>
      <c r="C243" s="249"/>
      <c r="D243" s="239" t="s">
        <v>268</v>
      </c>
      <c r="E243" s="250" t="s">
        <v>35</v>
      </c>
      <c r="F243" s="251" t="s">
        <v>1690</v>
      </c>
      <c r="G243" s="249"/>
      <c r="H243" s="252">
        <v>2.226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268</v>
      </c>
      <c r="AU243" s="258" t="s">
        <v>89</v>
      </c>
      <c r="AV243" s="14" t="s">
        <v>89</v>
      </c>
      <c r="AW243" s="14" t="s">
        <v>41</v>
      </c>
      <c r="AX243" s="14" t="s">
        <v>80</v>
      </c>
      <c r="AY243" s="258" t="s">
        <v>257</v>
      </c>
    </row>
    <row r="244" s="15" customFormat="1">
      <c r="A244" s="15"/>
      <c r="B244" s="259"/>
      <c r="C244" s="260"/>
      <c r="D244" s="239" t="s">
        <v>268</v>
      </c>
      <c r="E244" s="261" t="s">
        <v>35</v>
      </c>
      <c r="F244" s="262" t="s">
        <v>272</v>
      </c>
      <c r="G244" s="260"/>
      <c r="H244" s="263">
        <v>2.226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9" t="s">
        <v>268</v>
      </c>
      <c r="AU244" s="269" t="s">
        <v>89</v>
      </c>
      <c r="AV244" s="15" t="s">
        <v>264</v>
      </c>
      <c r="AW244" s="15" t="s">
        <v>41</v>
      </c>
      <c r="AX244" s="15" t="s">
        <v>87</v>
      </c>
      <c r="AY244" s="269" t="s">
        <v>257</v>
      </c>
    </row>
    <row r="245" s="2" customFormat="1" ht="16.5" customHeight="1">
      <c r="A245" s="41"/>
      <c r="B245" s="42"/>
      <c r="C245" s="219" t="s">
        <v>422</v>
      </c>
      <c r="D245" s="219" t="s">
        <v>259</v>
      </c>
      <c r="E245" s="220" t="s">
        <v>1320</v>
      </c>
      <c r="F245" s="221" t="s">
        <v>1321</v>
      </c>
      <c r="G245" s="222" t="s">
        <v>262</v>
      </c>
      <c r="H245" s="223">
        <v>44.520000000000003</v>
      </c>
      <c r="I245" s="224"/>
      <c r="J245" s="225">
        <f>ROUND(I245*H245,2)</f>
        <v>0</v>
      </c>
      <c r="K245" s="221" t="s">
        <v>263</v>
      </c>
      <c r="L245" s="47"/>
      <c r="M245" s="226" t="s">
        <v>35</v>
      </c>
      <c r="N245" s="227" t="s">
        <v>51</v>
      </c>
      <c r="O245" s="87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0" t="s">
        <v>264</v>
      </c>
      <c r="AT245" s="230" t="s">
        <v>259</v>
      </c>
      <c r="AU245" s="230" t="s">
        <v>89</v>
      </c>
      <c r="AY245" s="19" t="s">
        <v>257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87</v>
      </c>
      <c r="BK245" s="231">
        <f>ROUND(I245*H245,2)</f>
        <v>0</v>
      </c>
      <c r="BL245" s="19" t="s">
        <v>264</v>
      </c>
      <c r="BM245" s="230" t="s">
        <v>1724</v>
      </c>
    </row>
    <row r="246" s="2" customFormat="1">
      <c r="A246" s="41"/>
      <c r="B246" s="42"/>
      <c r="C246" s="43"/>
      <c r="D246" s="232" t="s">
        <v>266</v>
      </c>
      <c r="E246" s="43"/>
      <c r="F246" s="233" t="s">
        <v>1323</v>
      </c>
      <c r="G246" s="43"/>
      <c r="H246" s="43"/>
      <c r="I246" s="234"/>
      <c r="J246" s="43"/>
      <c r="K246" s="43"/>
      <c r="L246" s="47"/>
      <c r="M246" s="235"/>
      <c r="N246" s="23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266</v>
      </c>
      <c r="AU246" s="19" t="s">
        <v>89</v>
      </c>
    </row>
    <row r="247" s="13" customFormat="1">
      <c r="A247" s="13"/>
      <c r="B247" s="237"/>
      <c r="C247" s="238"/>
      <c r="D247" s="239" t="s">
        <v>268</v>
      </c>
      <c r="E247" s="240" t="s">
        <v>35</v>
      </c>
      <c r="F247" s="241" t="s">
        <v>1667</v>
      </c>
      <c r="G247" s="238"/>
      <c r="H247" s="240" t="s">
        <v>35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268</v>
      </c>
      <c r="AU247" s="247" t="s">
        <v>89</v>
      </c>
      <c r="AV247" s="13" t="s">
        <v>87</v>
      </c>
      <c r="AW247" s="13" t="s">
        <v>41</v>
      </c>
      <c r="AX247" s="13" t="s">
        <v>80</v>
      </c>
      <c r="AY247" s="247" t="s">
        <v>257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270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4" customFormat="1">
      <c r="A249" s="14"/>
      <c r="B249" s="248"/>
      <c r="C249" s="249"/>
      <c r="D249" s="239" t="s">
        <v>268</v>
      </c>
      <c r="E249" s="250" t="s">
        <v>35</v>
      </c>
      <c r="F249" s="251" t="s">
        <v>1680</v>
      </c>
      <c r="G249" s="249"/>
      <c r="H249" s="252">
        <v>44.520000000000003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268</v>
      </c>
      <c r="AU249" s="258" t="s">
        <v>89</v>
      </c>
      <c r="AV249" s="14" t="s">
        <v>89</v>
      </c>
      <c r="AW249" s="14" t="s">
        <v>41</v>
      </c>
      <c r="AX249" s="14" t="s">
        <v>80</v>
      </c>
      <c r="AY249" s="258" t="s">
        <v>257</v>
      </c>
    </row>
    <row r="250" s="15" customFormat="1">
      <c r="A250" s="15"/>
      <c r="B250" s="259"/>
      <c r="C250" s="260"/>
      <c r="D250" s="239" t="s">
        <v>268</v>
      </c>
      <c r="E250" s="261" t="s">
        <v>35</v>
      </c>
      <c r="F250" s="262" t="s">
        <v>272</v>
      </c>
      <c r="G250" s="260"/>
      <c r="H250" s="263">
        <v>44.520000000000003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268</v>
      </c>
      <c r="AU250" s="269" t="s">
        <v>89</v>
      </c>
      <c r="AV250" s="15" t="s">
        <v>264</v>
      </c>
      <c r="AW250" s="15" t="s">
        <v>41</v>
      </c>
      <c r="AX250" s="15" t="s">
        <v>87</v>
      </c>
      <c r="AY250" s="269" t="s">
        <v>257</v>
      </c>
    </row>
    <row r="251" s="2" customFormat="1" ht="16.5" customHeight="1">
      <c r="A251" s="41"/>
      <c r="B251" s="42"/>
      <c r="C251" s="270" t="s">
        <v>427</v>
      </c>
      <c r="D251" s="270" t="s">
        <v>369</v>
      </c>
      <c r="E251" s="271" t="s">
        <v>1325</v>
      </c>
      <c r="F251" s="272" t="s">
        <v>1326</v>
      </c>
      <c r="G251" s="273" t="s">
        <v>1327</v>
      </c>
      <c r="H251" s="274">
        <v>1.113</v>
      </c>
      <c r="I251" s="275"/>
      <c r="J251" s="276">
        <f>ROUND(I251*H251,2)</f>
        <v>0</v>
      </c>
      <c r="K251" s="272" t="s">
        <v>263</v>
      </c>
      <c r="L251" s="277"/>
      <c r="M251" s="278" t="s">
        <v>35</v>
      </c>
      <c r="N251" s="279" t="s">
        <v>51</v>
      </c>
      <c r="O251" s="87"/>
      <c r="P251" s="228">
        <f>O251*H251</f>
        <v>0</v>
      </c>
      <c r="Q251" s="228">
        <v>0.001</v>
      </c>
      <c r="R251" s="228">
        <f>Q251*H251</f>
        <v>0.0011130000000000001</v>
      </c>
      <c r="S251" s="228">
        <v>0</v>
      </c>
      <c r="T251" s="22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0" t="s">
        <v>308</v>
      </c>
      <c r="AT251" s="230" t="s">
        <v>369</v>
      </c>
      <c r="AU251" s="230" t="s">
        <v>89</v>
      </c>
      <c r="AY251" s="19" t="s">
        <v>257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9" t="s">
        <v>87</v>
      </c>
      <c r="BK251" s="231">
        <f>ROUND(I251*H251,2)</f>
        <v>0</v>
      </c>
      <c r="BL251" s="19" t="s">
        <v>264</v>
      </c>
      <c r="BM251" s="230" t="s">
        <v>1725</v>
      </c>
    </row>
    <row r="252" s="14" customFormat="1">
      <c r="A252" s="14"/>
      <c r="B252" s="248"/>
      <c r="C252" s="249"/>
      <c r="D252" s="239" t="s">
        <v>268</v>
      </c>
      <c r="E252" s="249"/>
      <c r="F252" s="251" t="s">
        <v>1726</v>
      </c>
      <c r="G252" s="249"/>
      <c r="H252" s="252">
        <v>1.113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268</v>
      </c>
      <c r="AU252" s="258" t="s">
        <v>89</v>
      </c>
      <c r="AV252" s="14" t="s">
        <v>89</v>
      </c>
      <c r="AW252" s="14" t="s">
        <v>4</v>
      </c>
      <c r="AX252" s="14" t="s">
        <v>87</v>
      </c>
      <c r="AY252" s="258" t="s">
        <v>257</v>
      </c>
    </row>
    <row r="253" s="12" customFormat="1" ht="22.8" customHeight="1">
      <c r="A253" s="12"/>
      <c r="B253" s="203"/>
      <c r="C253" s="204"/>
      <c r="D253" s="205" t="s">
        <v>79</v>
      </c>
      <c r="E253" s="217" t="s">
        <v>89</v>
      </c>
      <c r="F253" s="217" t="s">
        <v>387</v>
      </c>
      <c r="G253" s="204"/>
      <c r="H253" s="204"/>
      <c r="I253" s="207"/>
      <c r="J253" s="218">
        <f>BK253</f>
        <v>0</v>
      </c>
      <c r="K253" s="204"/>
      <c r="L253" s="209"/>
      <c r="M253" s="210"/>
      <c r="N253" s="211"/>
      <c r="O253" s="211"/>
      <c r="P253" s="212">
        <f>SUM(P254:P258)</f>
        <v>0</v>
      </c>
      <c r="Q253" s="211"/>
      <c r="R253" s="212">
        <f>SUM(R254:R258)</f>
        <v>10.955008800000002</v>
      </c>
      <c r="S253" s="211"/>
      <c r="T253" s="213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4" t="s">
        <v>87</v>
      </c>
      <c r="AT253" s="215" t="s">
        <v>79</v>
      </c>
      <c r="AU253" s="215" t="s">
        <v>87</v>
      </c>
      <c r="AY253" s="214" t="s">
        <v>257</v>
      </c>
      <c r="BK253" s="216">
        <f>SUM(BK254:BK258)</f>
        <v>0</v>
      </c>
    </row>
    <row r="254" s="2" customFormat="1" ht="33" customHeight="1">
      <c r="A254" s="41"/>
      <c r="B254" s="42"/>
      <c r="C254" s="219" t="s">
        <v>431</v>
      </c>
      <c r="D254" s="219" t="s">
        <v>259</v>
      </c>
      <c r="E254" s="220" t="s">
        <v>389</v>
      </c>
      <c r="F254" s="221" t="s">
        <v>390</v>
      </c>
      <c r="G254" s="222" t="s">
        <v>297</v>
      </c>
      <c r="H254" s="223">
        <v>53.520000000000003</v>
      </c>
      <c r="I254" s="224"/>
      <c r="J254" s="225">
        <f>ROUND(I254*H254,2)</f>
        <v>0</v>
      </c>
      <c r="K254" s="221" t="s">
        <v>263</v>
      </c>
      <c r="L254" s="47"/>
      <c r="M254" s="226" t="s">
        <v>35</v>
      </c>
      <c r="N254" s="227" t="s">
        <v>51</v>
      </c>
      <c r="O254" s="87"/>
      <c r="P254" s="228">
        <f>O254*H254</f>
        <v>0</v>
      </c>
      <c r="Q254" s="228">
        <v>0.20469000000000001</v>
      </c>
      <c r="R254" s="228">
        <f>Q254*H254</f>
        <v>10.955008800000002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264</v>
      </c>
      <c r="AT254" s="230" t="s">
        <v>259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1727</v>
      </c>
    </row>
    <row r="255" s="2" customFormat="1">
      <c r="A255" s="41"/>
      <c r="B255" s="42"/>
      <c r="C255" s="43"/>
      <c r="D255" s="232" t="s">
        <v>266</v>
      </c>
      <c r="E255" s="43"/>
      <c r="F255" s="233" t="s">
        <v>392</v>
      </c>
      <c r="G255" s="43"/>
      <c r="H255" s="43"/>
      <c r="I255" s="234"/>
      <c r="J255" s="43"/>
      <c r="K255" s="43"/>
      <c r="L255" s="47"/>
      <c r="M255" s="235"/>
      <c r="N255" s="23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266</v>
      </c>
      <c r="AU255" s="19" t="s">
        <v>89</v>
      </c>
    </row>
    <row r="256" s="13" customFormat="1">
      <c r="A256" s="13"/>
      <c r="B256" s="237"/>
      <c r="C256" s="238"/>
      <c r="D256" s="239" t="s">
        <v>268</v>
      </c>
      <c r="E256" s="240" t="s">
        <v>35</v>
      </c>
      <c r="F256" s="241" t="s">
        <v>1667</v>
      </c>
      <c r="G256" s="238"/>
      <c r="H256" s="240" t="s">
        <v>35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268</v>
      </c>
      <c r="AU256" s="247" t="s">
        <v>89</v>
      </c>
      <c r="AV256" s="13" t="s">
        <v>87</v>
      </c>
      <c r="AW256" s="13" t="s">
        <v>41</v>
      </c>
      <c r="AX256" s="13" t="s">
        <v>80</v>
      </c>
      <c r="AY256" s="247" t="s">
        <v>257</v>
      </c>
    </row>
    <row r="257" s="14" customFormat="1">
      <c r="A257" s="14"/>
      <c r="B257" s="248"/>
      <c r="C257" s="249"/>
      <c r="D257" s="239" t="s">
        <v>268</v>
      </c>
      <c r="E257" s="250" t="s">
        <v>35</v>
      </c>
      <c r="F257" s="251" t="s">
        <v>1728</v>
      </c>
      <c r="G257" s="249"/>
      <c r="H257" s="252">
        <v>53.520000000000003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268</v>
      </c>
      <c r="AU257" s="258" t="s">
        <v>89</v>
      </c>
      <c r="AV257" s="14" t="s">
        <v>89</v>
      </c>
      <c r="AW257" s="14" t="s">
        <v>41</v>
      </c>
      <c r="AX257" s="14" t="s">
        <v>80</v>
      </c>
      <c r="AY257" s="258" t="s">
        <v>257</v>
      </c>
    </row>
    <row r="258" s="15" customFormat="1">
      <c r="A258" s="15"/>
      <c r="B258" s="259"/>
      <c r="C258" s="260"/>
      <c r="D258" s="239" t="s">
        <v>268</v>
      </c>
      <c r="E258" s="261" t="s">
        <v>35</v>
      </c>
      <c r="F258" s="262" t="s">
        <v>272</v>
      </c>
      <c r="G258" s="260"/>
      <c r="H258" s="263">
        <v>53.520000000000003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268</v>
      </c>
      <c r="AU258" s="269" t="s">
        <v>89</v>
      </c>
      <c r="AV258" s="15" t="s">
        <v>264</v>
      </c>
      <c r="AW258" s="15" t="s">
        <v>41</v>
      </c>
      <c r="AX258" s="15" t="s">
        <v>87</v>
      </c>
      <c r="AY258" s="269" t="s">
        <v>257</v>
      </c>
    </row>
    <row r="259" s="12" customFormat="1" ht="22.8" customHeight="1">
      <c r="A259" s="12"/>
      <c r="B259" s="203"/>
      <c r="C259" s="204"/>
      <c r="D259" s="205" t="s">
        <v>79</v>
      </c>
      <c r="E259" s="217" t="s">
        <v>98</v>
      </c>
      <c r="F259" s="217" t="s">
        <v>393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SUM(P260:P266)</f>
        <v>0</v>
      </c>
      <c r="Q259" s="211"/>
      <c r="R259" s="212">
        <f>SUM(R260:R266)</f>
        <v>0.35377999999999998</v>
      </c>
      <c r="S259" s="211"/>
      <c r="T259" s="213">
        <f>SUM(T260:T266)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87</v>
      </c>
      <c r="AT259" s="215" t="s">
        <v>79</v>
      </c>
      <c r="AU259" s="215" t="s">
        <v>87</v>
      </c>
      <c r="AY259" s="214" t="s">
        <v>257</v>
      </c>
      <c r="BK259" s="216">
        <f>SUM(BK260:BK266)</f>
        <v>0</v>
      </c>
    </row>
    <row r="260" s="2" customFormat="1" ht="24.15" customHeight="1">
      <c r="A260" s="41"/>
      <c r="B260" s="42"/>
      <c r="C260" s="219" t="s">
        <v>436</v>
      </c>
      <c r="D260" s="219" t="s">
        <v>259</v>
      </c>
      <c r="E260" s="220" t="s">
        <v>394</v>
      </c>
      <c r="F260" s="221" t="s">
        <v>395</v>
      </c>
      <c r="G260" s="222" t="s">
        <v>396</v>
      </c>
      <c r="H260" s="223">
        <v>2</v>
      </c>
      <c r="I260" s="224"/>
      <c r="J260" s="225">
        <f>ROUND(I260*H260,2)</f>
        <v>0</v>
      </c>
      <c r="K260" s="221" t="s">
        <v>263</v>
      </c>
      <c r="L260" s="47"/>
      <c r="M260" s="226" t="s">
        <v>35</v>
      </c>
      <c r="N260" s="227" t="s">
        <v>51</v>
      </c>
      <c r="O260" s="87"/>
      <c r="P260" s="228">
        <f>O260*H260</f>
        <v>0</v>
      </c>
      <c r="Q260" s="228">
        <v>0.17488999999999999</v>
      </c>
      <c r="R260" s="228">
        <f>Q260*H260</f>
        <v>0.34977999999999998</v>
      </c>
      <c r="S260" s="228">
        <v>0</v>
      </c>
      <c r="T260" s="22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30" t="s">
        <v>264</v>
      </c>
      <c r="AT260" s="230" t="s">
        <v>259</v>
      </c>
      <c r="AU260" s="230" t="s">
        <v>89</v>
      </c>
      <c r="AY260" s="19" t="s">
        <v>257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9" t="s">
        <v>87</v>
      </c>
      <c r="BK260" s="231">
        <f>ROUND(I260*H260,2)</f>
        <v>0</v>
      </c>
      <c r="BL260" s="19" t="s">
        <v>264</v>
      </c>
      <c r="BM260" s="230" t="s">
        <v>1729</v>
      </c>
    </row>
    <row r="261" s="2" customFormat="1">
      <c r="A261" s="41"/>
      <c r="B261" s="42"/>
      <c r="C261" s="43"/>
      <c r="D261" s="232" t="s">
        <v>266</v>
      </c>
      <c r="E261" s="43"/>
      <c r="F261" s="233" t="s">
        <v>398</v>
      </c>
      <c r="G261" s="43"/>
      <c r="H261" s="43"/>
      <c r="I261" s="234"/>
      <c r="J261" s="43"/>
      <c r="K261" s="43"/>
      <c r="L261" s="47"/>
      <c r="M261" s="235"/>
      <c r="N261" s="23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266</v>
      </c>
      <c r="AU261" s="19" t="s">
        <v>89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1667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399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89</v>
      </c>
      <c r="G264" s="249"/>
      <c r="H264" s="252">
        <v>2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16.5" customHeight="1">
      <c r="A266" s="41"/>
      <c r="B266" s="42"/>
      <c r="C266" s="270" t="s">
        <v>440</v>
      </c>
      <c r="D266" s="270" t="s">
        <v>369</v>
      </c>
      <c r="E266" s="271" t="s">
        <v>401</v>
      </c>
      <c r="F266" s="272" t="s">
        <v>402</v>
      </c>
      <c r="G266" s="273" t="s">
        <v>396</v>
      </c>
      <c r="H266" s="274">
        <v>2</v>
      </c>
      <c r="I266" s="275"/>
      <c r="J266" s="276">
        <f>ROUND(I266*H266,2)</f>
        <v>0</v>
      </c>
      <c r="K266" s="272" t="s">
        <v>263</v>
      </c>
      <c r="L266" s="277"/>
      <c r="M266" s="278" t="s">
        <v>35</v>
      </c>
      <c r="N266" s="279" t="s">
        <v>51</v>
      </c>
      <c r="O266" s="87"/>
      <c r="P266" s="228">
        <f>O266*H266</f>
        <v>0</v>
      </c>
      <c r="Q266" s="228">
        <v>0.002</v>
      </c>
      <c r="R266" s="228">
        <f>Q266*H266</f>
        <v>0.0040000000000000001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308</v>
      </c>
      <c r="AT266" s="230" t="s">
        <v>369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1730</v>
      </c>
    </row>
    <row r="267" s="12" customFormat="1" ht="22.8" customHeight="1">
      <c r="A267" s="12"/>
      <c r="B267" s="203"/>
      <c r="C267" s="204"/>
      <c r="D267" s="205" t="s">
        <v>79</v>
      </c>
      <c r="E267" s="217" t="s">
        <v>264</v>
      </c>
      <c r="F267" s="217" t="s">
        <v>404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SUM(P268:P273)</f>
        <v>0</v>
      </c>
      <c r="Q267" s="211"/>
      <c r="R267" s="212">
        <f>SUM(R268:R273)</f>
        <v>0</v>
      </c>
      <c r="S267" s="211"/>
      <c r="T267" s="213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87</v>
      </c>
      <c r="AT267" s="215" t="s">
        <v>79</v>
      </c>
      <c r="AU267" s="215" t="s">
        <v>87</v>
      </c>
      <c r="AY267" s="214" t="s">
        <v>257</v>
      </c>
      <c r="BK267" s="216">
        <f>SUM(BK268:BK273)</f>
        <v>0</v>
      </c>
    </row>
    <row r="268" s="2" customFormat="1" ht="16.5" customHeight="1">
      <c r="A268" s="41"/>
      <c r="B268" s="42"/>
      <c r="C268" s="219" t="s">
        <v>446</v>
      </c>
      <c r="D268" s="219" t="s">
        <v>259</v>
      </c>
      <c r="E268" s="220" t="s">
        <v>406</v>
      </c>
      <c r="F268" s="221" t="s">
        <v>407</v>
      </c>
      <c r="G268" s="222" t="s">
        <v>318</v>
      </c>
      <c r="H268" s="223">
        <v>5.3520000000000003</v>
      </c>
      <c r="I268" s="224"/>
      <c r="J268" s="225">
        <f>ROUND(I268*H268,2)</f>
        <v>0</v>
      </c>
      <c r="K268" s="221" t="s">
        <v>263</v>
      </c>
      <c r="L268" s="47"/>
      <c r="M268" s="226" t="s">
        <v>35</v>
      </c>
      <c r="N268" s="227" t="s">
        <v>51</v>
      </c>
      <c r="O268" s="87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264</v>
      </c>
      <c r="AT268" s="230" t="s">
        <v>259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1731</v>
      </c>
    </row>
    <row r="269" s="2" customFormat="1">
      <c r="A269" s="41"/>
      <c r="B269" s="42"/>
      <c r="C269" s="43"/>
      <c r="D269" s="232" t="s">
        <v>266</v>
      </c>
      <c r="E269" s="43"/>
      <c r="F269" s="233" t="s">
        <v>409</v>
      </c>
      <c r="G269" s="43"/>
      <c r="H269" s="43"/>
      <c r="I269" s="234"/>
      <c r="J269" s="43"/>
      <c r="K269" s="43"/>
      <c r="L269" s="47"/>
      <c r="M269" s="235"/>
      <c r="N269" s="23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266</v>
      </c>
      <c r="AU269" s="19" t="s">
        <v>89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1667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3" customFormat="1">
      <c r="A271" s="13"/>
      <c r="B271" s="237"/>
      <c r="C271" s="238"/>
      <c r="D271" s="239" t="s">
        <v>268</v>
      </c>
      <c r="E271" s="240" t="s">
        <v>35</v>
      </c>
      <c r="F271" s="241" t="s">
        <v>410</v>
      </c>
      <c r="G271" s="238"/>
      <c r="H271" s="240" t="s">
        <v>35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268</v>
      </c>
      <c r="AU271" s="247" t="s">
        <v>89</v>
      </c>
      <c r="AV271" s="13" t="s">
        <v>87</v>
      </c>
      <c r="AW271" s="13" t="s">
        <v>41</v>
      </c>
      <c r="AX271" s="13" t="s">
        <v>80</v>
      </c>
      <c r="AY271" s="247" t="s">
        <v>257</v>
      </c>
    </row>
    <row r="272" s="14" customFormat="1">
      <c r="A272" s="14"/>
      <c r="B272" s="248"/>
      <c r="C272" s="249"/>
      <c r="D272" s="239" t="s">
        <v>268</v>
      </c>
      <c r="E272" s="250" t="s">
        <v>35</v>
      </c>
      <c r="F272" s="251" t="s">
        <v>1732</v>
      </c>
      <c r="G272" s="249"/>
      <c r="H272" s="252">
        <v>5.3520000000000003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268</v>
      </c>
      <c r="AU272" s="258" t="s">
        <v>89</v>
      </c>
      <c r="AV272" s="14" t="s">
        <v>89</v>
      </c>
      <c r="AW272" s="14" t="s">
        <v>41</v>
      </c>
      <c r="AX272" s="14" t="s">
        <v>80</v>
      </c>
      <c r="AY272" s="258" t="s">
        <v>257</v>
      </c>
    </row>
    <row r="273" s="15" customFormat="1">
      <c r="A273" s="15"/>
      <c r="B273" s="259"/>
      <c r="C273" s="260"/>
      <c r="D273" s="239" t="s">
        <v>268</v>
      </c>
      <c r="E273" s="261" t="s">
        <v>35</v>
      </c>
      <c r="F273" s="262" t="s">
        <v>272</v>
      </c>
      <c r="G273" s="260"/>
      <c r="H273" s="263">
        <v>5.3520000000000003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9" t="s">
        <v>268</v>
      </c>
      <c r="AU273" s="269" t="s">
        <v>89</v>
      </c>
      <c r="AV273" s="15" t="s">
        <v>264</v>
      </c>
      <c r="AW273" s="15" t="s">
        <v>41</v>
      </c>
      <c r="AX273" s="15" t="s">
        <v>87</v>
      </c>
      <c r="AY273" s="269" t="s">
        <v>257</v>
      </c>
    </row>
    <row r="274" s="12" customFormat="1" ht="22.8" customHeight="1">
      <c r="A274" s="12"/>
      <c r="B274" s="203"/>
      <c r="C274" s="204"/>
      <c r="D274" s="205" t="s">
        <v>79</v>
      </c>
      <c r="E274" s="217" t="s">
        <v>308</v>
      </c>
      <c r="F274" s="217" t="s">
        <v>412</v>
      </c>
      <c r="G274" s="204"/>
      <c r="H274" s="204"/>
      <c r="I274" s="207"/>
      <c r="J274" s="218">
        <f>BK274</f>
        <v>0</v>
      </c>
      <c r="K274" s="204"/>
      <c r="L274" s="209"/>
      <c r="M274" s="210"/>
      <c r="N274" s="211"/>
      <c r="O274" s="211"/>
      <c r="P274" s="212">
        <f>SUM(P275:P333)</f>
        <v>0</v>
      </c>
      <c r="Q274" s="211"/>
      <c r="R274" s="212">
        <f>SUM(R275:R333)</f>
        <v>2.8142974999999999</v>
      </c>
      <c r="S274" s="211"/>
      <c r="T274" s="213">
        <f>SUM(T275:T333)</f>
        <v>2.3548800000000001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4" t="s">
        <v>87</v>
      </c>
      <c r="AT274" s="215" t="s">
        <v>79</v>
      </c>
      <c r="AU274" s="215" t="s">
        <v>87</v>
      </c>
      <c r="AY274" s="214" t="s">
        <v>257</v>
      </c>
      <c r="BK274" s="216">
        <f>SUM(BK275:BK333)</f>
        <v>0</v>
      </c>
    </row>
    <row r="275" s="2" customFormat="1" ht="21.75" customHeight="1">
      <c r="A275" s="41"/>
      <c r="B275" s="42"/>
      <c r="C275" s="219" t="s">
        <v>451</v>
      </c>
      <c r="D275" s="219" t="s">
        <v>259</v>
      </c>
      <c r="E275" s="220" t="s">
        <v>1733</v>
      </c>
      <c r="F275" s="221" t="s">
        <v>1734</v>
      </c>
      <c r="G275" s="222" t="s">
        <v>297</v>
      </c>
      <c r="H275" s="223">
        <v>53.520000000000003</v>
      </c>
      <c r="I275" s="224"/>
      <c r="J275" s="225">
        <f>ROUND(I275*H275,2)</f>
        <v>0</v>
      </c>
      <c r="K275" s="221" t="s">
        <v>263</v>
      </c>
      <c r="L275" s="47"/>
      <c r="M275" s="226" t="s">
        <v>35</v>
      </c>
      <c r="N275" s="227" t="s">
        <v>51</v>
      </c>
      <c r="O275" s="87"/>
      <c r="P275" s="228">
        <f>O275*H275</f>
        <v>0</v>
      </c>
      <c r="Q275" s="228">
        <v>0</v>
      </c>
      <c r="R275" s="228">
        <f>Q275*H275</f>
        <v>0</v>
      </c>
      <c r="S275" s="228">
        <v>0.043999999999999997</v>
      </c>
      <c r="T275" s="229">
        <f>S275*H275</f>
        <v>2.3548800000000001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0" t="s">
        <v>264</v>
      </c>
      <c r="AT275" s="230" t="s">
        <v>259</v>
      </c>
      <c r="AU275" s="230" t="s">
        <v>89</v>
      </c>
      <c r="AY275" s="19" t="s">
        <v>257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9" t="s">
        <v>87</v>
      </c>
      <c r="BK275" s="231">
        <f>ROUND(I275*H275,2)</f>
        <v>0</v>
      </c>
      <c r="BL275" s="19" t="s">
        <v>264</v>
      </c>
      <c r="BM275" s="230" t="s">
        <v>1735</v>
      </c>
    </row>
    <row r="276" s="2" customFormat="1">
      <c r="A276" s="41"/>
      <c r="B276" s="42"/>
      <c r="C276" s="43"/>
      <c r="D276" s="232" t="s">
        <v>266</v>
      </c>
      <c r="E276" s="43"/>
      <c r="F276" s="233" t="s">
        <v>1736</v>
      </c>
      <c r="G276" s="43"/>
      <c r="H276" s="43"/>
      <c r="I276" s="234"/>
      <c r="J276" s="43"/>
      <c r="K276" s="43"/>
      <c r="L276" s="47"/>
      <c r="M276" s="235"/>
      <c r="N276" s="23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266</v>
      </c>
      <c r="AU276" s="19" t="s">
        <v>89</v>
      </c>
    </row>
    <row r="277" s="13" customFormat="1">
      <c r="A277" s="13"/>
      <c r="B277" s="237"/>
      <c r="C277" s="238"/>
      <c r="D277" s="239" t="s">
        <v>268</v>
      </c>
      <c r="E277" s="240" t="s">
        <v>35</v>
      </c>
      <c r="F277" s="241" t="s">
        <v>1667</v>
      </c>
      <c r="G277" s="238"/>
      <c r="H277" s="240" t="s">
        <v>35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268</v>
      </c>
      <c r="AU277" s="247" t="s">
        <v>89</v>
      </c>
      <c r="AV277" s="13" t="s">
        <v>87</v>
      </c>
      <c r="AW277" s="13" t="s">
        <v>41</v>
      </c>
      <c r="AX277" s="13" t="s">
        <v>80</v>
      </c>
      <c r="AY277" s="247" t="s">
        <v>257</v>
      </c>
    </row>
    <row r="278" s="14" customFormat="1">
      <c r="A278" s="14"/>
      <c r="B278" s="248"/>
      <c r="C278" s="249"/>
      <c r="D278" s="239" t="s">
        <v>268</v>
      </c>
      <c r="E278" s="250" t="s">
        <v>35</v>
      </c>
      <c r="F278" s="251" t="s">
        <v>1728</v>
      </c>
      <c r="G278" s="249"/>
      <c r="H278" s="252">
        <v>53.520000000000003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268</v>
      </c>
      <c r="AU278" s="258" t="s">
        <v>89</v>
      </c>
      <c r="AV278" s="14" t="s">
        <v>89</v>
      </c>
      <c r="AW278" s="14" t="s">
        <v>41</v>
      </c>
      <c r="AX278" s="14" t="s">
        <v>80</v>
      </c>
      <c r="AY278" s="258" t="s">
        <v>257</v>
      </c>
    </row>
    <row r="279" s="15" customFormat="1">
      <c r="A279" s="15"/>
      <c r="B279" s="259"/>
      <c r="C279" s="260"/>
      <c r="D279" s="239" t="s">
        <v>268</v>
      </c>
      <c r="E279" s="261" t="s">
        <v>35</v>
      </c>
      <c r="F279" s="262" t="s">
        <v>272</v>
      </c>
      <c r="G279" s="260"/>
      <c r="H279" s="263">
        <v>53.520000000000003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9" t="s">
        <v>268</v>
      </c>
      <c r="AU279" s="269" t="s">
        <v>89</v>
      </c>
      <c r="AV279" s="15" t="s">
        <v>264</v>
      </c>
      <c r="AW279" s="15" t="s">
        <v>41</v>
      </c>
      <c r="AX279" s="15" t="s">
        <v>87</v>
      </c>
      <c r="AY279" s="269" t="s">
        <v>257</v>
      </c>
    </row>
    <row r="280" s="2" customFormat="1" ht="21.75" customHeight="1">
      <c r="A280" s="41"/>
      <c r="B280" s="42"/>
      <c r="C280" s="219" t="s">
        <v>458</v>
      </c>
      <c r="D280" s="219" t="s">
        <v>259</v>
      </c>
      <c r="E280" s="220" t="s">
        <v>1737</v>
      </c>
      <c r="F280" s="221" t="s">
        <v>1738</v>
      </c>
      <c r="G280" s="222" t="s">
        <v>297</v>
      </c>
      <c r="H280" s="223">
        <v>53.520000000000003</v>
      </c>
      <c r="I280" s="224"/>
      <c r="J280" s="225">
        <f>ROUND(I280*H280,2)</f>
        <v>0</v>
      </c>
      <c r="K280" s="221" t="s">
        <v>263</v>
      </c>
      <c r="L280" s="47"/>
      <c r="M280" s="226" t="s">
        <v>35</v>
      </c>
      <c r="N280" s="227" t="s">
        <v>51</v>
      </c>
      <c r="O280" s="87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264</v>
      </c>
      <c r="AT280" s="230" t="s">
        <v>259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1739</v>
      </c>
    </row>
    <row r="281" s="2" customFormat="1">
      <c r="A281" s="41"/>
      <c r="B281" s="42"/>
      <c r="C281" s="43"/>
      <c r="D281" s="232" t="s">
        <v>266</v>
      </c>
      <c r="E281" s="43"/>
      <c r="F281" s="233" t="s">
        <v>1740</v>
      </c>
      <c r="G281" s="43"/>
      <c r="H281" s="43"/>
      <c r="I281" s="234"/>
      <c r="J281" s="43"/>
      <c r="K281" s="43"/>
      <c r="L281" s="47"/>
      <c r="M281" s="235"/>
      <c r="N281" s="23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266</v>
      </c>
      <c r="AU281" s="19" t="s">
        <v>89</v>
      </c>
    </row>
    <row r="282" s="13" customFormat="1">
      <c r="A282" s="13"/>
      <c r="B282" s="237"/>
      <c r="C282" s="238"/>
      <c r="D282" s="239" t="s">
        <v>268</v>
      </c>
      <c r="E282" s="240" t="s">
        <v>35</v>
      </c>
      <c r="F282" s="241" t="s">
        <v>1667</v>
      </c>
      <c r="G282" s="238"/>
      <c r="H282" s="240" t="s">
        <v>35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268</v>
      </c>
      <c r="AU282" s="247" t="s">
        <v>89</v>
      </c>
      <c r="AV282" s="13" t="s">
        <v>87</v>
      </c>
      <c r="AW282" s="13" t="s">
        <v>41</v>
      </c>
      <c r="AX282" s="13" t="s">
        <v>80</v>
      </c>
      <c r="AY282" s="247" t="s">
        <v>257</v>
      </c>
    </row>
    <row r="283" s="14" customFormat="1">
      <c r="A283" s="14"/>
      <c r="B283" s="248"/>
      <c r="C283" s="249"/>
      <c r="D283" s="239" t="s">
        <v>268</v>
      </c>
      <c r="E283" s="250" t="s">
        <v>35</v>
      </c>
      <c r="F283" s="251" t="s">
        <v>1728</v>
      </c>
      <c r="G283" s="249"/>
      <c r="H283" s="252">
        <v>53.520000000000003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268</v>
      </c>
      <c r="AU283" s="258" t="s">
        <v>89</v>
      </c>
      <c r="AV283" s="14" t="s">
        <v>89</v>
      </c>
      <c r="AW283" s="14" t="s">
        <v>41</v>
      </c>
      <c r="AX283" s="14" t="s">
        <v>80</v>
      </c>
      <c r="AY283" s="258" t="s">
        <v>257</v>
      </c>
    </row>
    <row r="284" s="15" customFormat="1">
      <c r="A284" s="15"/>
      <c r="B284" s="259"/>
      <c r="C284" s="260"/>
      <c r="D284" s="239" t="s">
        <v>268</v>
      </c>
      <c r="E284" s="261" t="s">
        <v>35</v>
      </c>
      <c r="F284" s="262" t="s">
        <v>272</v>
      </c>
      <c r="G284" s="260"/>
      <c r="H284" s="263">
        <v>53.520000000000003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9" t="s">
        <v>268</v>
      </c>
      <c r="AU284" s="269" t="s">
        <v>89</v>
      </c>
      <c r="AV284" s="15" t="s">
        <v>264</v>
      </c>
      <c r="AW284" s="15" t="s">
        <v>41</v>
      </c>
      <c r="AX284" s="15" t="s">
        <v>87</v>
      </c>
      <c r="AY284" s="269" t="s">
        <v>257</v>
      </c>
    </row>
    <row r="285" s="2" customFormat="1" ht="16.5" customHeight="1">
      <c r="A285" s="41"/>
      <c r="B285" s="42"/>
      <c r="C285" s="270" t="s">
        <v>462</v>
      </c>
      <c r="D285" s="270" t="s">
        <v>369</v>
      </c>
      <c r="E285" s="271" t="s">
        <v>1741</v>
      </c>
      <c r="F285" s="272" t="s">
        <v>1742</v>
      </c>
      <c r="G285" s="273" t="s">
        <v>297</v>
      </c>
      <c r="H285" s="274">
        <v>54.055</v>
      </c>
      <c r="I285" s="275"/>
      <c r="J285" s="276">
        <f>ROUND(I285*H285,2)</f>
        <v>0</v>
      </c>
      <c r="K285" s="272" t="s">
        <v>263</v>
      </c>
      <c r="L285" s="277"/>
      <c r="M285" s="278" t="s">
        <v>35</v>
      </c>
      <c r="N285" s="279" t="s">
        <v>51</v>
      </c>
      <c r="O285" s="87"/>
      <c r="P285" s="228">
        <f>O285*H285</f>
        <v>0</v>
      </c>
      <c r="Q285" s="228">
        <v>0.026499999999999999</v>
      </c>
      <c r="R285" s="228">
        <f>Q285*H285</f>
        <v>1.4324574999999999</v>
      </c>
      <c r="S285" s="228">
        <v>0</v>
      </c>
      <c r="T285" s="22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0" t="s">
        <v>308</v>
      </c>
      <c r="AT285" s="230" t="s">
        <v>369</v>
      </c>
      <c r="AU285" s="230" t="s">
        <v>89</v>
      </c>
      <c r="AY285" s="19" t="s">
        <v>257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9" t="s">
        <v>87</v>
      </c>
      <c r="BK285" s="231">
        <f>ROUND(I285*H285,2)</f>
        <v>0</v>
      </c>
      <c r="BL285" s="19" t="s">
        <v>264</v>
      </c>
      <c r="BM285" s="230" t="s">
        <v>1743</v>
      </c>
    </row>
    <row r="286" s="14" customFormat="1">
      <c r="A286" s="14"/>
      <c r="B286" s="248"/>
      <c r="C286" s="249"/>
      <c r="D286" s="239" t="s">
        <v>268</v>
      </c>
      <c r="E286" s="249"/>
      <c r="F286" s="251" t="s">
        <v>1744</v>
      </c>
      <c r="G286" s="249"/>
      <c r="H286" s="252">
        <v>54.055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268</v>
      </c>
      <c r="AU286" s="258" t="s">
        <v>89</v>
      </c>
      <c r="AV286" s="14" t="s">
        <v>89</v>
      </c>
      <c r="AW286" s="14" t="s">
        <v>4</v>
      </c>
      <c r="AX286" s="14" t="s">
        <v>87</v>
      </c>
      <c r="AY286" s="258" t="s">
        <v>257</v>
      </c>
    </row>
    <row r="287" s="2" customFormat="1" ht="24.15" customHeight="1">
      <c r="A287" s="41"/>
      <c r="B287" s="42"/>
      <c r="C287" s="219" t="s">
        <v>466</v>
      </c>
      <c r="D287" s="219" t="s">
        <v>259</v>
      </c>
      <c r="E287" s="220" t="s">
        <v>432</v>
      </c>
      <c r="F287" s="221" t="s">
        <v>433</v>
      </c>
      <c r="G287" s="222" t="s">
        <v>396</v>
      </c>
      <c r="H287" s="223">
        <v>2</v>
      </c>
      <c r="I287" s="224"/>
      <c r="J287" s="225">
        <f>ROUND(I287*H287,2)</f>
        <v>0</v>
      </c>
      <c r="K287" s="221" t="s">
        <v>263</v>
      </c>
      <c r="L287" s="47"/>
      <c r="M287" s="226" t="s">
        <v>35</v>
      </c>
      <c r="N287" s="227" t="s">
        <v>51</v>
      </c>
      <c r="O287" s="87"/>
      <c r="P287" s="228">
        <f>O287*H287</f>
        <v>0</v>
      </c>
      <c r="Q287" s="228">
        <v>0.00296</v>
      </c>
      <c r="R287" s="228">
        <f>Q287*H287</f>
        <v>0.0059199999999999999</v>
      </c>
      <c r="S287" s="228">
        <v>0</v>
      </c>
      <c r="T287" s="22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0" t="s">
        <v>264</v>
      </c>
      <c r="AT287" s="230" t="s">
        <v>259</v>
      </c>
      <c r="AU287" s="230" t="s">
        <v>89</v>
      </c>
      <c r="AY287" s="19" t="s">
        <v>257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9" t="s">
        <v>87</v>
      </c>
      <c r="BK287" s="231">
        <f>ROUND(I287*H287,2)</f>
        <v>0</v>
      </c>
      <c r="BL287" s="19" t="s">
        <v>264</v>
      </c>
      <c r="BM287" s="230" t="s">
        <v>1745</v>
      </c>
    </row>
    <row r="288" s="2" customFormat="1">
      <c r="A288" s="41"/>
      <c r="B288" s="42"/>
      <c r="C288" s="43"/>
      <c r="D288" s="232" t="s">
        <v>266</v>
      </c>
      <c r="E288" s="43"/>
      <c r="F288" s="233" t="s">
        <v>435</v>
      </c>
      <c r="G288" s="43"/>
      <c r="H288" s="43"/>
      <c r="I288" s="234"/>
      <c r="J288" s="43"/>
      <c r="K288" s="43"/>
      <c r="L288" s="47"/>
      <c r="M288" s="235"/>
      <c r="N288" s="23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266</v>
      </c>
      <c r="AU288" s="19" t="s">
        <v>89</v>
      </c>
    </row>
    <row r="289" s="13" customFormat="1">
      <c r="A289" s="13"/>
      <c r="B289" s="237"/>
      <c r="C289" s="238"/>
      <c r="D289" s="239" t="s">
        <v>268</v>
      </c>
      <c r="E289" s="240" t="s">
        <v>35</v>
      </c>
      <c r="F289" s="241" t="s">
        <v>1667</v>
      </c>
      <c r="G289" s="238"/>
      <c r="H289" s="240" t="s">
        <v>35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268</v>
      </c>
      <c r="AU289" s="247" t="s">
        <v>89</v>
      </c>
      <c r="AV289" s="13" t="s">
        <v>87</v>
      </c>
      <c r="AW289" s="13" t="s">
        <v>41</v>
      </c>
      <c r="AX289" s="13" t="s">
        <v>80</v>
      </c>
      <c r="AY289" s="247" t="s">
        <v>257</v>
      </c>
    </row>
    <row r="290" s="14" customFormat="1">
      <c r="A290" s="14"/>
      <c r="B290" s="248"/>
      <c r="C290" s="249"/>
      <c r="D290" s="239" t="s">
        <v>268</v>
      </c>
      <c r="E290" s="250" t="s">
        <v>35</v>
      </c>
      <c r="F290" s="251" t="s">
        <v>1746</v>
      </c>
      <c r="G290" s="249"/>
      <c r="H290" s="252">
        <v>2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8" t="s">
        <v>268</v>
      </c>
      <c r="AU290" s="258" t="s">
        <v>89</v>
      </c>
      <c r="AV290" s="14" t="s">
        <v>89</v>
      </c>
      <c r="AW290" s="14" t="s">
        <v>41</v>
      </c>
      <c r="AX290" s="14" t="s">
        <v>80</v>
      </c>
      <c r="AY290" s="258" t="s">
        <v>257</v>
      </c>
    </row>
    <row r="291" s="15" customFormat="1">
      <c r="A291" s="15"/>
      <c r="B291" s="259"/>
      <c r="C291" s="260"/>
      <c r="D291" s="239" t="s">
        <v>268</v>
      </c>
      <c r="E291" s="261" t="s">
        <v>35</v>
      </c>
      <c r="F291" s="262" t="s">
        <v>272</v>
      </c>
      <c r="G291" s="260"/>
      <c r="H291" s="263">
        <v>2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9" t="s">
        <v>268</v>
      </c>
      <c r="AU291" s="269" t="s">
        <v>89</v>
      </c>
      <c r="AV291" s="15" t="s">
        <v>264</v>
      </c>
      <c r="AW291" s="15" t="s">
        <v>41</v>
      </c>
      <c r="AX291" s="15" t="s">
        <v>87</v>
      </c>
      <c r="AY291" s="269" t="s">
        <v>257</v>
      </c>
    </row>
    <row r="292" s="2" customFormat="1" ht="16.5" customHeight="1">
      <c r="A292" s="41"/>
      <c r="B292" s="42"/>
      <c r="C292" s="270" t="s">
        <v>471</v>
      </c>
      <c r="D292" s="270" t="s">
        <v>369</v>
      </c>
      <c r="E292" s="271" t="s">
        <v>1747</v>
      </c>
      <c r="F292" s="272" t="s">
        <v>1748</v>
      </c>
      <c r="G292" s="273" t="s">
        <v>396</v>
      </c>
      <c r="H292" s="274">
        <v>2</v>
      </c>
      <c r="I292" s="275"/>
      <c r="J292" s="276">
        <f>ROUND(I292*H292,2)</f>
        <v>0</v>
      </c>
      <c r="K292" s="272" t="s">
        <v>35</v>
      </c>
      <c r="L292" s="277"/>
      <c r="M292" s="278" t="s">
        <v>35</v>
      </c>
      <c r="N292" s="279" t="s">
        <v>51</v>
      </c>
      <c r="O292" s="87"/>
      <c r="P292" s="228">
        <f>O292*H292</f>
        <v>0</v>
      </c>
      <c r="Q292" s="228">
        <v>0.016639999999999999</v>
      </c>
      <c r="R292" s="228">
        <f>Q292*H292</f>
        <v>0.033279999999999997</v>
      </c>
      <c r="S292" s="228">
        <v>0</v>
      </c>
      <c r="T292" s="22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0" t="s">
        <v>308</v>
      </c>
      <c r="AT292" s="230" t="s">
        <v>369</v>
      </c>
      <c r="AU292" s="230" t="s">
        <v>89</v>
      </c>
      <c r="AY292" s="19" t="s">
        <v>257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9" t="s">
        <v>87</v>
      </c>
      <c r="BK292" s="231">
        <f>ROUND(I292*H292,2)</f>
        <v>0</v>
      </c>
      <c r="BL292" s="19" t="s">
        <v>264</v>
      </c>
      <c r="BM292" s="230" t="s">
        <v>1749</v>
      </c>
    </row>
    <row r="293" s="13" customFormat="1">
      <c r="A293" s="13"/>
      <c r="B293" s="237"/>
      <c r="C293" s="238"/>
      <c r="D293" s="239" t="s">
        <v>268</v>
      </c>
      <c r="E293" s="240" t="s">
        <v>35</v>
      </c>
      <c r="F293" s="241" t="s">
        <v>1667</v>
      </c>
      <c r="G293" s="238"/>
      <c r="H293" s="240" t="s">
        <v>35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268</v>
      </c>
      <c r="AU293" s="247" t="s">
        <v>89</v>
      </c>
      <c r="AV293" s="13" t="s">
        <v>87</v>
      </c>
      <c r="AW293" s="13" t="s">
        <v>41</v>
      </c>
      <c r="AX293" s="13" t="s">
        <v>80</v>
      </c>
      <c r="AY293" s="247" t="s">
        <v>257</v>
      </c>
    </row>
    <row r="294" s="14" customFormat="1">
      <c r="A294" s="14"/>
      <c r="B294" s="248"/>
      <c r="C294" s="249"/>
      <c r="D294" s="239" t="s">
        <v>268</v>
      </c>
      <c r="E294" s="250" t="s">
        <v>35</v>
      </c>
      <c r="F294" s="251" t="s">
        <v>1746</v>
      </c>
      <c r="G294" s="249"/>
      <c r="H294" s="252">
        <v>2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268</v>
      </c>
      <c r="AU294" s="258" t="s">
        <v>89</v>
      </c>
      <c r="AV294" s="14" t="s">
        <v>89</v>
      </c>
      <c r="AW294" s="14" t="s">
        <v>41</v>
      </c>
      <c r="AX294" s="14" t="s">
        <v>80</v>
      </c>
      <c r="AY294" s="258" t="s">
        <v>257</v>
      </c>
    </row>
    <row r="295" s="15" customFormat="1">
      <c r="A295" s="15"/>
      <c r="B295" s="259"/>
      <c r="C295" s="260"/>
      <c r="D295" s="239" t="s">
        <v>268</v>
      </c>
      <c r="E295" s="261" t="s">
        <v>35</v>
      </c>
      <c r="F295" s="262" t="s">
        <v>272</v>
      </c>
      <c r="G295" s="260"/>
      <c r="H295" s="263">
        <v>2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9" t="s">
        <v>268</v>
      </c>
      <c r="AU295" s="269" t="s">
        <v>89</v>
      </c>
      <c r="AV295" s="15" t="s">
        <v>264</v>
      </c>
      <c r="AW295" s="15" t="s">
        <v>41</v>
      </c>
      <c r="AX295" s="15" t="s">
        <v>87</v>
      </c>
      <c r="AY295" s="269" t="s">
        <v>257</v>
      </c>
    </row>
    <row r="296" s="2" customFormat="1" ht="24.15" customHeight="1">
      <c r="A296" s="41"/>
      <c r="B296" s="42"/>
      <c r="C296" s="219" t="s">
        <v>475</v>
      </c>
      <c r="D296" s="219" t="s">
        <v>259</v>
      </c>
      <c r="E296" s="220" t="s">
        <v>1750</v>
      </c>
      <c r="F296" s="221" t="s">
        <v>1751</v>
      </c>
      <c r="G296" s="222" t="s">
        <v>396</v>
      </c>
      <c r="H296" s="223">
        <v>2</v>
      </c>
      <c r="I296" s="224"/>
      <c r="J296" s="225">
        <f>ROUND(I296*H296,2)</f>
        <v>0</v>
      </c>
      <c r="K296" s="221" t="s">
        <v>263</v>
      </c>
      <c r="L296" s="47"/>
      <c r="M296" s="226" t="s">
        <v>35</v>
      </c>
      <c r="N296" s="227" t="s">
        <v>51</v>
      </c>
      <c r="O296" s="87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30" t="s">
        <v>264</v>
      </c>
      <c r="AT296" s="230" t="s">
        <v>259</v>
      </c>
      <c r="AU296" s="230" t="s">
        <v>89</v>
      </c>
      <c r="AY296" s="19" t="s">
        <v>257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9" t="s">
        <v>87</v>
      </c>
      <c r="BK296" s="231">
        <f>ROUND(I296*H296,2)</f>
        <v>0</v>
      </c>
      <c r="BL296" s="19" t="s">
        <v>264</v>
      </c>
      <c r="BM296" s="230" t="s">
        <v>1752</v>
      </c>
    </row>
    <row r="297" s="2" customFormat="1">
      <c r="A297" s="41"/>
      <c r="B297" s="42"/>
      <c r="C297" s="43"/>
      <c r="D297" s="232" t="s">
        <v>266</v>
      </c>
      <c r="E297" s="43"/>
      <c r="F297" s="233" t="s">
        <v>1753</v>
      </c>
      <c r="G297" s="43"/>
      <c r="H297" s="43"/>
      <c r="I297" s="234"/>
      <c r="J297" s="43"/>
      <c r="K297" s="43"/>
      <c r="L297" s="47"/>
      <c r="M297" s="235"/>
      <c r="N297" s="23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266</v>
      </c>
      <c r="AU297" s="19" t="s">
        <v>89</v>
      </c>
    </row>
    <row r="298" s="13" customFormat="1">
      <c r="A298" s="13"/>
      <c r="B298" s="237"/>
      <c r="C298" s="238"/>
      <c r="D298" s="239" t="s">
        <v>268</v>
      </c>
      <c r="E298" s="240" t="s">
        <v>35</v>
      </c>
      <c r="F298" s="241" t="s">
        <v>1667</v>
      </c>
      <c r="G298" s="238"/>
      <c r="H298" s="240" t="s">
        <v>35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268</v>
      </c>
      <c r="AU298" s="247" t="s">
        <v>89</v>
      </c>
      <c r="AV298" s="13" t="s">
        <v>87</v>
      </c>
      <c r="AW298" s="13" t="s">
        <v>41</v>
      </c>
      <c r="AX298" s="13" t="s">
        <v>80</v>
      </c>
      <c r="AY298" s="247" t="s">
        <v>257</v>
      </c>
    </row>
    <row r="299" s="14" customFormat="1">
      <c r="A299" s="14"/>
      <c r="B299" s="248"/>
      <c r="C299" s="249"/>
      <c r="D299" s="239" t="s">
        <v>268</v>
      </c>
      <c r="E299" s="250" t="s">
        <v>35</v>
      </c>
      <c r="F299" s="251" t="s">
        <v>1754</v>
      </c>
      <c r="G299" s="249"/>
      <c r="H299" s="252">
        <v>2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268</v>
      </c>
      <c r="AU299" s="258" t="s">
        <v>89</v>
      </c>
      <c r="AV299" s="14" t="s">
        <v>89</v>
      </c>
      <c r="AW299" s="14" t="s">
        <v>41</v>
      </c>
      <c r="AX299" s="14" t="s">
        <v>80</v>
      </c>
      <c r="AY299" s="258" t="s">
        <v>257</v>
      </c>
    </row>
    <row r="300" s="15" customFormat="1">
      <c r="A300" s="15"/>
      <c r="B300" s="259"/>
      <c r="C300" s="260"/>
      <c r="D300" s="239" t="s">
        <v>268</v>
      </c>
      <c r="E300" s="261" t="s">
        <v>35</v>
      </c>
      <c r="F300" s="262" t="s">
        <v>272</v>
      </c>
      <c r="G300" s="260"/>
      <c r="H300" s="263">
        <v>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9" t="s">
        <v>268</v>
      </c>
      <c r="AU300" s="269" t="s">
        <v>89</v>
      </c>
      <c r="AV300" s="15" t="s">
        <v>264</v>
      </c>
      <c r="AW300" s="15" t="s">
        <v>41</v>
      </c>
      <c r="AX300" s="15" t="s">
        <v>87</v>
      </c>
      <c r="AY300" s="269" t="s">
        <v>257</v>
      </c>
    </row>
    <row r="301" s="2" customFormat="1" ht="21.75" customHeight="1">
      <c r="A301" s="41"/>
      <c r="B301" s="42"/>
      <c r="C301" s="270" t="s">
        <v>481</v>
      </c>
      <c r="D301" s="270" t="s">
        <v>369</v>
      </c>
      <c r="E301" s="271" t="s">
        <v>1755</v>
      </c>
      <c r="F301" s="272" t="s">
        <v>1756</v>
      </c>
      <c r="G301" s="273" t="s">
        <v>396</v>
      </c>
      <c r="H301" s="274">
        <v>1</v>
      </c>
      <c r="I301" s="275"/>
      <c r="J301" s="276">
        <f>ROUND(I301*H301,2)</f>
        <v>0</v>
      </c>
      <c r="K301" s="272" t="s">
        <v>263</v>
      </c>
      <c r="L301" s="277"/>
      <c r="M301" s="278" t="s">
        <v>35</v>
      </c>
      <c r="N301" s="279" t="s">
        <v>51</v>
      </c>
      <c r="O301" s="87"/>
      <c r="P301" s="228">
        <f>O301*H301</f>
        <v>0</v>
      </c>
      <c r="Q301" s="228">
        <v>0.021000000000000001</v>
      </c>
      <c r="R301" s="228">
        <f>Q301*H301</f>
        <v>0.021000000000000001</v>
      </c>
      <c r="S301" s="228">
        <v>0</v>
      </c>
      <c r="T301" s="22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0" t="s">
        <v>308</v>
      </c>
      <c r="AT301" s="230" t="s">
        <v>369</v>
      </c>
      <c r="AU301" s="230" t="s">
        <v>89</v>
      </c>
      <c r="AY301" s="19" t="s">
        <v>257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9" t="s">
        <v>87</v>
      </c>
      <c r="BK301" s="231">
        <f>ROUND(I301*H301,2)</f>
        <v>0</v>
      </c>
      <c r="BL301" s="19" t="s">
        <v>264</v>
      </c>
      <c r="BM301" s="230" t="s">
        <v>1757</v>
      </c>
    </row>
    <row r="302" s="2" customFormat="1" ht="21.75" customHeight="1">
      <c r="A302" s="41"/>
      <c r="B302" s="42"/>
      <c r="C302" s="270" t="s">
        <v>485</v>
      </c>
      <c r="D302" s="270" t="s">
        <v>369</v>
      </c>
      <c r="E302" s="271" t="s">
        <v>1758</v>
      </c>
      <c r="F302" s="272" t="s">
        <v>1759</v>
      </c>
      <c r="G302" s="273" t="s">
        <v>396</v>
      </c>
      <c r="H302" s="274">
        <v>1</v>
      </c>
      <c r="I302" s="275"/>
      <c r="J302" s="276">
        <f>ROUND(I302*H302,2)</f>
        <v>0</v>
      </c>
      <c r="K302" s="272" t="s">
        <v>263</v>
      </c>
      <c r="L302" s="277"/>
      <c r="M302" s="278" t="s">
        <v>35</v>
      </c>
      <c r="N302" s="279" t="s">
        <v>51</v>
      </c>
      <c r="O302" s="87"/>
      <c r="P302" s="228">
        <f>O302*H302</f>
        <v>0</v>
      </c>
      <c r="Q302" s="228">
        <v>0.022200000000000001</v>
      </c>
      <c r="R302" s="228">
        <f>Q302*H302</f>
        <v>0.022200000000000001</v>
      </c>
      <c r="S302" s="228">
        <v>0</v>
      </c>
      <c r="T302" s="22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0" t="s">
        <v>308</v>
      </c>
      <c r="AT302" s="230" t="s">
        <v>369</v>
      </c>
      <c r="AU302" s="230" t="s">
        <v>89</v>
      </c>
      <c r="AY302" s="19" t="s">
        <v>257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9" t="s">
        <v>87</v>
      </c>
      <c r="BK302" s="231">
        <f>ROUND(I302*H302,2)</f>
        <v>0</v>
      </c>
      <c r="BL302" s="19" t="s">
        <v>264</v>
      </c>
      <c r="BM302" s="230" t="s">
        <v>1760</v>
      </c>
    </row>
    <row r="303" s="2" customFormat="1" ht="24.15" customHeight="1">
      <c r="A303" s="41"/>
      <c r="B303" s="42"/>
      <c r="C303" s="219" t="s">
        <v>489</v>
      </c>
      <c r="D303" s="219" t="s">
        <v>259</v>
      </c>
      <c r="E303" s="220" t="s">
        <v>1761</v>
      </c>
      <c r="F303" s="221" t="s">
        <v>1762</v>
      </c>
      <c r="G303" s="222" t="s">
        <v>396</v>
      </c>
      <c r="H303" s="223">
        <v>2</v>
      </c>
      <c r="I303" s="224"/>
      <c r="J303" s="225">
        <f>ROUND(I303*H303,2)</f>
        <v>0</v>
      </c>
      <c r="K303" s="221" t="s">
        <v>263</v>
      </c>
      <c r="L303" s="47"/>
      <c r="M303" s="226" t="s">
        <v>35</v>
      </c>
      <c r="N303" s="227" t="s">
        <v>51</v>
      </c>
      <c r="O303" s="87"/>
      <c r="P303" s="228">
        <f>O303*H303</f>
        <v>0</v>
      </c>
      <c r="Q303" s="228">
        <v>0.00296</v>
      </c>
      <c r="R303" s="228">
        <f>Q303*H303</f>
        <v>0.0059199999999999999</v>
      </c>
      <c r="S303" s="228">
        <v>0</v>
      </c>
      <c r="T303" s="22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0" t="s">
        <v>264</v>
      </c>
      <c r="AT303" s="230" t="s">
        <v>259</v>
      </c>
      <c r="AU303" s="230" t="s">
        <v>89</v>
      </c>
      <c r="AY303" s="19" t="s">
        <v>257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9" t="s">
        <v>87</v>
      </c>
      <c r="BK303" s="231">
        <f>ROUND(I303*H303,2)</f>
        <v>0</v>
      </c>
      <c r="BL303" s="19" t="s">
        <v>264</v>
      </c>
      <c r="BM303" s="230" t="s">
        <v>1763</v>
      </c>
    </row>
    <row r="304" s="2" customFormat="1">
      <c r="A304" s="41"/>
      <c r="B304" s="42"/>
      <c r="C304" s="43"/>
      <c r="D304" s="232" t="s">
        <v>266</v>
      </c>
      <c r="E304" s="43"/>
      <c r="F304" s="233" t="s">
        <v>1764</v>
      </c>
      <c r="G304" s="43"/>
      <c r="H304" s="43"/>
      <c r="I304" s="234"/>
      <c r="J304" s="43"/>
      <c r="K304" s="43"/>
      <c r="L304" s="47"/>
      <c r="M304" s="235"/>
      <c r="N304" s="23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266</v>
      </c>
      <c r="AU304" s="19" t="s">
        <v>89</v>
      </c>
    </row>
    <row r="305" s="13" customFormat="1">
      <c r="A305" s="13"/>
      <c r="B305" s="237"/>
      <c r="C305" s="238"/>
      <c r="D305" s="239" t="s">
        <v>268</v>
      </c>
      <c r="E305" s="240" t="s">
        <v>35</v>
      </c>
      <c r="F305" s="241" t="s">
        <v>1667</v>
      </c>
      <c r="G305" s="238"/>
      <c r="H305" s="240" t="s">
        <v>35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268</v>
      </c>
      <c r="AU305" s="247" t="s">
        <v>89</v>
      </c>
      <c r="AV305" s="13" t="s">
        <v>87</v>
      </c>
      <c r="AW305" s="13" t="s">
        <v>41</v>
      </c>
      <c r="AX305" s="13" t="s">
        <v>80</v>
      </c>
      <c r="AY305" s="247" t="s">
        <v>257</v>
      </c>
    </row>
    <row r="306" s="14" customFormat="1">
      <c r="A306" s="14"/>
      <c r="B306" s="248"/>
      <c r="C306" s="249"/>
      <c r="D306" s="239" t="s">
        <v>268</v>
      </c>
      <c r="E306" s="250" t="s">
        <v>35</v>
      </c>
      <c r="F306" s="251" t="s">
        <v>89</v>
      </c>
      <c r="G306" s="249"/>
      <c r="H306" s="252">
        <v>2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268</v>
      </c>
      <c r="AU306" s="258" t="s">
        <v>89</v>
      </c>
      <c r="AV306" s="14" t="s">
        <v>89</v>
      </c>
      <c r="AW306" s="14" t="s">
        <v>41</v>
      </c>
      <c r="AX306" s="14" t="s">
        <v>80</v>
      </c>
      <c r="AY306" s="258" t="s">
        <v>257</v>
      </c>
    </row>
    <row r="307" s="15" customFormat="1">
      <c r="A307" s="15"/>
      <c r="B307" s="259"/>
      <c r="C307" s="260"/>
      <c r="D307" s="239" t="s">
        <v>268</v>
      </c>
      <c r="E307" s="261" t="s">
        <v>35</v>
      </c>
      <c r="F307" s="262" t="s">
        <v>272</v>
      </c>
      <c r="G307" s="260"/>
      <c r="H307" s="263">
        <v>2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268</v>
      </c>
      <c r="AU307" s="269" t="s">
        <v>89</v>
      </c>
      <c r="AV307" s="15" t="s">
        <v>264</v>
      </c>
      <c r="AW307" s="15" t="s">
        <v>41</v>
      </c>
      <c r="AX307" s="15" t="s">
        <v>87</v>
      </c>
      <c r="AY307" s="269" t="s">
        <v>257</v>
      </c>
    </row>
    <row r="308" s="2" customFormat="1" ht="16.5" customHeight="1">
      <c r="A308" s="41"/>
      <c r="B308" s="42"/>
      <c r="C308" s="270" t="s">
        <v>494</v>
      </c>
      <c r="D308" s="270" t="s">
        <v>369</v>
      </c>
      <c r="E308" s="271" t="s">
        <v>1765</v>
      </c>
      <c r="F308" s="272" t="s">
        <v>1766</v>
      </c>
      <c r="G308" s="273" t="s">
        <v>396</v>
      </c>
      <c r="H308" s="274">
        <v>2</v>
      </c>
      <c r="I308" s="275"/>
      <c r="J308" s="276">
        <f>ROUND(I308*H308,2)</f>
        <v>0</v>
      </c>
      <c r="K308" s="272" t="s">
        <v>263</v>
      </c>
      <c r="L308" s="277"/>
      <c r="M308" s="278" t="s">
        <v>35</v>
      </c>
      <c r="N308" s="279" t="s">
        <v>51</v>
      </c>
      <c r="O308" s="87"/>
      <c r="P308" s="228">
        <f>O308*H308</f>
        <v>0</v>
      </c>
      <c r="Q308" s="228">
        <v>0.045999999999999999</v>
      </c>
      <c r="R308" s="228">
        <f>Q308*H308</f>
        <v>0.091999999999999998</v>
      </c>
      <c r="S308" s="228">
        <v>0</v>
      </c>
      <c r="T308" s="22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30" t="s">
        <v>308</v>
      </c>
      <c r="AT308" s="230" t="s">
        <v>369</v>
      </c>
      <c r="AU308" s="230" t="s">
        <v>89</v>
      </c>
      <c r="AY308" s="19" t="s">
        <v>257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9" t="s">
        <v>87</v>
      </c>
      <c r="BK308" s="231">
        <f>ROUND(I308*H308,2)</f>
        <v>0</v>
      </c>
      <c r="BL308" s="19" t="s">
        <v>264</v>
      </c>
      <c r="BM308" s="230" t="s">
        <v>1767</v>
      </c>
    </row>
    <row r="309" s="2" customFormat="1" ht="16.5" customHeight="1">
      <c r="A309" s="41"/>
      <c r="B309" s="42"/>
      <c r="C309" s="270" t="s">
        <v>499</v>
      </c>
      <c r="D309" s="270" t="s">
        <v>369</v>
      </c>
      <c r="E309" s="271" t="s">
        <v>486</v>
      </c>
      <c r="F309" s="272" t="s">
        <v>487</v>
      </c>
      <c r="G309" s="273" t="s">
        <v>396</v>
      </c>
      <c r="H309" s="274">
        <v>2</v>
      </c>
      <c r="I309" s="275"/>
      <c r="J309" s="276">
        <f>ROUND(I309*H309,2)</f>
        <v>0</v>
      </c>
      <c r="K309" s="272" t="s">
        <v>263</v>
      </c>
      <c r="L309" s="277"/>
      <c r="M309" s="278" t="s">
        <v>35</v>
      </c>
      <c r="N309" s="279" t="s">
        <v>51</v>
      </c>
      <c r="O309" s="87"/>
      <c r="P309" s="228">
        <f>O309*H309</f>
        <v>0</v>
      </c>
      <c r="Q309" s="228">
        <v>0.0040000000000000001</v>
      </c>
      <c r="R309" s="228">
        <f>Q309*H309</f>
        <v>0.0080000000000000002</v>
      </c>
      <c r="S309" s="228">
        <v>0</v>
      </c>
      <c r="T309" s="22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0" t="s">
        <v>308</v>
      </c>
      <c r="AT309" s="230" t="s">
        <v>369</v>
      </c>
      <c r="AU309" s="230" t="s">
        <v>89</v>
      </c>
      <c r="AY309" s="19" t="s">
        <v>257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9" t="s">
        <v>87</v>
      </c>
      <c r="BK309" s="231">
        <f>ROUND(I309*H309,2)</f>
        <v>0</v>
      </c>
      <c r="BL309" s="19" t="s">
        <v>264</v>
      </c>
      <c r="BM309" s="230" t="s">
        <v>1768</v>
      </c>
    </row>
    <row r="310" s="2" customFormat="1" ht="16.5" customHeight="1">
      <c r="A310" s="41"/>
      <c r="B310" s="42"/>
      <c r="C310" s="219" t="s">
        <v>504</v>
      </c>
      <c r="D310" s="219" t="s">
        <v>259</v>
      </c>
      <c r="E310" s="220" t="s">
        <v>1357</v>
      </c>
      <c r="F310" s="221" t="s">
        <v>1358</v>
      </c>
      <c r="G310" s="222" t="s">
        <v>297</v>
      </c>
      <c r="H310" s="223">
        <v>53.520000000000003</v>
      </c>
      <c r="I310" s="224"/>
      <c r="J310" s="225">
        <f>ROUND(I310*H310,2)</f>
        <v>0</v>
      </c>
      <c r="K310" s="221" t="s">
        <v>263</v>
      </c>
      <c r="L310" s="47"/>
      <c r="M310" s="226" t="s">
        <v>35</v>
      </c>
      <c r="N310" s="227" t="s">
        <v>51</v>
      </c>
      <c r="O310" s="87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30" t="s">
        <v>264</v>
      </c>
      <c r="AT310" s="230" t="s">
        <v>259</v>
      </c>
      <c r="AU310" s="230" t="s">
        <v>89</v>
      </c>
      <c r="AY310" s="19" t="s">
        <v>257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9" t="s">
        <v>87</v>
      </c>
      <c r="BK310" s="231">
        <f>ROUND(I310*H310,2)</f>
        <v>0</v>
      </c>
      <c r="BL310" s="19" t="s">
        <v>264</v>
      </c>
      <c r="BM310" s="230" t="s">
        <v>1769</v>
      </c>
    </row>
    <row r="311" s="2" customFormat="1">
      <c r="A311" s="41"/>
      <c r="B311" s="42"/>
      <c r="C311" s="43"/>
      <c r="D311" s="232" t="s">
        <v>266</v>
      </c>
      <c r="E311" s="43"/>
      <c r="F311" s="233" t="s">
        <v>1360</v>
      </c>
      <c r="G311" s="43"/>
      <c r="H311" s="43"/>
      <c r="I311" s="234"/>
      <c r="J311" s="43"/>
      <c r="K311" s="43"/>
      <c r="L311" s="47"/>
      <c r="M311" s="235"/>
      <c r="N311" s="23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266</v>
      </c>
      <c r="AU311" s="19" t="s">
        <v>89</v>
      </c>
    </row>
    <row r="312" s="13" customFormat="1">
      <c r="A312" s="13"/>
      <c r="B312" s="237"/>
      <c r="C312" s="238"/>
      <c r="D312" s="239" t="s">
        <v>268</v>
      </c>
      <c r="E312" s="240" t="s">
        <v>35</v>
      </c>
      <c r="F312" s="241" t="s">
        <v>1667</v>
      </c>
      <c r="G312" s="238"/>
      <c r="H312" s="240" t="s">
        <v>35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268</v>
      </c>
      <c r="AU312" s="247" t="s">
        <v>89</v>
      </c>
      <c r="AV312" s="13" t="s">
        <v>87</v>
      </c>
      <c r="AW312" s="13" t="s">
        <v>41</v>
      </c>
      <c r="AX312" s="13" t="s">
        <v>80</v>
      </c>
      <c r="AY312" s="247" t="s">
        <v>257</v>
      </c>
    </row>
    <row r="313" s="14" customFormat="1">
      <c r="A313" s="14"/>
      <c r="B313" s="248"/>
      <c r="C313" s="249"/>
      <c r="D313" s="239" t="s">
        <v>268</v>
      </c>
      <c r="E313" s="250" t="s">
        <v>35</v>
      </c>
      <c r="F313" s="251" t="s">
        <v>1728</v>
      </c>
      <c r="G313" s="249"/>
      <c r="H313" s="252">
        <v>53.520000000000003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268</v>
      </c>
      <c r="AU313" s="258" t="s">
        <v>89</v>
      </c>
      <c r="AV313" s="14" t="s">
        <v>89</v>
      </c>
      <c r="AW313" s="14" t="s">
        <v>41</v>
      </c>
      <c r="AX313" s="14" t="s">
        <v>80</v>
      </c>
      <c r="AY313" s="258" t="s">
        <v>257</v>
      </c>
    </row>
    <row r="314" s="15" customFormat="1">
      <c r="A314" s="15"/>
      <c r="B314" s="259"/>
      <c r="C314" s="260"/>
      <c r="D314" s="239" t="s">
        <v>268</v>
      </c>
      <c r="E314" s="261" t="s">
        <v>35</v>
      </c>
      <c r="F314" s="262" t="s">
        <v>272</v>
      </c>
      <c r="G314" s="260"/>
      <c r="H314" s="263">
        <v>53.520000000000003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9" t="s">
        <v>268</v>
      </c>
      <c r="AU314" s="269" t="s">
        <v>89</v>
      </c>
      <c r="AV314" s="15" t="s">
        <v>264</v>
      </c>
      <c r="AW314" s="15" t="s">
        <v>41</v>
      </c>
      <c r="AX314" s="15" t="s">
        <v>87</v>
      </c>
      <c r="AY314" s="269" t="s">
        <v>257</v>
      </c>
    </row>
    <row r="315" s="2" customFormat="1" ht="16.5" customHeight="1">
      <c r="A315" s="41"/>
      <c r="B315" s="42"/>
      <c r="C315" s="219" t="s">
        <v>509</v>
      </c>
      <c r="D315" s="219" t="s">
        <v>259</v>
      </c>
      <c r="E315" s="220" t="s">
        <v>1770</v>
      </c>
      <c r="F315" s="221" t="s">
        <v>1771</v>
      </c>
      <c r="G315" s="222" t="s">
        <v>297</v>
      </c>
      <c r="H315" s="223">
        <v>53.520000000000003</v>
      </c>
      <c r="I315" s="224"/>
      <c r="J315" s="225">
        <f>ROUND(I315*H315,2)</f>
        <v>0</v>
      </c>
      <c r="K315" s="221" t="s">
        <v>263</v>
      </c>
      <c r="L315" s="47"/>
      <c r="M315" s="226" t="s">
        <v>35</v>
      </c>
      <c r="N315" s="227" t="s">
        <v>51</v>
      </c>
      <c r="O315" s="87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0" t="s">
        <v>264</v>
      </c>
      <c r="AT315" s="230" t="s">
        <v>259</v>
      </c>
      <c r="AU315" s="230" t="s">
        <v>89</v>
      </c>
      <c r="AY315" s="19" t="s">
        <v>257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9" t="s">
        <v>87</v>
      </c>
      <c r="BK315" s="231">
        <f>ROUND(I315*H315,2)</f>
        <v>0</v>
      </c>
      <c r="BL315" s="19" t="s">
        <v>264</v>
      </c>
      <c r="BM315" s="230" t="s">
        <v>1772</v>
      </c>
    </row>
    <row r="316" s="2" customFormat="1">
      <c r="A316" s="41"/>
      <c r="B316" s="42"/>
      <c r="C316" s="43"/>
      <c r="D316" s="232" t="s">
        <v>266</v>
      </c>
      <c r="E316" s="43"/>
      <c r="F316" s="233" t="s">
        <v>1773</v>
      </c>
      <c r="G316" s="43"/>
      <c r="H316" s="43"/>
      <c r="I316" s="234"/>
      <c r="J316" s="43"/>
      <c r="K316" s="43"/>
      <c r="L316" s="47"/>
      <c r="M316" s="235"/>
      <c r="N316" s="23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266</v>
      </c>
      <c r="AU316" s="19" t="s">
        <v>89</v>
      </c>
    </row>
    <row r="317" s="13" customFormat="1">
      <c r="A317" s="13"/>
      <c r="B317" s="237"/>
      <c r="C317" s="238"/>
      <c r="D317" s="239" t="s">
        <v>268</v>
      </c>
      <c r="E317" s="240" t="s">
        <v>35</v>
      </c>
      <c r="F317" s="241" t="s">
        <v>1667</v>
      </c>
      <c r="G317" s="238"/>
      <c r="H317" s="240" t="s">
        <v>35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268</v>
      </c>
      <c r="AU317" s="247" t="s">
        <v>89</v>
      </c>
      <c r="AV317" s="13" t="s">
        <v>87</v>
      </c>
      <c r="AW317" s="13" t="s">
        <v>41</v>
      </c>
      <c r="AX317" s="13" t="s">
        <v>80</v>
      </c>
      <c r="AY317" s="247" t="s">
        <v>257</v>
      </c>
    </row>
    <row r="318" s="14" customFormat="1">
      <c r="A318" s="14"/>
      <c r="B318" s="248"/>
      <c r="C318" s="249"/>
      <c r="D318" s="239" t="s">
        <v>268</v>
      </c>
      <c r="E318" s="250" t="s">
        <v>35</v>
      </c>
      <c r="F318" s="251" t="s">
        <v>1728</v>
      </c>
      <c r="G318" s="249"/>
      <c r="H318" s="252">
        <v>53.520000000000003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268</v>
      </c>
      <c r="AU318" s="258" t="s">
        <v>89</v>
      </c>
      <c r="AV318" s="14" t="s">
        <v>89</v>
      </c>
      <c r="AW318" s="14" t="s">
        <v>41</v>
      </c>
      <c r="AX318" s="14" t="s">
        <v>80</v>
      </c>
      <c r="AY318" s="258" t="s">
        <v>257</v>
      </c>
    </row>
    <row r="319" s="15" customFormat="1">
      <c r="A319" s="15"/>
      <c r="B319" s="259"/>
      <c r="C319" s="260"/>
      <c r="D319" s="239" t="s">
        <v>268</v>
      </c>
      <c r="E319" s="261" t="s">
        <v>35</v>
      </c>
      <c r="F319" s="262" t="s">
        <v>272</v>
      </c>
      <c r="G319" s="260"/>
      <c r="H319" s="263">
        <v>53.520000000000003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268</v>
      </c>
      <c r="AU319" s="269" t="s">
        <v>89</v>
      </c>
      <c r="AV319" s="15" t="s">
        <v>264</v>
      </c>
      <c r="AW319" s="15" t="s">
        <v>41</v>
      </c>
      <c r="AX319" s="15" t="s">
        <v>87</v>
      </c>
      <c r="AY319" s="269" t="s">
        <v>257</v>
      </c>
    </row>
    <row r="320" s="2" customFormat="1" ht="16.5" customHeight="1">
      <c r="A320" s="41"/>
      <c r="B320" s="42"/>
      <c r="C320" s="219" t="s">
        <v>513</v>
      </c>
      <c r="D320" s="219" t="s">
        <v>259</v>
      </c>
      <c r="E320" s="220" t="s">
        <v>500</v>
      </c>
      <c r="F320" s="221" t="s">
        <v>501</v>
      </c>
      <c r="G320" s="222" t="s">
        <v>396</v>
      </c>
      <c r="H320" s="223">
        <v>2</v>
      </c>
      <c r="I320" s="224"/>
      <c r="J320" s="225">
        <f>ROUND(I320*H320,2)</f>
        <v>0</v>
      </c>
      <c r="K320" s="221" t="s">
        <v>263</v>
      </c>
      <c r="L320" s="47"/>
      <c r="M320" s="226" t="s">
        <v>35</v>
      </c>
      <c r="N320" s="227" t="s">
        <v>51</v>
      </c>
      <c r="O320" s="87"/>
      <c r="P320" s="228">
        <f>O320*H320</f>
        <v>0</v>
      </c>
      <c r="Q320" s="228">
        <v>0.45937</v>
      </c>
      <c r="R320" s="228">
        <f>Q320*H320</f>
        <v>0.91874</v>
      </c>
      <c r="S320" s="228">
        <v>0</v>
      </c>
      <c r="T320" s="22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30" t="s">
        <v>264</v>
      </c>
      <c r="AT320" s="230" t="s">
        <v>259</v>
      </c>
      <c r="AU320" s="230" t="s">
        <v>89</v>
      </c>
      <c r="AY320" s="19" t="s">
        <v>257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9" t="s">
        <v>87</v>
      </c>
      <c r="BK320" s="231">
        <f>ROUND(I320*H320,2)</f>
        <v>0</v>
      </c>
      <c r="BL320" s="19" t="s">
        <v>264</v>
      </c>
      <c r="BM320" s="230" t="s">
        <v>1774</v>
      </c>
    </row>
    <row r="321" s="2" customFormat="1">
      <c r="A321" s="41"/>
      <c r="B321" s="42"/>
      <c r="C321" s="43"/>
      <c r="D321" s="232" t="s">
        <v>266</v>
      </c>
      <c r="E321" s="43"/>
      <c r="F321" s="233" t="s">
        <v>503</v>
      </c>
      <c r="G321" s="43"/>
      <c r="H321" s="43"/>
      <c r="I321" s="234"/>
      <c r="J321" s="43"/>
      <c r="K321" s="43"/>
      <c r="L321" s="47"/>
      <c r="M321" s="235"/>
      <c r="N321" s="23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266</v>
      </c>
      <c r="AU321" s="19" t="s">
        <v>89</v>
      </c>
    </row>
    <row r="322" s="2" customFormat="1" ht="16.5" customHeight="1">
      <c r="A322" s="41"/>
      <c r="B322" s="42"/>
      <c r="C322" s="219" t="s">
        <v>517</v>
      </c>
      <c r="D322" s="219" t="s">
        <v>259</v>
      </c>
      <c r="E322" s="220" t="s">
        <v>505</v>
      </c>
      <c r="F322" s="221" t="s">
        <v>506</v>
      </c>
      <c r="G322" s="222" t="s">
        <v>396</v>
      </c>
      <c r="H322" s="223">
        <v>2</v>
      </c>
      <c r="I322" s="224"/>
      <c r="J322" s="225">
        <f>ROUND(I322*H322,2)</f>
        <v>0</v>
      </c>
      <c r="K322" s="221" t="s">
        <v>263</v>
      </c>
      <c r="L322" s="47"/>
      <c r="M322" s="226" t="s">
        <v>35</v>
      </c>
      <c r="N322" s="227" t="s">
        <v>51</v>
      </c>
      <c r="O322" s="87"/>
      <c r="P322" s="228">
        <f>O322*H322</f>
        <v>0</v>
      </c>
      <c r="Q322" s="228">
        <v>0.12303</v>
      </c>
      <c r="R322" s="228">
        <f>Q322*H322</f>
        <v>0.24606</v>
      </c>
      <c r="S322" s="228">
        <v>0</v>
      </c>
      <c r="T322" s="229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30" t="s">
        <v>264</v>
      </c>
      <c r="AT322" s="230" t="s">
        <v>259</v>
      </c>
      <c r="AU322" s="230" t="s">
        <v>89</v>
      </c>
      <c r="AY322" s="19" t="s">
        <v>257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9" t="s">
        <v>87</v>
      </c>
      <c r="BK322" s="231">
        <f>ROUND(I322*H322,2)</f>
        <v>0</v>
      </c>
      <c r="BL322" s="19" t="s">
        <v>264</v>
      </c>
      <c r="BM322" s="230" t="s">
        <v>1775</v>
      </c>
    </row>
    <row r="323" s="2" customFormat="1">
      <c r="A323" s="41"/>
      <c r="B323" s="42"/>
      <c r="C323" s="43"/>
      <c r="D323" s="232" t="s">
        <v>266</v>
      </c>
      <c r="E323" s="43"/>
      <c r="F323" s="233" t="s">
        <v>508</v>
      </c>
      <c r="G323" s="43"/>
      <c r="H323" s="43"/>
      <c r="I323" s="234"/>
      <c r="J323" s="43"/>
      <c r="K323" s="43"/>
      <c r="L323" s="47"/>
      <c r="M323" s="235"/>
      <c r="N323" s="23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266</v>
      </c>
      <c r="AU323" s="19" t="s">
        <v>89</v>
      </c>
    </row>
    <row r="324" s="13" customFormat="1">
      <c r="A324" s="13"/>
      <c r="B324" s="237"/>
      <c r="C324" s="238"/>
      <c r="D324" s="239" t="s">
        <v>268</v>
      </c>
      <c r="E324" s="240" t="s">
        <v>35</v>
      </c>
      <c r="F324" s="241" t="s">
        <v>1667</v>
      </c>
      <c r="G324" s="238"/>
      <c r="H324" s="240" t="s">
        <v>35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268</v>
      </c>
      <c r="AU324" s="247" t="s">
        <v>89</v>
      </c>
      <c r="AV324" s="13" t="s">
        <v>87</v>
      </c>
      <c r="AW324" s="13" t="s">
        <v>41</v>
      </c>
      <c r="AX324" s="13" t="s">
        <v>80</v>
      </c>
      <c r="AY324" s="247" t="s">
        <v>257</v>
      </c>
    </row>
    <row r="325" s="14" customFormat="1">
      <c r="A325" s="14"/>
      <c r="B325" s="248"/>
      <c r="C325" s="249"/>
      <c r="D325" s="239" t="s">
        <v>268</v>
      </c>
      <c r="E325" s="250" t="s">
        <v>35</v>
      </c>
      <c r="F325" s="251" t="s">
        <v>89</v>
      </c>
      <c r="G325" s="249"/>
      <c r="H325" s="252">
        <v>2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8" t="s">
        <v>268</v>
      </c>
      <c r="AU325" s="258" t="s">
        <v>89</v>
      </c>
      <c r="AV325" s="14" t="s">
        <v>89</v>
      </c>
      <c r="AW325" s="14" t="s">
        <v>41</v>
      </c>
      <c r="AX325" s="14" t="s">
        <v>80</v>
      </c>
      <c r="AY325" s="258" t="s">
        <v>257</v>
      </c>
    </row>
    <row r="326" s="15" customFormat="1">
      <c r="A326" s="15"/>
      <c r="B326" s="259"/>
      <c r="C326" s="260"/>
      <c r="D326" s="239" t="s">
        <v>268</v>
      </c>
      <c r="E326" s="261" t="s">
        <v>35</v>
      </c>
      <c r="F326" s="262" t="s">
        <v>272</v>
      </c>
      <c r="G326" s="260"/>
      <c r="H326" s="263">
        <v>2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9" t="s">
        <v>268</v>
      </c>
      <c r="AU326" s="269" t="s">
        <v>89</v>
      </c>
      <c r="AV326" s="15" t="s">
        <v>264</v>
      </c>
      <c r="AW326" s="15" t="s">
        <v>41</v>
      </c>
      <c r="AX326" s="15" t="s">
        <v>87</v>
      </c>
      <c r="AY326" s="269" t="s">
        <v>257</v>
      </c>
    </row>
    <row r="327" s="2" customFormat="1" ht="16.5" customHeight="1">
      <c r="A327" s="41"/>
      <c r="B327" s="42"/>
      <c r="C327" s="270" t="s">
        <v>522</v>
      </c>
      <c r="D327" s="270" t="s">
        <v>369</v>
      </c>
      <c r="E327" s="271" t="s">
        <v>510</v>
      </c>
      <c r="F327" s="272" t="s">
        <v>511</v>
      </c>
      <c r="G327" s="273" t="s">
        <v>396</v>
      </c>
      <c r="H327" s="274">
        <v>2</v>
      </c>
      <c r="I327" s="275"/>
      <c r="J327" s="276">
        <f>ROUND(I327*H327,2)</f>
        <v>0</v>
      </c>
      <c r="K327" s="272" t="s">
        <v>263</v>
      </c>
      <c r="L327" s="277"/>
      <c r="M327" s="278" t="s">
        <v>35</v>
      </c>
      <c r="N327" s="279" t="s">
        <v>51</v>
      </c>
      <c r="O327" s="87"/>
      <c r="P327" s="228">
        <f>O327*H327</f>
        <v>0</v>
      </c>
      <c r="Q327" s="228">
        <v>0.013299999999999999</v>
      </c>
      <c r="R327" s="228">
        <f>Q327*H327</f>
        <v>0.026599999999999999</v>
      </c>
      <c r="S327" s="228">
        <v>0</v>
      </c>
      <c r="T327" s="22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30" t="s">
        <v>308</v>
      </c>
      <c r="AT327" s="230" t="s">
        <v>369</v>
      </c>
      <c r="AU327" s="230" t="s">
        <v>89</v>
      </c>
      <c r="AY327" s="19" t="s">
        <v>257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9" t="s">
        <v>87</v>
      </c>
      <c r="BK327" s="231">
        <f>ROUND(I327*H327,2)</f>
        <v>0</v>
      </c>
      <c r="BL327" s="19" t="s">
        <v>264</v>
      </c>
      <c r="BM327" s="230" t="s">
        <v>1776</v>
      </c>
    </row>
    <row r="328" s="2" customFormat="1" ht="16.5" customHeight="1">
      <c r="A328" s="41"/>
      <c r="B328" s="42"/>
      <c r="C328" s="270" t="s">
        <v>528</v>
      </c>
      <c r="D328" s="270" t="s">
        <v>369</v>
      </c>
      <c r="E328" s="271" t="s">
        <v>514</v>
      </c>
      <c r="F328" s="272" t="s">
        <v>515</v>
      </c>
      <c r="G328" s="273" t="s">
        <v>396</v>
      </c>
      <c r="H328" s="274">
        <v>2</v>
      </c>
      <c r="I328" s="275"/>
      <c r="J328" s="276">
        <f>ROUND(I328*H328,2)</f>
        <v>0</v>
      </c>
      <c r="K328" s="272" t="s">
        <v>263</v>
      </c>
      <c r="L328" s="277"/>
      <c r="M328" s="278" t="s">
        <v>35</v>
      </c>
      <c r="N328" s="279" t="s">
        <v>51</v>
      </c>
      <c r="O328" s="87"/>
      <c r="P328" s="228">
        <f>O328*H328</f>
        <v>0</v>
      </c>
      <c r="Q328" s="228">
        <v>0.00089999999999999998</v>
      </c>
      <c r="R328" s="228">
        <f>Q328*H328</f>
        <v>0.0018</v>
      </c>
      <c r="S328" s="228">
        <v>0</v>
      </c>
      <c r="T328" s="22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30" t="s">
        <v>308</v>
      </c>
      <c r="AT328" s="230" t="s">
        <v>369</v>
      </c>
      <c r="AU328" s="230" t="s">
        <v>89</v>
      </c>
      <c r="AY328" s="19" t="s">
        <v>257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9" t="s">
        <v>87</v>
      </c>
      <c r="BK328" s="231">
        <f>ROUND(I328*H328,2)</f>
        <v>0</v>
      </c>
      <c r="BL328" s="19" t="s">
        <v>264</v>
      </c>
      <c r="BM328" s="230" t="s">
        <v>1777</v>
      </c>
    </row>
    <row r="329" s="2" customFormat="1" ht="16.5" customHeight="1">
      <c r="A329" s="41"/>
      <c r="B329" s="42"/>
      <c r="C329" s="219" t="s">
        <v>534</v>
      </c>
      <c r="D329" s="219" t="s">
        <v>259</v>
      </c>
      <c r="E329" s="220" t="s">
        <v>518</v>
      </c>
      <c r="F329" s="221" t="s">
        <v>519</v>
      </c>
      <c r="G329" s="222" t="s">
        <v>396</v>
      </c>
      <c r="H329" s="223">
        <v>2</v>
      </c>
      <c r="I329" s="224"/>
      <c r="J329" s="225">
        <f>ROUND(I329*H329,2)</f>
        <v>0</v>
      </c>
      <c r="K329" s="221" t="s">
        <v>263</v>
      </c>
      <c r="L329" s="47"/>
      <c r="M329" s="226" t="s">
        <v>35</v>
      </c>
      <c r="N329" s="227" t="s">
        <v>51</v>
      </c>
      <c r="O329" s="87"/>
      <c r="P329" s="228">
        <f>O329*H329</f>
        <v>0</v>
      </c>
      <c r="Q329" s="228">
        <v>0.00016000000000000001</v>
      </c>
      <c r="R329" s="228">
        <f>Q329*H329</f>
        <v>0.00032000000000000003</v>
      </c>
      <c r="S329" s="228">
        <v>0</v>
      </c>
      <c r="T329" s="229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30" t="s">
        <v>264</v>
      </c>
      <c r="AT329" s="230" t="s">
        <v>259</v>
      </c>
      <c r="AU329" s="230" t="s">
        <v>89</v>
      </c>
      <c r="AY329" s="19" t="s">
        <v>257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9" t="s">
        <v>87</v>
      </c>
      <c r="BK329" s="231">
        <f>ROUND(I329*H329,2)</f>
        <v>0</v>
      </c>
      <c r="BL329" s="19" t="s">
        <v>264</v>
      </c>
      <c r="BM329" s="230" t="s">
        <v>1778</v>
      </c>
    </row>
    <row r="330" s="2" customFormat="1">
      <c r="A330" s="41"/>
      <c r="B330" s="42"/>
      <c r="C330" s="43"/>
      <c r="D330" s="232" t="s">
        <v>266</v>
      </c>
      <c r="E330" s="43"/>
      <c r="F330" s="233" t="s">
        <v>521</v>
      </c>
      <c r="G330" s="43"/>
      <c r="H330" s="43"/>
      <c r="I330" s="234"/>
      <c r="J330" s="43"/>
      <c r="K330" s="43"/>
      <c r="L330" s="47"/>
      <c r="M330" s="235"/>
      <c r="N330" s="236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9" t="s">
        <v>266</v>
      </c>
      <c r="AU330" s="19" t="s">
        <v>89</v>
      </c>
    </row>
    <row r="331" s="13" customFormat="1">
      <c r="A331" s="13"/>
      <c r="B331" s="237"/>
      <c r="C331" s="238"/>
      <c r="D331" s="239" t="s">
        <v>268</v>
      </c>
      <c r="E331" s="240" t="s">
        <v>35</v>
      </c>
      <c r="F331" s="241" t="s">
        <v>1667</v>
      </c>
      <c r="G331" s="238"/>
      <c r="H331" s="240" t="s">
        <v>35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268</v>
      </c>
      <c r="AU331" s="247" t="s">
        <v>89</v>
      </c>
      <c r="AV331" s="13" t="s">
        <v>87</v>
      </c>
      <c r="AW331" s="13" t="s">
        <v>41</v>
      </c>
      <c r="AX331" s="13" t="s">
        <v>80</v>
      </c>
      <c r="AY331" s="247" t="s">
        <v>257</v>
      </c>
    </row>
    <row r="332" s="14" customFormat="1">
      <c r="A332" s="14"/>
      <c r="B332" s="248"/>
      <c r="C332" s="249"/>
      <c r="D332" s="239" t="s">
        <v>268</v>
      </c>
      <c r="E332" s="250" t="s">
        <v>35</v>
      </c>
      <c r="F332" s="251" t="s">
        <v>89</v>
      </c>
      <c r="G332" s="249"/>
      <c r="H332" s="252">
        <v>2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268</v>
      </c>
      <c r="AU332" s="258" t="s">
        <v>89</v>
      </c>
      <c r="AV332" s="14" t="s">
        <v>89</v>
      </c>
      <c r="AW332" s="14" t="s">
        <v>41</v>
      </c>
      <c r="AX332" s="14" t="s">
        <v>80</v>
      </c>
      <c r="AY332" s="258" t="s">
        <v>257</v>
      </c>
    </row>
    <row r="333" s="15" customFormat="1">
      <c r="A333" s="15"/>
      <c r="B333" s="259"/>
      <c r="C333" s="260"/>
      <c r="D333" s="239" t="s">
        <v>268</v>
      </c>
      <c r="E333" s="261" t="s">
        <v>35</v>
      </c>
      <c r="F333" s="262" t="s">
        <v>272</v>
      </c>
      <c r="G333" s="260"/>
      <c r="H333" s="263">
        <v>2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9" t="s">
        <v>268</v>
      </c>
      <c r="AU333" s="269" t="s">
        <v>89</v>
      </c>
      <c r="AV333" s="15" t="s">
        <v>264</v>
      </c>
      <c r="AW333" s="15" t="s">
        <v>41</v>
      </c>
      <c r="AX333" s="15" t="s">
        <v>87</v>
      </c>
      <c r="AY333" s="269" t="s">
        <v>257</v>
      </c>
    </row>
    <row r="334" s="12" customFormat="1" ht="22.8" customHeight="1">
      <c r="A334" s="12"/>
      <c r="B334" s="203"/>
      <c r="C334" s="204"/>
      <c r="D334" s="205" t="s">
        <v>79</v>
      </c>
      <c r="E334" s="217" t="s">
        <v>315</v>
      </c>
      <c r="F334" s="217" t="s">
        <v>533</v>
      </c>
      <c r="G334" s="204"/>
      <c r="H334" s="204"/>
      <c r="I334" s="207"/>
      <c r="J334" s="218">
        <f>BK334</f>
        <v>0</v>
      </c>
      <c r="K334" s="204"/>
      <c r="L334" s="209"/>
      <c r="M334" s="210"/>
      <c r="N334" s="211"/>
      <c r="O334" s="211"/>
      <c r="P334" s="212">
        <f>SUM(P335:P340)</f>
        <v>0</v>
      </c>
      <c r="Q334" s="211"/>
      <c r="R334" s="212">
        <f>SUM(R335:R340)</f>
        <v>0</v>
      </c>
      <c r="S334" s="211"/>
      <c r="T334" s="213">
        <f>SUM(T335:T340)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87</v>
      </c>
      <c r="AT334" s="215" t="s">
        <v>79</v>
      </c>
      <c r="AU334" s="215" t="s">
        <v>87</v>
      </c>
      <c r="AY334" s="214" t="s">
        <v>257</v>
      </c>
      <c r="BK334" s="216">
        <f>SUM(BK335:BK340)</f>
        <v>0</v>
      </c>
    </row>
    <row r="335" s="2" customFormat="1" ht="16.5" customHeight="1">
      <c r="A335" s="41"/>
      <c r="B335" s="42"/>
      <c r="C335" s="219" t="s">
        <v>541</v>
      </c>
      <c r="D335" s="219" t="s">
        <v>259</v>
      </c>
      <c r="E335" s="220" t="s">
        <v>535</v>
      </c>
      <c r="F335" s="221" t="s">
        <v>536</v>
      </c>
      <c r="G335" s="222" t="s">
        <v>297</v>
      </c>
      <c r="H335" s="223">
        <v>18</v>
      </c>
      <c r="I335" s="224"/>
      <c r="J335" s="225">
        <f>ROUND(I335*H335,2)</f>
        <v>0</v>
      </c>
      <c r="K335" s="221" t="s">
        <v>263</v>
      </c>
      <c r="L335" s="47"/>
      <c r="M335" s="226" t="s">
        <v>35</v>
      </c>
      <c r="N335" s="227" t="s">
        <v>51</v>
      </c>
      <c r="O335" s="87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30" t="s">
        <v>264</v>
      </c>
      <c r="AT335" s="230" t="s">
        <v>259</v>
      </c>
      <c r="AU335" s="230" t="s">
        <v>89</v>
      </c>
      <c r="AY335" s="19" t="s">
        <v>257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9" t="s">
        <v>87</v>
      </c>
      <c r="BK335" s="231">
        <f>ROUND(I335*H335,2)</f>
        <v>0</v>
      </c>
      <c r="BL335" s="19" t="s">
        <v>264</v>
      </c>
      <c r="BM335" s="230" t="s">
        <v>1779</v>
      </c>
    </row>
    <row r="336" s="2" customFormat="1">
      <c r="A336" s="41"/>
      <c r="B336" s="42"/>
      <c r="C336" s="43"/>
      <c r="D336" s="232" t="s">
        <v>266</v>
      </c>
      <c r="E336" s="43"/>
      <c r="F336" s="233" t="s">
        <v>538</v>
      </c>
      <c r="G336" s="43"/>
      <c r="H336" s="43"/>
      <c r="I336" s="234"/>
      <c r="J336" s="43"/>
      <c r="K336" s="43"/>
      <c r="L336" s="47"/>
      <c r="M336" s="235"/>
      <c r="N336" s="23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266</v>
      </c>
      <c r="AU336" s="19" t="s">
        <v>89</v>
      </c>
    </row>
    <row r="337" s="13" customFormat="1">
      <c r="A337" s="13"/>
      <c r="B337" s="237"/>
      <c r="C337" s="238"/>
      <c r="D337" s="239" t="s">
        <v>268</v>
      </c>
      <c r="E337" s="240" t="s">
        <v>35</v>
      </c>
      <c r="F337" s="241" t="s">
        <v>1667</v>
      </c>
      <c r="G337" s="238"/>
      <c r="H337" s="240" t="s">
        <v>35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268</v>
      </c>
      <c r="AU337" s="247" t="s">
        <v>89</v>
      </c>
      <c r="AV337" s="13" t="s">
        <v>87</v>
      </c>
      <c r="AW337" s="13" t="s">
        <v>41</v>
      </c>
      <c r="AX337" s="13" t="s">
        <v>80</v>
      </c>
      <c r="AY337" s="247" t="s">
        <v>257</v>
      </c>
    </row>
    <row r="338" s="13" customFormat="1">
      <c r="A338" s="13"/>
      <c r="B338" s="237"/>
      <c r="C338" s="238"/>
      <c r="D338" s="239" t="s">
        <v>268</v>
      </c>
      <c r="E338" s="240" t="s">
        <v>35</v>
      </c>
      <c r="F338" s="241" t="s">
        <v>270</v>
      </c>
      <c r="G338" s="238"/>
      <c r="H338" s="240" t="s">
        <v>35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268</v>
      </c>
      <c r="AU338" s="247" t="s">
        <v>89</v>
      </c>
      <c r="AV338" s="13" t="s">
        <v>87</v>
      </c>
      <c r="AW338" s="13" t="s">
        <v>41</v>
      </c>
      <c r="AX338" s="13" t="s">
        <v>80</v>
      </c>
      <c r="AY338" s="247" t="s">
        <v>257</v>
      </c>
    </row>
    <row r="339" s="14" customFormat="1">
      <c r="A339" s="14"/>
      <c r="B339" s="248"/>
      <c r="C339" s="249"/>
      <c r="D339" s="239" t="s">
        <v>268</v>
      </c>
      <c r="E339" s="250" t="s">
        <v>35</v>
      </c>
      <c r="F339" s="251" t="s">
        <v>1780</v>
      </c>
      <c r="G339" s="249"/>
      <c r="H339" s="252">
        <v>18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8" t="s">
        <v>268</v>
      </c>
      <c r="AU339" s="258" t="s">
        <v>89</v>
      </c>
      <c r="AV339" s="14" t="s">
        <v>89</v>
      </c>
      <c r="AW339" s="14" t="s">
        <v>41</v>
      </c>
      <c r="AX339" s="14" t="s">
        <v>80</v>
      </c>
      <c r="AY339" s="258" t="s">
        <v>257</v>
      </c>
    </row>
    <row r="340" s="15" customFormat="1">
      <c r="A340" s="15"/>
      <c r="B340" s="259"/>
      <c r="C340" s="260"/>
      <c r="D340" s="239" t="s">
        <v>268</v>
      </c>
      <c r="E340" s="261" t="s">
        <v>35</v>
      </c>
      <c r="F340" s="262" t="s">
        <v>272</v>
      </c>
      <c r="G340" s="260"/>
      <c r="H340" s="263">
        <v>18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9" t="s">
        <v>268</v>
      </c>
      <c r="AU340" s="269" t="s">
        <v>89</v>
      </c>
      <c r="AV340" s="15" t="s">
        <v>264</v>
      </c>
      <c r="AW340" s="15" t="s">
        <v>41</v>
      </c>
      <c r="AX340" s="15" t="s">
        <v>87</v>
      </c>
      <c r="AY340" s="269" t="s">
        <v>257</v>
      </c>
    </row>
    <row r="341" s="12" customFormat="1" ht="22.8" customHeight="1">
      <c r="A341" s="12"/>
      <c r="B341" s="203"/>
      <c r="C341" s="204"/>
      <c r="D341" s="205" t="s">
        <v>79</v>
      </c>
      <c r="E341" s="217" t="s">
        <v>539</v>
      </c>
      <c r="F341" s="217" t="s">
        <v>540</v>
      </c>
      <c r="G341" s="204"/>
      <c r="H341" s="204"/>
      <c r="I341" s="207"/>
      <c r="J341" s="218">
        <f>BK341</f>
        <v>0</v>
      </c>
      <c r="K341" s="204"/>
      <c r="L341" s="209"/>
      <c r="M341" s="210"/>
      <c r="N341" s="211"/>
      <c r="O341" s="211"/>
      <c r="P341" s="212">
        <f>SUM(P342:P357)</f>
        <v>0</v>
      </c>
      <c r="Q341" s="211"/>
      <c r="R341" s="212">
        <f>SUM(R342:R357)</f>
        <v>0</v>
      </c>
      <c r="S341" s="211"/>
      <c r="T341" s="213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4" t="s">
        <v>87</v>
      </c>
      <c r="AT341" s="215" t="s">
        <v>79</v>
      </c>
      <c r="AU341" s="215" t="s">
        <v>87</v>
      </c>
      <c r="AY341" s="214" t="s">
        <v>257</v>
      </c>
      <c r="BK341" s="216">
        <f>SUM(BK342:BK357)</f>
        <v>0</v>
      </c>
    </row>
    <row r="342" s="2" customFormat="1" ht="24.15" customHeight="1">
      <c r="A342" s="41"/>
      <c r="B342" s="42"/>
      <c r="C342" s="219" t="s">
        <v>546</v>
      </c>
      <c r="D342" s="219" t="s">
        <v>259</v>
      </c>
      <c r="E342" s="220" t="s">
        <v>542</v>
      </c>
      <c r="F342" s="221" t="s">
        <v>543</v>
      </c>
      <c r="G342" s="222" t="s">
        <v>356</v>
      </c>
      <c r="H342" s="223">
        <v>10.994999999999999</v>
      </c>
      <c r="I342" s="224"/>
      <c r="J342" s="225">
        <f>ROUND(I342*H342,2)</f>
        <v>0</v>
      </c>
      <c r="K342" s="221" t="s">
        <v>263</v>
      </c>
      <c r="L342" s="47"/>
      <c r="M342" s="226" t="s">
        <v>35</v>
      </c>
      <c r="N342" s="227" t="s">
        <v>51</v>
      </c>
      <c r="O342" s="87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0" t="s">
        <v>264</v>
      </c>
      <c r="AT342" s="230" t="s">
        <v>259</v>
      </c>
      <c r="AU342" s="230" t="s">
        <v>89</v>
      </c>
      <c r="AY342" s="19" t="s">
        <v>257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9" t="s">
        <v>87</v>
      </c>
      <c r="BK342" s="231">
        <f>ROUND(I342*H342,2)</f>
        <v>0</v>
      </c>
      <c r="BL342" s="19" t="s">
        <v>264</v>
      </c>
      <c r="BM342" s="230" t="s">
        <v>1781</v>
      </c>
    </row>
    <row r="343" s="2" customFormat="1">
      <c r="A343" s="41"/>
      <c r="B343" s="42"/>
      <c r="C343" s="43"/>
      <c r="D343" s="232" t="s">
        <v>266</v>
      </c>
      <c r="E343" s="43"/>
      <c r="F343" s="233" t="s">
        <v>545</v>
      </c>
      <c r="G343" s="43"/>
      <c r="H343" s="43"/>
      <c r="I343" s="234"/>
      <c r="J343" s="43"/>
      <c r="K343" s="43"/>
      <c r="L343" s="47"/>
      <c r="M343" s="235"/>
      <c r="N343" s="23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266</v>
      </c>
      <c r="AU343" s="19" t="s">
        <v>89</v>
      </c>
    </row>
    <row r="344" s="2" customFormat="1" ht="24.15" customHeight="1">
      <c r="A344" s="41"/>
      <c r="B344" s="42"/>
      <c r="C344" s="219" t="s">
        <v>554</v>
      </c>
      <c r="D344" s="219" t="s">
        <v>259</v>
      </c>
      <c r="E344" s="220" t="s">
        <v>547</v>
      </c>
      <c r="F344" s="221" t="s">
        <v>548</v>
      </c>
      <c r="G344" s="222" t="s">
        <v>356</v>
      </c>
      <c r="H344" s="223">
        <v>120.94499999999999</v>
      </c>
      <c r="I344" s="224"/>
      <c r="J344" s="225">
        <f>ROUND(I344*H344,2)</f>
        <v>0</v>
      </c>
      <c r="K344" s="221" t="s">
        <v>263</v>
      </c>
      <c r="L344" s="47"/>
      <c r="M344" s="226" t="s">
        <v>35</v>
      </c>
      <c r="N344" s="227" t="s">
        <v>51</v>
      </c>
      <c r="O344" s="87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30" t="s">
        <v>264</v>
      </c>
      <c r="AT344" s="230" t="s">
        <v>259</v>
      </c>
      <c r="AU344" s="230" t="s">
        <v>89</v>
      </c>
      <c r="AY344" s="19" t="s">
        <v>257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9" t="s">
        <v>87</v>
      </c>
      <c r="BK344" s="231">
        <f>ROUND(I344*H344,2)</f>
        <v>0</v>
      </c>
      <c r="BL344" s="19" t="s">
        <v>264</v>
      </c>
      <c r="BM344" s="230" t="s">
        <v>1782</v>
      </c>
    </row>
    <row r="345" s="2" customFormat="1">
      <c r="A345" s="41"/>
      <c r="B345" s="42"/>
      <c r="C345" s="43"/>
      <c r="D345" s="232" t="s">
        <v>266</v>
      </c>
      <c r="E345" s="43"/>
      <c r="F345" s="233" t="s">
        <v>550</v>
      </c>
      <c r="G345" s="43"/>
      <c r="H345" s="43"/>
      <c r="I345" s="234"/>
      <c r="J345" s="43"/>
      <c r="K345" s="43"/>
      <c r="L345" s="47"/>
      <c r="M345" s="235"/>
      <c r="N345" s="236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266</v>
      </c>
      <c r="AU345" s="19" t="s">
        <v>89</v>
      </c>
    </row>
    <row r="346" s="2" customFormat="1">
      <c r="A346" s="41"/>
      <c r="B346" s="42"/>
      <c r="C346" s="43"/>
      <c r="D346" s="239" t="s">
        <v>551</v>
      </c>
      <c r="E346" s="43"/>
      <c r="F346" s="280" t="s">
        <v>552</v>
      </c>
      <c r="G346" s="43"/>
      <c r="H346" s="43"/>
      <c r="I346" s="234"/>
      <c r="J346" s="43"/>
      <c r="K346" s="43"/>
      <c r="L346" s="47"/>
      <c r="M346" s="235"/>
      <c r="N346" s="236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9" t="s">
        <v>551</v>
      </c>
      <c r="AU346" s="19" t="s">
        <v>89</v>
      </c>
    </row>
    <row r="347" s="14" customFormat="1">
      <c r="A347" s="14"/>
      <c r="B347" s="248"/>
      <c r="C347" s="249"/>
      <c r="D347" s="239" t="s">
        <v>268</v>
      </c>
      <c r="E347" s="249"/>
      <c r="F347" s="251" t="s">
        <v>1783</v>
      </c>
      <c r="G347" s="249"/>
      <c r="H347" s="252">
        <v>120.94499999999999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8" t="s">
        <v>268</v>
      </c>
      <c r="AU347" s="258" t="s">
        <v>89</v>
      </c>
      <c r="AV347" s="14" t="s">
        <v>89</v>
      </c>
      <c r="AW347" s="14" t="s">
        <v>4</v>
      </c>
      <c r="AX347" s="14" t="s">
        <v>87</v>
      </c>
      <c r="AY347" s="258" t="s">
        <v>257</v>
      </c>
    </row>
    <row r="348" s="2" customFormat="1" ht="24.15" customHeight="1">
      <c r="A348" s="41"/>
      <c r="B348" s="42"/>
      <c r="C348" s="219" t="s">
        <v>560</v>
      </c>
      <c r="D348" s="219" t="s">
        <v>259</v>
      </c>
      <c r="E348" s="220" t="s">
        <v>555</v>
      </c>
      <c r="F348" s="221" t="s">
        <v>556</v>
      </c>
      <c r="G348" s="222" t="s">
        <v>356</v>
      </c>
      <c r="H348" s="223">
        <v>1.98</v>
      </c>
      <c r="I348" s="224"/>
      <c r="J348" s="225">
        <f>ROUND(I348*H348,2)</f>
        <v>0</v>
      </c>
      <c r="K348" s="221" t="s">
        <v>263</v>
      </c>
      <c r="L348" s="47"/>
      <c r="M348" s="226" t="s">
        <v>35</v>
      </c>
      <c r="N348" s="227" t="s">
        <v>51</v>
      </c>
      <c r="O348" s="87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30" t="s">
        <v>264</v>
      </c>
      <c r="AT348" s="230" t="s">
        <v>259</v>
      </c>
      <c r="AU348" s="230" t="s">
        <v>89</v>
      </c>
      <c r="AY348" s="19" t="s">
        <v>257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9" t="s">
        <v>87</v>
      </c>
      <c r="BK348" s="231">
        <f>ROUND(I348*H348,2)</f>
        <v>0</v>
      </c>
      <c r="BL348" s="19" t="s">
        <v>264</v>
      </c>
      <c r="BM348" s="230" t="s">
        <v>1784</v>
      </c>
    </row>
    <row r="349" s="2" customFormat="1">
      <c r="A349" s="41"/>
      <c r="B349" s="42"/>
      <c r="C349" s="43"/>
      <c r="D349" s="232" t="s">
        <v>266</v>
      </c>
      <c r="E349" s="43"/>
      <c r="F349" s="233" t="s">
        <v>558</v>
      </c>
      <c r="G349" s="43"/>
      <c r="H349" s="43"/>
      <c r="I349" s="234"/>
      <c r="J349" s="43"/>
      <c r="K349" s="43"/>
      <c r="L349" s="47"/>
      <c r="M349" s="235"/>
      <c r="N349" s="23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266</v>
      </c>
      <c r="AU349" s="19" t="s">
        <v>89</v>
      </c>
    </row>
    <row r="350" s="13" customFormat="1">
      <c r="A350" s="13"/>
      <c r="B350" s="237"/>
      <c r="C350" s="238"/>
      <c r="D350" s="239" t="s">
        <v>268</v>
      </c>
      <c r="E350" s="240" t="s">
        <v>35</v>
      </c>
      <c r="F350" s="241" t="s">
        <v>1667</v>
      </c>
      <c r="G350" s="238"/>
      <c r="H350" s="240" t="s">
        <v>35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268</v>
      </c>
      <c r="AU350" s="247" t="s">
        <v>89</v>
      </c>
      <c r="AV350" s="13" t="s">
        <v>87</v>
      </c>
      <c r="AW350" s="13" t="s">
        <v>41</v>
      </c>
      <c r="AX350" s="13" t="s">
        <v>80</v>
      </c>
      <c r="AY350" s="247" t="s">
        <v>257</v>
      </c>
    </row>
    <row r="351" s="14" customFormat="1">
      <c r="A351" s="14"/>
      <c r="B351" s="248"/>
      <c r="C351" s="249"/>
      <c r="D351" s="239" t="s">
        <v>268</v>
      </c>
      <c r="E351" s="250" t="s">
        <v>35</v>
      </c>
      <c r="F351" s="251" t="s">
        <v>1785</v>
      </c>
      <c r="G351" s="249"/>
      <c r="H351" s="252">
        <v>1.98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268</v>
      </c>
      <c r="AU351" s="258" t="s">
        <v>89</v>
      </c>
      <c r="AV351" s="14" t="s">
        <v>89</v>
      </c>
      <c r="AW351" s="14" t="s">
        <v>41</v>
      </c>
      <c r="AX351" s="14" t="s">
        <v>80</v>
      </c>
      <c r="AY351" s="258" t="s">
        <v>257</v>
      </c>
    </row>
    <row r="352" s="15" customFormat="1">
      <c r="A352" s="15"/>
      <c r="B352" s="259"/>
      <c r="C352" s="260"/>
      <c r="D352" s="239" t="s">
        <v>268</v>
      </c>
      <c r="E352" s="261" t="s">
        <v>35</v>
      </c>
      <c r="F352" s="262" t="s">
        <v>272</v>
      </c>
      <c r="G352" s="260"/>
      <c r="H352" s="263">
        <v>1.98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9" t="s">
        <v>268</v>
      </c>
      <c r="AU352" s="269" t="s">
        <v>89</v>
      </c>
      <c r="AV352" s="15" t="s">
        <v>264</v>
      </c>
      <c r="AW352" s="15" t="s">
        <v>41</v>
      </c>
      <c r="AX352" s="15" t="s">
        <v>87</v>
      </c>
      <c r="AY352" s="269" t="s">
        <v>257</v>
      </c>
    </row>
    <row r="353" s="2" customFormat="1" ht="24.15" customHeight="1">
      <c r="A353" s="41"/>
      <c r="B353" s="42"/>
      <c r="C353" s="219" t="s">
        <v>567</v>
      </c>
      <c r="D353" s="219" t="s">
        <v>259</v>
      </c>
      <c r="E353" s="220" t="s">
        <v>561</v>
      </c>
      <c r="F353" s="221" t="s">
        <v>355</v>
      </c>
      <c r="G353" s="222" t="s">
        <v>356</v>
      </c>
      <c r="H353" s="223">
        <v>6.6600000000000001</v>
      </c>
      <c r="I353" s="224"/>
      <c r="J353" s="225">
        <f>ROUND(I353*H353,2)</f>
        <v>0</v>
      </c>
      <c r="K353" s="221" t="s">
        <v>263</v>
      </c>
      <c r="L353" s="47"/>
      <c r="M353" s="226" t="s">
        <v>35</v>
      </c>
      <c r="N353" s="227" t="s">
        <v>51</v>
      </c>
      <c r="O353" s="87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30" t="s">
        <v>264</v>
      </c>
      <c r="AT353" s="230" t="s">
        <v>259</v>
      </c>
      <c r="AU353" s="230" t="s">
        <v>89</v>
      </c>
      <c r="AY353" s="19" t="s">
        <v>257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9" t="s">
        <v>87</v>
      </c>
      <c r="BK353" s="231">
        <f>ROUND(I353*H353,2)</f>
        <v>0</v>
      </c>
      <c r="BL353" s="19" t="s">
        <v>264</v>
      </c>
      <c r="BM353" s="230" t="s">
        <v>1786</v>
      </c>
    </row>
    <row r="354" s="2" customFormat="1">
      <c r="A354" s="41"/>
      <c r="B354" s="42"/>
      <c r="C354" s="43"/>
      <c r="D354" s="232" t="s">
        <v>266</v>
      </c>
      <c r="E354" s="43"/>
      <c r="F354" s="233" t="s">
        <v>563</v>
      </c>
      <c r="G354" s="43"/>
      <c r="H354" s="43"/>
      <c r="I354" s="234"/>
      <c r="J354" s="43"/>
      <c r="K354" s="43"/>
      <c r="L354" s="47"/>
      <c r="M354" s="235"/>
      <c r="N354" s="236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9" t="s">
        <v>266</v>
      </c>
      <c r="AU354" s="19" t="s">
        <v>89</v>
      </c>
    </row>
    <row r="355" s="13" customFormat="1">
      <c r="A355" s="13"/>
      <c r="B355" s="237"/>
      <c r="C355" s="238"/>
      <c r="D355" s="239" t="s">
        <v>268</v>
      </c>
      <c r="E355" s="240" t="s">
        <v>35</v>
      </c>
      <c r="F355" s="241" t="s">
        <v>1667</v>
      </c>
      <c r="G355" s="238"/>
      <c r="H355" s="240" t="s">
        <v>35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268</v>
      </c>
      <c r="AU355" s="247" t="s">
        <v>89</v>
      </c>
      <c r="AV355" s="13" t="s">
        <v>87</v>
      </c>
      <c r="AW355" s="13" t="s">
        <v>41</v>
      </c>
      <c r="AX355" s="13" t="s">
        <v>80</v>
      </c>
      <c r="AY355" s="247" t="s">
        <v>257</v>
      </c>
    </row>
    <row r="356" s="14" customFormat="1">
      <c r="A356" s="14"/>
      <c r="B356" s="248"/>
      <c r="C356" s="249"/>
      <c r="D356" s="239" t="s">
        <v>268</v>
      </c>
      <c r="E356" s="250" t="s">
        <v>35</v>
      </c>
      <c r="F356" s="251" t="s">
        <v>1787</v>
      </c>
      <c r="G356" s="249"/>
      <c r="H356" s="252">
        <v>6.6600000000000001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8" t="s">
        <v>268</v>
      </c>
      <c r="AU356" s="258" t="s">
        <v>89</v>
      </c>
      <c r="AV356" s="14" t="s">
        <v>89</v>
      </c>
      <c r="AW356" s="14" t="s">
        <v>41</v>
      </c>
      <c r="AX356" s="14" t="s">
        <v>80</v>
      </c>
      <c r="AY356" s="258" t="s">
        <v>257</v>
      </c>
    </row>
    <row r="357" s="15" customFormat="1">
      <c r="A357" s="15"/>
      <c r="B357" s="259"/>
      <c r="C357" s="260"/>
      <c r="D357" s="239" t="s">
        <v>268</v>
      </c>
      <c r="E357" s="261" t="s">
        <v>35</v>
      </c>
      <c r="F357" s="262" t="s">
        <v>272</v>
      </c>
      <c r="G357" s="260"/>
      <c r="H357" s="263">
        <v>6.6600000000000001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9" t="s">
        <v>268</v>
      </c>
      <c r="AU357" s="269" t="s">
        <v>89</v>
      </c>
      <c r="AV357" s="15" t="s">
        <v>264</v>
      </c>
      <c r="AW357" s="15" t="s">
        <v>41</v>
      </c>
      <c r="AX357" s="15" t="s">
        <v>87</v>
      </c>
      <c r="AY357" s="269" t="s">
        <v>257</v>
      </c>
    </row>
    <row r="358" s="12" customFormat="1" ht="22.8" customHeight="1">
      <c r="A358" s="12"/>
      <c r="B358" s="203"/>
      <c r="C358" s="204"/>
      <c r="D358" s="205" t="s">
        <v>79</v>
      </c>
      <c r="E358" s="217" t="s">
        <v>565</v>
      </c>
      <c r="F358" s="217" t="s">
        <v>566</v>
      </c>
      <c r="G358" s="204"/>
      <c r="H358" s="204"/>
      <c r="I358" s="207"/>
      <c r="J358" s="218">
        <f>BK358</f>
        <v>0</v>
      </c>
      <c r="K358" s="204"/>
      <c r="L358" s="209"/>
      <c r="M358" s="210"/>
      <c r="N358" s="211"/>
      <c r="O358" s="211"/>
      <c r="P358" s="212">
        <f>SUM(P359:P360)</f>
        <v>0</v>
      </c>
      <c r="Q358" s="211"/>
      <c r="R358" s="212">
        <f>SUM(R359:R360)</f>
        <v>0</v>
      </c>
      <c r="S358" s="211"/>
      <c r="T358" s="213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4" t="s">
        <v>87</v>
      </c>
      <c r="AT358" s="215" t="s">
        <v>79</v>
      </c>
      <c r="AU358" s="215" t="s">
        <v>87</v>
      </c>
      <c r="AY358" s="214" t="s">
        <v>257</v>
      </c>
      <c r="BK358" s="216">
        <f>SUM(BK359:BK360)</f>
        <v>0</v>
      </c>
    </row>
    <row r="359" s="2" customFormat="1" ht="24.15" customHeight="1">
      <c r="A359" s="41"/>
      <c r="B359" s="42"/>
      <c r="C359" s="219" t="s">
        <v>691</v>
      </c>
      <c r="D359" s="219" t="s">
        <v>259</v>
      </c>
      <c r="E359" s="220" t="s">
        <v>1788</v>
      </c>
      <c r="F359" s="221" t="s">
        <v>1789</v>
      </c>
      <c r="G359" s="222" t="s">
        <v>356</v>
      </c>
      <c r="H359" s="223">
        <v>14.866</v>
      </c>
      <c r="I359" s="224"/>
      <c r="J359" s="225">
        <f>ROUND(I359*H359,2)</f>
        <v>0</v>
      </c>
      <c r="K359" s="221" t="s">
        <v>263</v>
      </c>
      <c r="L359" s="47"/>
      <c r="M359" s="226" t="s">
        <v>35</v>
      </c>
      <c r="N359" s="227" t="s">
        <v>51</v>
      </c>
      <c r="O359" s="87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30" t="s">
        <v>264</v>
      </c>
      <c r="AT359" s="230" t="s">
        <v>259</v>
      </c>
      <c r="AU359" s="230" t="s">
        <v>89</v>
      </c>
      <c r="AY359" s="19" t="s">
        <v>257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9" t="s">
        <v>87</v>
      </c>
      <c r="BK359" s="231">
        <f>ROUND(I359*H359,2)</f>
        <v>0</v>
      </c>
      <c r="BL359" s="19" t="s">
        <v>264</v>
      </c>
      <c r="BM359" s="230" t="s">
        <v>1790</v>
      </c>
    </row>
    <row r="360" s="2" customFormat="1">
      <c r="A360" s="41"/>
      <c r="B360" s="42"/>
      <c r="C360" s="43"/>
      <c r="D360" s="232" t="s">
        <v>266</v>
      </c>
      <c r="E360" s="43"/>
      <c r="F360" s="233" t="s">
        <v>1791</v>
      </c>
      <c r="G360" s="43"/>
      <c r="H360" s="43"/>
      <c r="I360" s="234"/>
      <c r="J360" s="43"/>
      <c r="K360" s="43"/>
      <c r="L360" s="47"/>
      <c r="M360" s="281"/>
      <c r="N360" s="282"/>
      <c r="O360" s="283"/>
      <c r="P360" s="283"/>
      <c r="Q360" s="283"/>
      <c r="R360" s="283"/>
      <c r="S360" s="283"/>
      <c r="T360" s="284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266</v>
      </c>
      <c r="AU360" s="19" t="s">
        <v>89</v>
      </c>
    </row>
    <row r="361" s="2" customFormat="1" ht="6.96" customHeight="1">
      <c r="A361" s="41"/>
      <c r="B361" s="62"/>
      <c r="C361" s="63"/>
      <c r="D361" s="63"/>
      <c r="E361" s="63"/>
      <c r="F361" s="63"/>
      <c r="G361" s="63"/>
      <c r="H361" s="63"/>
      <c r="I361" s="63"/>
      <c r="J361" s="63"/>
      <c r="K361" s="63"/>
      <c r="L361" s="47"/>
      <c r="M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</row>
  </sheetData>
  <sheetProtection sheet="1" autoFilter="0" formatColumns="0" formatRows="0" objects="1" scenarios="1" spinCount="100000" saltValue="u78ww025w2ooQttl/L8jnve+YRNmVGAfHl1qQ5JlNuNX6lmxlbmNiRobpfaKzwsSpB6tw3NTHU4UntleMiW5KA==" hashValue="p6899fj6Tz1IPhzuqgCBa5SBhnYqaAjIHPddUHh5lY/Ri0fieJpqeDdXXb2gbBlsWQOncVjh992J3XJ71Y44sQ==" algorithmName="SHA-512" password="CC35"/>
  <autoFilter ref="C93:K3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1_01/113107312"/>
    <hyperlink ref="F104" r:id="rId2" display="https://podminky.urs.cz/item/CS_URS_2021_01/113107323"/>
    <hyperlink ref="F110" r:id="rId3" display="https://podminky.urs.cz/item/CS_URS_2021_01/113107342"/>
    <hyperlink ref="F116" r:id="rId4" display="https://podminky.urs.cz/item/CS_URS_2021_01/115101201"/>
    <hyperlink ref="F121" r:id="rId5" display="https://podminky.urs.cz/item/CS_URS_2021_01/115101301"/>
    <hyperlink ref="F126" r:id="rId6" display="https://podminky.urs.cz/item/CS_URS_2021_01/119001405"/>
    <hyperlink ref="F132" r:id="rId7" display="https://podminky.urs.cz/item/CS_URS_2021_01/119001406"/>
    <hyperlink ref="F138" r:id="rId8" display="https://podminky.urs.cz/item/CS_URS_2021_01/119001421"/>
    <hyperlink ref="F144" r:id="rId9" display="https://podminky.urs.cz/item/CS_URS_2021_01/121151104"/>
    <hyperlink ref="F150" r:id="rId10" display="https://podminky.urs.cz/item/CS_URS_2021_01/132354204"/>
    <hyperlink ref="F156" r:id="rId11" display="https://podminky.urs.cz/item/CS_URS_2021_01/139001101"/>
    <hyperlink ref="F166" r:id="rId12" display="https://podminky.urs.cz/item/CS_URS_2021_01/151101101"/>
    <hyperlink ref="F172" r:id="rId13" display="https://podminky.urs.cz/item/CS_URS_2021_01/151101111"/>
    <hyperlink ref="F174" r:id="rId14" display="https://podminky.urs.cz/item/CS_URS_2021_01/162751137"/>
    <hyperlink ref="F184" r:id="rId15" display="https://podminky.urs.cz/item/CS_URS_2021_01/162751139"/>
    <hyperlink ref="F194" r:id="rId16" display="https://podminky.urs.cz/item/CS_URS_2021_01/167151101"/>
    <hyperlink ref="F200" r:id="rId17" display="https://podminky.urs.cz/item/CS_URS_2021_01/171201221"/>
    <hyperlink ref="F206" r:id="rId18" display="https://podminky.urs.cz/item/CS_URS_2021_01/171251201"/>
    <hyperlink ref="F212" r:id="rId19" display="https://podminky.urs.cz/item/CS_URS_2021_01/174151101"/>
    <hyperlink ref="F220" r:id="rId20" display="https://podminky.urs.cz/item/CS_URS_2021_01/175151101"/>
    <hyperlink ref="F229" r:id="rId21" display="https://podminky.urs.cz/item/CS_URS_2021_01/181351003"/>
    <hyperlink ref="F235" r:id="rId22" display="https://podminky.urs.cz/item/CS_URS_2021_01/181351003"/>
    <hyperlink ref="F246" r:id="rId23" display="https://podminky.urs.cz/item/CS_URS_2021_01/181451311"/>
    <hyperlink ref="F255" r:id="rId24" display="https://podminky.urs.cz/item/CS_URS_2021_01/212752111"/>
    <hyperlink ref="F261" r:id="rId25" display="https://podminky.urs.cz/item/CS_URS_2021_01/338171113"/>
    <hyperlink ref="F269" r:id="rId26" display="https://podminky.urs.cz/item/CS_URS_2021_01/451573111"/>
    <hyperlink ref="F276" r:id="rId27" display="https://podminky.urs.cz/item/CS_URS_2021_01/850311811"/>
    <hyperlink ref="F281" r:id="rId28" display="https://podminky.urs.cz/item/CS_URS_2021_01/851311131"/>
    <hyperlink ref="F288" r:id="rId29" display="https://podminky.urs.cz/item/CS_URS_2021_01/857312122"/>
    <hyperlink ref="F297" r:id="rId30" display="https://podminky.urs.cz/item/CS_URS_2021_01/857313131"/>
    <hyperlink ref="F304" r:id="rId31" display="https://podminky.urs.cz/item/CS_URS_2021_01/891311112"/>
    <hyperlink ref="F311" r:id="rId32" display="https://podminky.urs.cz/item/CS_URS_2021_01/892351111"/>
    <hyperlink ref="F316" r:id="rId33" display="https://podminky.urs.cz/item/CS_URS_2021_01/892353122"/>
    <hyperlink ref="F321" r:id="rId34" display="https://podminky.urs.cz/item/CS_URS_2021_01/892372111"/>
    <hyperlink ref="F323" r:id="rId35" display="https://podminky.urs.cz/item/CS_URS_2021_01/899401112"/>
    <hyperlink ref="F330" r:id="rId36" display="https://podminky.urs.cz/item/CS_URS_2021_01/899713111"/>
    <hyperlink ref="F336" r:id="rId37" display="https://podminky.urs.cz/item/CS_URS_2021_01/919735112"/>
    <hyperlink ref="F343" r:id="rId38" display="https://podminky.urs.cz/item/CS_URS_2021_01/997221551"/>
    <hyperlink ref="F345" r:id="rId39" display="https://podminky.urs.cz/item/CS_URS_2021_01/997221559"/>
    <hyperlink ref="F349" r:id="rId40" display="https://podminky.urs.cz/item/CS_URS_2021_01/997221645"/>
    <hyperlink ref="F354" r:id="rId41" display="https://podminky.urs.cz/item/CS_URS_2021_01/997221655"/>
    <hyperlink ref="F360" r:id="rId42" display="https://podminky.urs.cz/item/CS_URS_2021_01/99827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1792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1793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ROUND((SUM(BE100:BE385)),  2)</f>
        <v>0</v>
      </c>
      <c r="G37" s="41"/>
      <c r="H37" s="41"/>
      <c r="I37" s="163">
        <v>0.20999999999999999</v>
      </c>
      <c r="J37" s="162">
        <f>ROUND(((SUM(BE100:BE385))*I37),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ROUND((SUM(BF100:BF385)),  2)</f>
        <v>0</v>
      </c>
      <c r="G38" s="41"/>
      <c r="H38" s="41"/>
      <c r="I38" s="163">
        <v>0.14999999999999999</v>
      </c>
      <c r="J38" s="162">
        <f>ROUND(((SUM(BF100:BF385))*I38),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ROUND((SUM(BG100:BG385)),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ROUND((SUM(BH100:BH385)),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ROUND((SUM(BI100:BI385)),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1792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01.2 A - Vodovodní řad 2 - investice města Děčín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J208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J214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J222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J241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239</v>
      </c>
      <c r="E74" s="189"/>
      <c r="F74" s="189"/>
      <c r="G74" s="189"/>
      <c r="H74" s="189"/>
      <c r="I74" s="189"/>
      <c r="J74" s="190">
        <f>J359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J366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J383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1664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1792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01.2 A - Vodovodní řad 2 - investice města Děčín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15.078232360000003</v>
      </c>
      <c r="S100" s="99"/>
      <c r="T100" s="201">
        <f>T101</f>
        <v>55.814399999999999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P102+P208+P214+P222+P241+P359+P366+P383</f>
        <v>0</v>
      </c>
      <c r="Q101" s="211"/>
      <c r="R101" s="212">
        <f>R102+R208+R214+R222+R241+R359+R366+R383</f>
        <v>15.078232360000003</v>
      </c>
      <c r="S101" s="211"/>
      <c r="T101" s="213">
        <f>T102+T208+T214+T222+T241+T359+T366+T383</f>
        <v>55.814399999999999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BK102+BK208+BK214+BK222+BK241+BK359+BK366+BK383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SUM(P103:P207)</f>
        <v>0</v>
      </c>
      <c r="Q102" s="211"/>
      <c r="R102" s="212">
        <f>SUM(R103:R207)</f>
        <v>0.40645536000000004</v>
      </c>
      <c r="S102" s="211"/>
      <c r="T102" s="213">
        <f>SUM(T103:T207)</f>
        <v>55.814399999999999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SUM(BK103:BK207)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260</v>
      </c>
      <c r="F103" s="221" t="s">
        <v>261</v>
      </c>
      <c r="G103" s="222" t="s">
        <v>262</v>
      </c>
      <c r="H103" s="223">
        <v>58.140000000000001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0.29999999999999999</v>
      </c>
      <c r="T103" s="229">
        <f>S103*H103</f>
        <v>17.442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1794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267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1795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1796</v>
      </c>
      <c r="G107" s="249"/>
      <c r="H107" s="252">
        <v>58.140000000000001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58.140000000000001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37.8" customHeight="1">
      <c r="A109" s="41"/>
      <c r="B109" s="42"/>
      <c r="C109" s="219" t="s">
        <v>89</v>
      </c>
      <c r="D109" s="219" t="s">
        <v>259</v>
      </c>
      <c r="E109" s="220" t="s">
        <v>273</v>
      </c>
      <c r="F109" s="221" t="s">
        <v>274</v>
      </c>
      <c r="G109" s="222" t="s">
        <v>262</v>
      </c>
      <c r="H109" s="223">
        <v>58.140000000000001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0</v>
      </c>
      <c r="R109" s="228">
        <f>Q109*H109</f>
        <v>0</v>
      </c>
      <c r="S109" s="228">
        <v>0.44</v>
      </c>
      <c r="T109" s="229">
        <f>S109*H109</f>
        <v>25.581600000000002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1797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276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1795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270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1796</v>
      </c>
      <c r="G113" s="249"/>
      <c r="H113" s="252">
        <v>58.140000000000001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58.140000000000001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37.8" customHeight="1">
      <c r="A115" s="41"/>
      <c r="B115" s="42"/>
      <c r="C115" s="219" t="s">
        <v>98</v>
      </c>
      <c r="D115" s="219" t="s">
        <v>259</v>
      </c>
      <c r="E115" s="220" t="s">
        <v>277</v>
      </c>
      <c r="F115" s="221" t="s">
        <v>278</v>
      </c>
      <c r="G115" s="222" t="s">
        <v>262</v>
      </c>
      <c r="H115" s="223">
        <v>58.140000000000001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0.22</v>
      </c>
      <c r="T115" s="229">
        <f>S115*H115</f>
        <v>12.790800000000001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1798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280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1795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3" customFormat="1">
      <c r="A118" s="13"/>
      <c r="B118" s="237"/>
      <c r="C118" s="238"/>
      <c r="D118" s="239" t="s">
        <v>268</v>
      </c>
      <c r="E118" s="240" t="s">
        <v>35</v>
      </c>
      <c r="F118" s="241" t="s">
        <v>270</v>
      </c>
      <c r="G118" s="238"/>
      <c r="H118" s="240" t="s">
        <v>35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268</v>
      </c>
      <c r="AU118" s="247" t="s">
        <v>89</v>
      </c>
      <c r="AV118" s="13" t="s">
        <v>87</v>
      </c>
      <c r="AW118" s="13" t="s">
        <v>41</v>
      </c>
      <c r="AX118" s="13" t="s">
        <v>80</v>
      </c>
      <c r="AY118" s="247" t="s">
        <v>257</v>
      </c>
    </row>
    <row r="119" s="14" customFormat="1">
      <c r="A119" s="14"/>
      <c r="B119" s="248"/>
      <c r="C119" s="249"/>
      <c r="D119" s="239" t="s">
        <v>268</v>
      </c>
      <c r="E119" s="250" t="s">
        <v>35</v>
      </c>
      <c r="F119" s="251" t="s">
        <v>1796</v>
      </c>
      <c r="G119" s="249"/>
      <c r="H119" s="252">
        <v>58.140000000000001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268</v>
      </c>
      <c r="AU119" s="258" t="s">
        <v>89</v>
      </c>
      <c r="AV119" s="14" t="s">
        <v>89</v>
      </c>
      <c r="AW119" s="14" t="s">
        <v>41</v>
      </c>
      <c r="AX119" s="14" t="s">
        <v>80</v>
      </c>
      <c r="AY119" s="258" t="s">
        <v>257</v>
      </c>
    </row>
    <row r="120" s="15" customFormat="1">
      <c r="A120" s="15"/>
      <c r="B120" s="259"/>
      <c r="C120" s="260"/>
      <c r="D120" s="239" t="s">
        <v>268</v>
      </c>
      <c r="E120" s="261" t="s">
        <v>35</v>
      </c>
      <c r="F120" s="262" t="s">
        <v>272</v>
      </c>
      <c r="G120" s="260"/>
      <c r="H120" s="263">
        <v>58.140000000000001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268</v>
      </c>
      <c r="AU120" s="269" t="s">
        <v>89</v>
      </c>
      <c r="AV120" s="15" t="s">
        <v>264</v>
      </c>
      <c r="AW120" s="15" t="s">
        <v>41</v>
      </c>
      <c r="AX120" s="15" t="s">
        <v>87</v>
      </c>
      <c r="AY120" s="269" t="s">
        <v>257</v>
      </c>
    </row>
    <row r="121" s="2" customFormat="1" ht="16.5" customHeight="1">
      <c r="A121" s="41"/>
      <c r="B121" s="42"/>
      <c r="C121" s="219" t="s">
        <v>264</v>
      </c>
      <c r="D121" s="219" t="s">
        <v>259</v>
      </c>
      <c r="E121" s="220" t="s">
        <v>281</v>
      </c>
      <c r="F121" s="221" t="s">
        <v>282</v>
      </c>
      <c r="G121" s="222" t="s">
        <v>283</v>
      </c>
      <c r="H121" s="223">
        <v>48</v>
      </c>
      <c r="I121" s="224"/>
      <c r="J121" s="225">
        <f>ROUND(I121*H121,2)</f>
        <v>0</v>
      </c>
      <c r="K121" s="221" t="s">
        <v>263</v>
      </c>
      <c r="L121" s="47"/>
      <c r="M121" s="226" t="s">
        <v>35</v>
      </c>
      <c r="N121" s="227" t="s">
        <v>51</v>
      </c>
      <c r="O121" s="87"/>
      <c r="P121" s="228">
        <f>O121*H121</f>
        <v>0</v>
      </c>
      <c r="Q121" s="228">
        <v>3.0000000000000001E-05</v>
      </c>
      <c r="R121" s="228">
        <f>Q121*H121</f>
        <v>0.0014400000000000001</v>
      </c>
      <c r="S121" s="228">
        <v>0</v>
      </c>
      <c r="T121" s="22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0" t="s">
        <v>264</v>
      </c>
      <c r="AT121" s="230" t="s">
        <v>259</v>
      </c>
      <c r="AU121" s="230" t="s">
        <v>89</v>
      </c>
      <c r="AY121" s="19" t="s">
        <v>257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87</v>
      </c>
      <c r="BK121" s="231">
        <f>ROUND(I121*H121,2)</f>
        <v>0</v>
      </c>
      <c r="BL121" s="19" t="s">
        <v>264</v>
      </c>
      <c r="BM121" s="230" t="s">
        <v>1799</v>
      </c>
    </row>
    <row r="122" s="2" customFormat="1">
      <c r="A122" s="41"/>
      <c r="B122" s="42"/>
      <c r="C122" s="43"/>
      <c r="D122" s="232" t="s">
        <v>266</v>
      </c>
      <c r="E122" s="43"/>
      <c r="F122" s="233" t="s">
        <v>285</v>
      </c>
      <c r="G122" s="43"/>
      <c r="H122" s="43"/>
      <c r="I122" s="234"/>
      <c r="J122" s="43"/>
      <c r="K122" s="43"/>
      <c r="L122" s="47"/>
      <c r="M122" s="235"/>
      <c r="N122" s="23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266</v>
      </c>
      <c r="AU122" s="19" t="s">
        <v>89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1795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1128</v>
      </c>
      <c r="G124" s="249"/>
      <c r="H124" s="252">
        <v>48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48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4.15" customHeight="1">
      <c r="A126" s="41"/>
      <c r="B126" s="42"/>
      <c r="C126" s="219" t="s">
        <v>287</v>
      </c>
      <c r="D126" s="219" t="s">
        <v>259</v>
      </c>
      <c r="E126" s="220" t="s">
        <v>288</v>
      </c>
      <c r="F126" s="221" t="s">
        <v>289</v>
      </c>
      <c r="G126" s="222" t="s">
        <v>290</v>
      </c>
      <c r="H126" s="223">
        <v>6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1800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292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1795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294</v>
      </c>
      <c r="G129" s="249"/>
      <c r="H129" s="252">
        <v>6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6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49.05" customHeight="1">
      <c r="A131" s="41"/>
      <c r="B131" s="42"/>
      <c r="C131" s="219" t="s">
        <v>294</v>
      </c>
      <c r="D131" s="219" t="s">
        <v>259</v>
      </c>
      <c r="E131" s="220" t="s">
        <v>295</v>
      </c>
      <c r="F131" s="221" t="s">
        <v>296</v>
      </c>
      <c r="G131" s="222" t="s">
        <v>297</v>
      </c>
      <c r="H131" s="223">
        <v>3.6000000000000001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0.036900000000000002</v>
      </c>
      <c r="R131" s="228">
        <f>Q131*H131</f>
        <v>0.13284000000000001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1801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299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1795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1802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585</v>
      </c>
      <c r="G135" s="249"/>
      <c r="H135" s="252">
        <v>3.6000000000000001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3.6000000000000001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49.05" customHeight="1">
      <c r="A137" s="41"/>
      <c r="B137" s="42"/>
      <c r="C137" s="219" t="s">
        <v>302</v>
      </c>
      <c r="D137" s="219" t="s">
        <v>259</v>
      </c>
      <c r="E137" s="220" t="s">
        <v>303</v>
      </c>
      <c r="F137" s="221" t="s">
        <v>304</v>
      </c>
      <c r="G137" s="222" t="s">
        <v>297</v>
      </c>
      <c r="H137" s="223">
        <v>6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0.0086800000000000002</v>
      </c>
      <c r="R137" s="228">
        <f>Q137*H137</f>
        <v>0.052080000000000001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1803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306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1795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1804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1805</v>
      </c>
      <c r="G141" s="249"/>
      <c r="H141" s="252">
        <v>6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5" customFormat="1">
      <c r="A142" s="15"/>
      <c r="B142" s="259"/>
      <c r="C142" s="260"/>
      <c r="D142" s="239" t="s">
        <v>268</v>
      </c>
      <c r="E142" s="261" t="s">
        <v>35</v>
      </c>
      <c r="F142" s="262" t="s">
        <v>272</v>
      </c>
      <c r="G142" s="260"/>
      <c r="H142" s="263">
        <v>6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268</v>
      </c>
      <c r="AU142" s="269" t="s">
        <v>89</v>
      </c>
      <c r="AV142" s="15" t="s">
        <v>264</v>
      </c>
      <c r="AW142" s="15" t="s">
        <v>41</v>
      </c>
      <c r="AX142" s="15" t="s">
        <v>87</v>
      </c>
      <c r="AY142" s="269" t="s">
        <v>257</v>
      </c>
    </row>
    <row r="143" s="2" customFormat="1" ht="49.05" customHeight="1">
      <c r="A143" s="41"/>
      <c r="B143" s="42"/>
      <c r="C143" s="219" t="s">
        <v>308</v>
      </c>
      <c r="D143" s="219" t="s">
        <v>259</v>
      </c>
      <c r="E143" s="220" t="s">
        <v>309</v>
      </c>
      <c r="F143" s="221" t="s">
        <v>310</v>
      </c>
      <c r="G143" s="222" t="s">
        <v>297</v>
      </c>
      <c r="H143" s="223">
        <v>1.2</v>
      </c>
      <c r="I143" s="224"/>
      <c r="J143" s="225">
        <f>ROUND(I143*H143,2)</f>
        <v>0</v>
      </c>
      <c r="K143" s="221" t="s">
        <v>263</v>
      </c>
      <c r="L143" s="47"/>
      <c r="M143" s="226" t="s">
        <v>35</v>
      </c>
      <c r="N143" s="227" t="s">
        <v>51</v>
      </c>
      <c r="O143" s="87"/>
      <c r="P143" s="228">
        <f>O143*H143</f>
        <v>0</v>
      </c>
      <c r="Q143" s="228">
        <v>0.036900000000000002</v>
      </c>
      <c r="R143" s="228">
        <f>Q143*H143</f>
        <v>0.04428</v>
      </c>
      <c r="S143" s="228">
        <v>0</v>
      </c>
      <c r="T143" s="22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0" t="s">
        <v>264</v>
      </c>
      <c r="AT143" s="230" t="s">
        <v>259</v>
      </c>
      <c r="AU143" s="230" t="s">
        <v>89</v>
      </c>
      <c r="AY143" s="19" t="s">
        <v>257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87</v>
      </c>
      <c r="BK143" s="231">
        <f>ROUND(I143*H143,2)</f>
        <v>0</v>
      </c>
      <c r="BL143" s="19" t="s">
        <v>264</v>
      </c>
      <c r="BM143" s="230" t="s">
        <v>1806</v>
      </c>
    </row>
    <row r="144" s="2" customFormat="1">
      <c r="A144" s="41"/>
      <c r="B144" s="42"/>
      <c r="C144" s="43"/>
      <c r="D144" s="232" t="s">
        <v>266</v>
      </c>
      <c r="E144" s="43"/>
      <c r="F144" s="233" t="s">
        <v>312</v>
      </c>
      <c r="G144" s="43"/>
      <c r="H144" s="43"/>
      <c r="I144" s="234"/>
      <c r="J144" s="43"/>
      <c r="K144" s="43"/>
      <c r="L144" s="47"/>
      <c r="M144" s="235"/>
      <c r="N144" s="23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266</v>
      </c>
      <c r="AU144" s="19" t="s">
        <v>89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1795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1807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4" customFormat="1">
      <c r="A147" s="14"/>
      <c r="B147" s="248"/>
      <c r="C147" s="249"/>
      <c r="D147" s="239" t="s">
        <v>268</v>
      </c>
      <c r="E147" s="250" t="s">
        <v>35</v>
      </c>
      <c r="F147" s="251" t="s">
        <v>1130</v>
      </c>
      <c r="G147" s="249"/>
      <c r="H147" s="252">
        <v>1.2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268</v>
      </c>
      <c r="AU147" s="258" t="s">
        <v>89</v>
      </c>
      <c r="AV147" s="14" t="s">
        <v>89</v>
      </c>
      <c r="AW147" s="14" t="s">
        <v>41</v>
      </c>
      <c r="AX147" s="14" t="s">
        <v>80</v>
      </c>
      <c r="AY147" s="258" t="s">
        <v>257</v>
      </c>
    </row>
    <row r="148" s="15" customFormat="1">
      <c r="A148" s="15"/>
      <c r="B148" s="259"/>
      <c r="C148" s="260"/>
      <c r="D148" s="239" t="s">
        <v>268</v>
      </c>
      <c r="E148" s="261" t="s">
        <v>35</v>
      </c>
      <c r="F148" s="262" t="s">
        <v>272</v>
      </c>
      <c r="G148" s="260"/>
      <c r="H148" s="263">
        <v>1.2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268</v>
      </c>
      <c r="AU148" s="269" t="s">
        <v>89</v>
      </c>
      <c r="AV148" s="15" t="s">
        <v>264</v>
      </c>
      <c r="AW148" s="15" t="s">
        <v>41</v>
      </c>
      <c r="AX148" s="15" t="s">
        <v>87</v>
      </c>
      <c r="AY148" s="269" t="s">
        <v>257</v>
      </c>
    </row>
    <row r="149" s="2" customFormat="1" ht="24.15" customHeight="1">
      <c r="A149" s="41"/>
      <c r="B149" s="42"/>
      <c r="C149" s="219" t="s">
        <v>315</v>
      </c>
      <c r="D149" s="219" t="s">
        <v>259</v>
      </c>
      <c r="E149" s="220" t="s">
        <v>316</v>
      </c>
      <c r="F149" s="221" t="s">
        <v>317</v>
      </c>
      <c r="G149" s="222" t="s">
        <v>318</v>
      </c>
      <c r="H149" s="223">
        <v>69.768000000000001</v>
      </c>
      <c r="I149" s="224"/>
      <c r="J149" s="225">
        <f>ROUND(I149*H149,2)</f>
        <v>0</v>
      </c>
      <c r="K149" s="221" t="s">
        <v>263</v>
      </c>
      <c r="L149" s="47"/>
      <c r="M149" s="226" t="s">
        <v>35</v>
      </c>
      <c r="N149" s="227" t="s">
        <v>51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0" t="s">
        <v>264</v>
      </c>
      <c r="AT149" s="230" t="s">
        <v>259</v>
      </c>
      <c r="AU149" s="230" t="s">
        <v>89</v>
      </c>
      <c r="AY149" s="19" t="s">
        <v>257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87</v>
      </c>
      <c r="BK149" s="231">
        <f>ROUND(I149*H149,2)</f>
        <v>0</v>
      </c>
      <c r="BL149" s="19" t="s">
        <v>264</v>
      </c>
      <c r="BM149" s="230" t="s">
        <v>1808</v>
      </c>
    </row>
    <row r="150" s="2" customFormat="1">
      <c r="A150" s="41"/>
      <c r="B150" s="42"/>
      <c r="C150" s="43"/>
      <c r="D150" s="232" t="s">
        <v>266</v>
      </c>
      <c r="E150" s="43"/>
      <c r="F150" s="233" t="s">
        <v>320</v>
      </c>
      <c r="G150" s="43"/>
      <c r="H150" s="43"/>
      <c r="I150" s="234"/>
      <c r="J150" s="43"/>
      <c r="K150" s="43"/>
      <c r="L150" s="47"/>
      <c r="M150" s="235"/>
      <c r="N150" s="23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266</v>
      </c>
      <c r="AU150" s="19" t="s">
        <v>89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1795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1809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4" customFormat="1">
      <c r="A153" s="14"/>
      <c r="B153" s="248"/>
      <c r="C153" s="249"/>
      <c r="D153" s="239" t="s">
        <v>268</v>
      </c>
      <c r="E153" s="250" t="s">
        <v>35</v>
      </c>
      <c r="F153" s="251" t="s">
        <v>1810</v>
      </c>
      <c r="G153" s="249"/>
      <c r="H153" s="252">
        <v>69.768000000000001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268</v>
      </c>
      <c r="AU153" s="258" t="s">
        <v>89</v>
      </c>
      <c r="AV153" s="14" t="s">
        <v>89</v>
      </c>
      <c r="AW153" s="14" t="s">
        <v>41</v>
      </c>
      <c r="AX153" s="14" t="s">
        <v>80</v>
      </c>
      <c r="AY153" s="258" t="s">
        <v>257</v>
      </c>
    </row>
    <row r="154" s="15" customFormat="1">
      <c r="A154" s="15"/>
      <c r="B154" s="259"/>
      <c r="C154" s="260"/>
      <c r="D154" s="239" t="s">
        <v>268</v>
      </c>
      <c r="E154" s="261" t="s">
        <v>35</v>
      </c>
      <c r="F154" s="262" t="s">
        <v>272</v>
      </c>
      <c r="G154" s="260"/>
      <c r="H154" s="263">
        <v>69.768000000000001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268</v>
      </c>
      <c r="AU154" s="269" t="s">
        <v>89</v>
      </c>
      <c r="AV154" s="15" t="s">
        <v>264</v>
      </c>
      <c r="AW154" s="15" t="s">
        <v>41</v>
      </c>
      <c r="AX154" s="15" t="s">
        <v>87</v>
      </c>
      <c r="AY154" s="269" t="s">
        <v>257</v>
      </c>
    </row>
    <row r="155" s="2" customFormat="1" ht="24.15" customHeight="1">
      <c r="A155" s="41"/>
      <c r="B155" s="42"/>
      <c r="C155" s="219" t="s">
        <v>323</v>
      </c>
      <c r="D155" s="219" t="s">
        <v>259</v>
      </c>
      <c r="E155" s="220" t="s">
        <v>324</v>
      </c>
      <c r="F155" s="221" t="s">
        <v>325</v>
      </c>
      <c r="G155" s="222" t="s">
        <v>318</v>
      </c>
      <c r="H155" s="223">
        <v>23.184000000000001</v>
      </c>
      <c r="I155" s="224"/>
      <c r="J155" s="225">
        <f>ROUND(I155*H155,2)</f>
        <v>0</v>
      </c>
      <c r="K155" s="221" t="s">
        <v>263</v>
      </c>
      <c r="L155" s="47"/>
      <c r="M155" s="226" t="s">
        <v>35</v>
      </c>
      <c r="N155" s="227" t="s">
        <v>51</v>
      </c>
      <c r="O155" s="87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0" t="s">
        <v>264</v>
      </c>
      <c r="AT155" s="230" t="s">
        <v>259</v>
      </c>
      <c r="AU155" s="230" t="s">
        <v>89</v>
      </c>
      <c r="AY155" s="19" t="s">
        <v>257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87</v>
      </c>
      <c r="BK155" s="231">
        <f>ROUND(I155*H155,2)</f>
        <v>0</v>
      </c>
      <c r="BL155" s="19" t="s">
        <v>264</v>
      </c>
      <c r="BM155" s="230" t="s">
        <v>1811</v>
      </c>
    </row>
    <row r="156" s="2" customFormat="1">
      <c r="A156" s="41"/>
      <c r="B156" s="42"/>
      <c r="C156" s="43"/>
      <c r="D156" s="232" t="s">
        <v>266</v>
      </c>
      <c r="E156" s="43"/>
      <c r="F156" s="233" t="s">
        <v>327</v>
      </c>
      <c r="G156" s="43"/>
      <c r="H156" s="43"/>
      <c r="I156" s="234"/>
      <c r="J156" s="43"/>
      <c r="K156" s="43"/>
      <c r="L156" s="47"/>
      <c r="M156" s="235"/>
      <c r="N156" s="23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266</v>
      </c>
      <c r="AU156" s="19" t="s">
        <v>89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1795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3" customFormat="1">
      <c r="A158" s="13"/>
      <c r="B158" s="237"/>
      <c r="C158" s="238"/>
      <c r="D158" s="239" t="s">
        <v>268</v>
      </c>
      <c r="E158" s="240" t="s">
        <v>35</v>
      </c>
      <c r="F158" s="241" t="s">
        <v>1802</v>
      </c>
      <c r="G158" s="238"/>
      <c r="H158" s="240" t="s">
        <v>35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268</v>
      </c>
      <c r="AU158" s="247" t="s">
        <v>89</v>
      </c>
      <c r="AV158" s="13" t="s">
        <v>87</v>
      </c>
      <c r="AW158" s="13" t="s">
        <v>41</v>
      </c>
      <c r="AX158" s="13" t="s">
        <v>80</v>
      </c>
      <c r="AY158" s="247" t="s">
        <v>257</v>
      </c>
    </row>
    <row r="159" s="14" customFormat="1">
      <c r="A159" s="14"/>
      <c r="B159" s="248"/>
      <c r="C159" s="249"/>
      <c r="D159" s="239" t="s">
        <v>268</v>
      </c>
      <c r="E159" s="250" t="s">
        <v>35</v>
      </c>
      <c r="F159" s="251" t="s">
        <v>994</v>
      </c>
      <c r="G159" s="249"/>
      <c r="H159" s="252">
        <v>7.3440000000000003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268</v>
      </c>
      <c r="AU159" s="258" t="s">
        <v>89</v>
      </c>
      <c r="AV159" s="14" t="s">
        <v>89</v>
      </c>
      <c r="AW159" s="14" t="s">
        <v>41</v>
      </c>
      <c r="AX159" s="14" t="s">
        <v>80</v>
      </c>
      <c r="AY159" s="258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1804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1812</v>
      </c>
      <c r="G161" s="249"/>
      <c r="H161" s="252">
        <v>14.039999999999999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1807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4" customFormat="1">
      <c r="A163" s="14"/>
      <c r="B163" s="248"/>
      <c r="C163" s="249"/>
      <c r="D163" s="239" t="s">
        <v>268</v>
      </c>
      <c r="E163" s="250" t="s">
        <v>35</v>
      </c>
      <c r="F163" s="251" t="s">
        <v>1136</v>
      </c>
      <c r="G163" s="249"/>
      <c r="H163" s="252">
        <v>1.8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268</v>
      </c>
      <c r="AU163" s="258" t="s">
        <v>89</v>
      </c>
      <c r="AV163" s="14" t="s">
        <v>89</v>
      </c>
      <c r="AW163" s="14" t="s">
        <v>41</v>
      </c>
      <c r="AX163" s="14" t="s">
        <v>80</v>
      </c>
      <c r="AY163" s="258" t="s">
        <v>257</v>
      </c>
    </row>
    <row r="164" s="15" customFormat="1">
      <c r="A164" s="15"/>
      <c r="B164" s="259"/>
      <c r="C164" s="260"/>
      <c r="D164" s="239" t="s">
        <v>268</v>
      </c>
      <c r="E164" s="261" t="s">
        <v>35</v>
      </c>
      <c r="F164" s="262" t="s">
        <v>272</v>
      </c>
      <c r="G164" s="260"/>
      <c r="H164" s="263">
        <v>23.184000000000001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268</v>
      </c>
      <c r="AU164" s="269" t="s">
        <v>89</v>
      </c>
      <c r="AV164" s="15" t="s">
        <v>264</v>
      </c>
      <c r="AW164" s="15" t="s">
        <v>41</v>
      </c>
      <c r="AX164" s="15" t="s">
        <v>87</v>
      </c>
      <c r="AY164" s="269" t="s">
        <v>257</v>
      </c>
    </row>
    <row r="165" s="2" customFormat="1" ht="21.75" customHeight="1">
      <c r="A165" s="41"/>
      <c r="B165" s="42"/>
      <c r="C165" s="219" t="s">
        <v>331</v>
      </c>
      <c r="D165" s="219" t="s">
        <v>259</v>
      </c>
      <c r="E165" s="220" t="s">
        <v>332</v>
      </c>
      <c r="F165" s="221" t="s">
        <v>333</v>
      </c>
      <c r="G165" s="222" t="s">
        <v>262</v>
      </c>
      <c r="H165" s="223">
        <v>209.304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0.00084000000000000003</v>
      </c>
      <c r="R165" s="228">
        <f>Q165*H165</f>
        <v>0.17581536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1813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335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1795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1809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1814</v>
      </c>
      <c r="G169" s="249"/>
      <c r="H169" s="252">
        <v>209.304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209.304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24.15" customHeight="1">
      <c r="A171" s="41"/>
      <c r="B171" s="42"/>
      <c r="C171" s="219" t="s">
        <v>337</v>
      </c>
      <c r="D171" s="219" t="s">
        <v>259</v>
      </c>
      <c r="E171" s="220" t="s">
        <v>338</v>
      </c>
      <c r="F171" s="221" t="s">
        <v>339</v>
      </c>
      <c r="G171" s="222" t="s">
        <v>262</v>
      </c>
      <c r="H171" s="223">
        <v>209.304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1815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341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2" customFormat="1" ht="37.8" customHeight="1">
      <c r="A173" s="41"/>
      <c r="B173" s="42"/>
      <c r="C173" s="219" t="s">
        <v>293</v>
      </c>
      <c r="D173" s="219" t="s">
        <v>259</v>
      </c>
      <c r="E173" s="220" t="s">
        <v>342</v>
      </c>
      <c r="F173" s="221" t="s">
        <v>343</v>
      </c>
      <c r="G173" s="222" t="s">
        <v>318</v>
      </c>
      <c r="H173" s="223">
        <v>69.768000000000001</v>
      </c>
      <c r="I173" s="224"/>
      <c r="J173" s="225">
        <f>ROUND(I173*H173,2)</f>
        <v>0</v>
      </c>
      <c r="K173" s="221" t="s">
        <v>263</v>
      </c>
      <c r="L173" s="47"/>
      <c r="M173" s="226" t="s">
        <v>35</v>
      </c>
      <c r="N173" s="227" t="s">
        <v>51</v>
      </c>
      <c r="O173" s="87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30" t="s">
        <v>264</v>
      </c>
      <c r="AT173" s="230" t="s">
        <v>259</v>
      </c>
      <c r="AU173" s="230" t="s">
        <v>89</v>
      </c>
      <c r="AY173" s="19" t="s">
        <v>257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9" t="s">
        <v>87</v>
      </c>
      <c r="BK173" s="231">
        <f>ROUND(I173*H173,2)</f>
        <v>0</v>
      </c>
      <c r="BL173" s="19" t="s">
        <v>264</v>
      </c>
      <c r="BM173" s="230" t="s">
        <v>1816</v>
      </c>
    </row>
    <row r="174" s="2" customFormat="1">
      <c r="A174" s="41"/>
      <c r="B174" s="42"/>
      <c r="C174" s="43"/>
      <c r="D174" s="232" t="s">
        <v>266</v>
      </c>
      <c r="E174" s="43"/>
      <c r="F174" s="233" t="s">
        <v>345</v>
      </c>
      <c r="G174" s="43"/>
      <c r="H174" s="43"/>
      <c r="I174" s="234"/>
      <c r="J174" s="43"/>
      <c r="K174" s="43"/>
      <c r="L174" s="47"/>
      <c r="M174" s="235"/>
      <c r="N174" s="23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266</v>
      </c>
      <c r="AU174" s="19" t="s">
        <v>89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1795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346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4" customFormat="1">
      <c r="A177" s="14"/>
      <c r="B177" s="248"/>
      <c r="C177" s="249"/>
      <c r="D177" s="239" t="s">
        <v>268</v>
      </c>
      <c r="E177" s="250" t="s">
        <v>35</v>
      </c>
      <c r="F177" s="251" t="s">
        <v>1817</v>
      </c>
      <c r="G177" s="249"/>
      <c r="H177" s="252">
        <v>69.768000000000001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268</v>
      </c>
      <c r="AU177" s="258" t="s">
        <v>89</v>
      </c>
      <c r="AV177" s="14" t="s">
        <v>89</v>
      </c>
      <c r="AW177" s="14" t="s">
        <v>41</v>
      </c>
      <c r="AX177" s="14" t="s">
        <v>80</v>
      </c>
      <c r="AY177" s="258" t="s">
        <v>257</v>
      </c>
    </row>
    <row r="178" s="15" customFormat="1">
      <c r="A178" s="15"/>
      <c r="B178" s="259"/>
      <c r="C178" s="260"/>
      <c r="D178" s="239" t="s">
        <v>268</v>
      </c>
      <c r="E178" s="261" t="s">
        <v>35</v>
      </c>
      <c r="F178" s="262" t="s">
        <v>272</v>
      </c>
      <c r="G178" s="260"/>
      <c r="H178" s="263">
        <v>69.768000000000001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9" t="s">
        <v>268</v>
      </c>
      <c r="AU178" s="269" t="s">
        <v>89</v>
      </c>
      <c r="AV178" s="15" t="s">
        <v>264</v>
      </c>
      <c r="AW178" s="15" t="s">
        <v>41</v>
      </c>
      <c r="AX178" s="15" t="s">
        <v>87</v>
      </c>
      <c r="AY178" s="269" t="s">
        <v>257</v>
      </c>
    </row>
    <row r="179" s="2" customFormat="1" ht="37.8" customHeight="1">
      <c r="A179" s="41"/>
      <c r="B179" s="42"/>
      <c r="C179" s="219" t="s">
        <v>348</v>
      </c>
      <c r="D179" s="219" t="s">
        <v>259</v>
      </c>
      <c r="E179" s="220" t="s">
        <v>349</v>
      </c>
      <c r="F179" s="221" t="s">
        <v>350</v>
      </c>
      <c r="G179" s="222" t="s">
        <v>318</v>
      </c>
      <c r="H179" s="223">
        <v>139.536</v>
      </c>
      <c r="I179" s="224"/>
      <c r="J179" s="225">
        <f>ROUND(I179*H179,2)</f>
        <v>0</v>
      </c>
      <c r="K179" s="221" t="s">
        <v>263</v>
      </c>
      <c r="L179" s="47"/>
      <c r="M179" s="226" t="s">
        <v>35</v>
      </c>
      <c r="N179" s="227" t="s">
        <v>51</v>
      </c>
      <c r="O179" s="87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0" t="s">
        <v>264</v>
      </c>
      <c r="AT179" s="230" t="s">
        <v>259</v>
      </c>
      <c r="AU179" s="230" t="s">
        <v>89</v>
      </c>
      <c r="AY179" s="19" t="s">
        <v>257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87</v>
      </c>
      <c r="BK179" s="231">
        <f>ROUND(I179*H179,2)</f>
        <v>0</v>
      </c>
      <c r="BL179" s="19" t="s">
        <v>264</v>
      </c>
      <c r="BM179" s="230" t="s">
        <v>1818</v>
      </c>
    </row>
    <row r="180" s="2" customFormat="1">
      <c r="A180" s="41"/>
      <c r="B180" s="42"/>
      <c r="C180" s="43"/>
      <c r="D180" s="232" t="s">
        <v>266</v>
      </c>
      <c r="E180" s="43"/>
      <c r="F180" s="233" t="s">
        <v>352</v>
      </c>
      <c r="G180" s="43"/>
      <c r="H180" s="43"/>
      <c r="I180" s="234"/>
      <c r="J180" s="43"/>
      <c r="K180" s="43"/>
      <c r="L180" s="47"/>
      <c r="M180" s="235"/>
      <c r="N180" s="23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266</v>
      </c>
      <c r="AU180" s="19" t="s">
        <v>89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1795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3" customFormat="1">
      <c r="A182" s="13"/>
      <c r="B182" s="237"/>
      <c r="C182" s="238"/>
      <c r="D182" s="239" t="s">
        <v>268</v>
      </c>
      <c r="E182" s="240" t="s">
        <v>35</v>
      </c>
      <c r="F182" s="241" t="s">
        <v>346</v>
      </c>
      <c r="G182" s="238"/>
      <c r="H182" s="240" t="s">
        <v>35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268</v>
      </c>
      <c r="AU182" s="247" t="s">
        <v>89</v>
      </c>
      <c r="AV182" s="13" t="s">
        <v>87</v>
      </c>
      <c r="AW182" s="13" t="s">
        <v>41</v>
      </c>
      <c r="AX182" s="13" t="s">
        <v>80</v>
      </c>
      <c r="AY182" s="247" t="s">
        <v>257</v>
      </c>
    </row>
    <row r="183" s="14" customFormat="1">
      <c r="A183" s="14"/>
      <c r="B183" s="248"/>
      <c r="C183" s="249"/>
      <c r="D183" s="239" t="s">
        <v>268</v>
      </c>
      <c r="E183" s="250" t="s">
        <v>35</v>
      </c>
      <c r="F183" s="251" t="s">
        <v>1819</v>
      </c>
      <c r="G183" s="249"/>
      <c r="H183" s="252">
        <v>139.536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268</v>
      </c>
      <c r="AU183" s="258" t="s">
        <v>89</v>
      </c>
      <c r="AV183" s="14" t="s">
        <v>89</v>
      </c>
      <c r="AW183" s="14" t="s">
        <v>41</v>
      </c>
      <c r="AX183" s="14" t="s">
        <v>80</v>
      </c>
      <c r="AY183" s="258" t="s">
        <v>257</v>
      </c>
    </row>
    <row r="184" s="15" customFormat="1">
      <c r="A184" s="15"/>
      <c r="B184" s="259"/>
      <c r="C184" s="260"/>
      <c r="D184" s="239" t="s">
        <v>268</v>
      </c>
      <c r="E184" s="261" t="s">
        <v>35</v>
      </c>
      <c r="F184" s="262" t="s">
        <v>272</v>
      </c>
      <c r="G184" s="260"/>
      <c r="H184" s="263">
        <v>139.536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268</v>
      </c>
      <c r="AU184" s="269" t="s">
        <v>89</v>
      </c>
      <c r="AV184" s="15" t="s">
        <v>264</v>
      </c>
      <c r="AW184" s="15" t="s">
        <v>41</v>
      </c>
      <c r="AX184" s="15" t="s">
        <v>87</v>
      </c>
      <c r="AY184" s="269" t="s">
        <v>257</v>
      </c>
    </row>
    <row r="185" s="2" customFormat="1" ht="24.15" customHeight="1">
      <c r="A185" s="41"/>
      <c r="B185" s="42"/>
      <c r="C185" s="219" t="s">
        <v>8</v>
      </c>
      <c r="D185" s="219" t="s">
        <v>259</v>
      </c>
      <c r="E185" s="220" t="s">
        <v>354</v>
      </c>
      <c r="F185" s="221" t="s">
        <v>355</v>
      </c>
      <c r="G185" s="222" t="s">
        <v>356</v>
      </c>
      <c r="H185" s="223">
        <v>118.606</v>
      </c>
      <c r="I185" s="224"/>
      <c r="J185" s="225">
        <f>ROUND(I185*H185,2)</f>
        <v>0</v>
      </c>
      <c r="K185" s="221" t="s">
        <v>263</v>
      </c>
      <c r="L185" s="47"/>
      <c r="M185" s="226" t="s">
        <v>35</v>
      </c>
      <c r="N185" s="227" t="s">
        <v>51</v>
      </c>
      <c r="O185" s="87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0" t="s">
        <v>264</v>
      </c>
      <c r="AT185" s="230" t="s">
        <v>259</v>
      </c>
      <c r="AU185" s="230" t="s">
        <v>89</v>
      </c>
      <c r="AY185" s="19" t="s">
        <v>257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9" t="s">
        <v>87</v>
      </c>
      <c r="BK185" s="231">
        <f>ROUND(I185*H185,2)</f>
        <v>0</v>
      </c>
      <c r="BL185" s="19" t="s">
        <v>264</v>
      </c>
      <c r="BM185" s="230" t="s">
        <v>1820</v>
      </c>
    </row>
    <row r="186" s="2" customFormat="1">
      <c r="A186" s="41"/>
      <c r="B186" s="42"/>
      <c r="C186" s="43"/>
      <c r="D186" s="232" t="s">
        <v>266</v>
      </c>
      <c r="E186" s="43"/>
      <c r="F186" s="233" t="s">
        <v>358</v>
      </c>
      <c r="G186" s="43"/>
      <c r="H186" s="43"/>
      <c r="I186" s="234"/>
      <c r="J186" s="43"/>
      <c r="K186" s="43"/>
      <c r="L186" s="47"/>
      <c r="M186" s="235"/>
      <c r="N186" s="23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266</v>
      </c>
      <c r="AU186" s="19" t="s">
        <v>89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1795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359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4" customFormat="1">
      <c r="A189" s="14"/>
      <c r="B189" s="248"/>
      <c r="C189" s="249"/>
      <c r="D189" s="239" t="s">
        <v>268</v>
      </c>
      <c r="E189" s="250" t="s">
        <v>35</v>
      </c>
      <c r="F189" s="251" t="s">
        <v>1821</v>
      </c>
      <c r="G189" s="249"/>
      <c r="H189" s="252">
        <v>118.606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268</v>
      </c>
      <c r="AU189" s="258" t="s">
        <v>89</v>
      </c>
      <c r="AV189" s="14" t="s">
        <v>89</v>
      </c>
      <c r="AW189" s="14" t="s">
        <v>41</v>
      </c>
      <c r="AX189" s="14" t="s">
        <v>80</v>
      </c>
      <c r="AY189" s="258" t="s">
        <v>257</v>
      </c>
    </row>
    <row r="190" s="15" customFormat="1">
      <c r="A190" s="15"/>
      <c r="B190" s="259"/>
      <c r="C190" s="260"/>
      <c r="D190" s="239" t="s">
        <v>268</v>
      </c>
      <c r="E190" s="261" t="s">
        <v>35</v>
      </c>
      <c r="F190" s="262" t="s">
        <v>272</v>
      </c>
      <c r="G190" s="260"/>
      <c r="H190" s="263">
        <v>118.606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268</v>
      </c>
      <c r="AU190" s="269" t="s">
        <v>89</v>
      </c>
      <c r="AV190" s="15" t="s">
        <v>264</v>
      </c>
      <c r="AW190" s="15" t="s">
        <v>41</v>
      </c>
      <c r="AX190" s="15" t="s">
        <v>87</v>
      </c>
      <c r="AY190" s="269" t="s">
        <v>257</v>
      </c>
    </row>
    <row r="191" s="2" customFormat="1" ht="24.15" customHeight="1">
      <c r="A191" s="41"/>
      <c r="B191" s="42"/>
      <c r="C191" s="219" t="s">
        <v>361</v>
      </c>
      <c r="D191" s="219" t="s">
        <v>259</v>
      </c>
      <c r="E191" s="220" t="s">
        <v>362</v>
      </c>
      <c r="F191" s="221" t="s">
        <v>363</v>
      </c>
      <c r="G191" s="222" t="s">
        <v>318</v>
      </c>
      <c r="H191" s="223">
        <v>37.210000000000001</v>
      </c>
      <c r="I191" s="224"/>
      <c r="J191" s="225">
        <f>ROUND(I191*H191,2)</f>
        <v>0</v>
      </c>
      <c r="K191" s="221" t="s">
        <v>263</v>
      </c>
      <c r="L191" s="47"/>
      <c r="M191" s="226" t="s">
        <v>35</v>
      </c>
      <c r="N191" s="227" t="s">
        <v>51</v>
      </c>
      <c r="O191" s="87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0" t="s">
        <v>264</v>
      </c>
      <c r="AT191" s="230" t="s">
        <v>259</v>
      </c>
      <c r="AU191" s="230" t="s">
        <v>89</v>
      </c>
      <c r="AY191" s="19" t="s">
        <v>257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87</v>
      </c>
      <c r="BK191" s="231">
        <f>ROUND(I191*H191,2)</f>
        <v>0</v>
      </c>
      <c r="BL191" s="19" t="s">
        <v>264</v>
      </c>
      <c r="BM191" s="230" t="s">
        <v>1822</v>
      </c>
    </row>
    <row r="192" s="2" customFormat="1">
      <c r="A192" s="41"/>
      <c r="B192" s="42"/>
      <c r="C192" s="43"/>
      <c r="D192" s="232" t="s">
        <v>266</v>
      </c>
      <c r="E192" s="43"/>
      <c r="F192" s="233" t="s">
        <v>365</v>
      </c>
      <c r="G192" s="43"/>
      <c r="H192" s="43"/>
      <c r="I192" s="234"/>
      <c r="J192" s="43"/>
      <c r="K192" s="43"/>
      <c r="L192" s="47"/>
      <c r="M192" s="235"/>
      <c r="N192" s="23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266</v>
      </c>
      <c r="AU192" s="19" t="s">
        <v>89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1795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366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1823</v>
      </c>
      <c r="G195" s="249"/>
      <c r="H195" s="252">
        <v>37.210000000000001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37.210000000000001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2" customFormat="1" ht="16.5" customHeight="1">
      <c r="A197" s="41"/>
      <c r="B197" s="42"/>
      <c r="C197" s="270" t="s">
        <v>368</v>
      </c>
      <c r="D197" s="270" t="s">
        <v>369</v>
      </c>
      <c r="E197" s="271" t="s">
        <v>370</v>
      </c>
      <c r="F197" s="272" t="s">
        <v>371</v>
      </c>
      <c r="G197" s="273" t="s">
        <v>356</v>
      </c>
      <c r="H197" s="274">
        <v>74.420000000000002</v>
      </c>
      <c r="I197" s="275"/>
      <c r="J197" s="276">
        <f>ROUND(I197*H197,2)</f>
        <v>0</v>
      </c>
      <c r="K197" s="272" t="s">
        <v>263</v>
      </c>
      <c r="L197" s="277"/>
      <c r="M197" s="278" t="s">
        <v>35</v>
      </c>
      <c r="N197" s="279" t="s">
        <v>51</v>
      </c>
      <c r="O197" s="87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0" t="s">
        <v>308</v>
      </c>
      <c r="AT197" s="230" t="s">
        <v>369</v>
      </c>
      <c r="AU197" s="230" t="s">
        <v>89</v>
      </c>
      <c r="AY197" s="19" t="s">
        <v>257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87</v>
      </c>
      <c r="BK197" s="231">
        <f>ROUND(I197*H197,2)</f>
        <v>0</v>
      </c>
      <c r="BL197" s="19" t="s">
        <v>264</v>
      </c>
      <c r="BM197" s="230" t="s">
        <v>1824</v>
      </c>
    </row>
    <row r="198" s="14" customFormat="1">
      <c r="A198" s="14"/>
      <c r="B198" s="248"/>
      <c r="C198" s="249"/>
      <c r="D198" s="239" t="s">
        <v>268</v>
      </c>
      <c r="E198" s="249"/>
      <c r="F198" s="251" t="s">
        <v>1825</v>
      </c>
      <c r="G198" s="249"/>
      <c r="H198" s="252">
        <v>74.420000000000002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268</v>
      </c>
      <c r="AU198" s="258" t="s">
        <v>89</v>
      </c>
      <c r="AV198" s="14" t="s">
        <v>89</v>
      </c>
      <c r="AW198" s="14" t="s">
        <v>4</v>
      </c>
      <c r="AX198" s="14" t="s">
        <v>87</v>
      </c>
      <c r="AY198" s="258" t="s">
        <v>257</v>
      </c>
    </row>
    <row r="199" s="2" customFormat="1" ht="37.8" customHeight="1">
      <c r="A199" s="41"/>
      <c r="B199" s="42"/>
      <c r="C199" s="219" t="s">
        <v>374</v>
      </c>
      <c r="D199" s="219" t="s">
        <v>259</v>
      </c>
      <c r="E199" s="220" t="s">
        <v>375</v>
      </c>
      <c r="F199" s="221" t="s">
        <v>376</v>
      </c>
      <c r="G199" s="222" t="s">
        <v>318</v>
      </c>
      <c r="H199" s="223">
        <v>25.574999999999999</v>
      </c>
      <c r="I199" s="224"/>
      <c r="J199" s="225">
        <f>ROUND(I199*H199,2)</f>
        <v>0</v>
      </c>
      <c r="K199" s="221" t="s">
        <v>263</v>
      </c>
      <c r="L199" s="47"/>
      <c r="M199" s="226" t="s">
        <v>35</v>
      </c>
      <c r="N199" s="227" t="s">
        <v>51</v>
      </c>
      <c r="O199" s="87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0" t="s">
        <v>264</v>
      </c>
      <c r="AT199" s="230" t="s">
        <v>259</v>
      </c>
      <c r="AU199" s="230" t="s">
        <v>89</v>
      </c>
      <c r="AY199" s="19" t="s">
        <v>257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87</v>
      </c>
      <c r="BK199" s="231">
        <f>ROUND(I199*H199,2)</f>
        <v>0</v>
      </c>
      <c r="BL199" s="19" t="s">
        <v>264</v>
      </c>
      <c r="BM199" s="230" t="s">
        <v>1826</v>
      </c>
    </row>
    <row r="200" s="2" customFormat="1">
      <c r="A200" s="41"/>
      <c r="B200" s="42"/>
      <c r="C200" s="43"/>
      <c r="D200" s="232" t="s">
        <v>266</v>
      </c>
      <c r="E200" s="43"/>
      <c r="F200" s="233" t="s">
        <v>378</v>
      </c>
      <c r="G200" s="43"/>
      <c r="H200" s="43"/>
      <c r="I200" s="234"/>
      <c r="J200" s="43"/>
      <c r="K200" s="43"/>
      <c r="L200" s="47"/>
      <c r="M200" s="235"/>
      <c r="N200" s="23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266</v>
      </c>
      <c r="AU200" s="19" t="s">
        <v>89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1795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3" customFormat="1">
      <c r="A202" s="13"/>
      <c r="B202" s="237"/>
      <c r="C202" s="238"/>
      <c r="D202" s="239" t="s">
        <v>268</v>
      </c>
      <c r="E202" s="240" t="s">
        <v>35</v>
      </c>
      <c r="F202" s="241" t="s">
        <v>379</v>
      </c>
      <c r="G202" s="238"/>
      <c r="H202" s="240" t="s">
        <v>35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268</v>
      </c>
      <c r="AU202" s="247" t="s">
        <v>89</v>
      </c>
      <c r="AV202" s="13" t="s">
        <v>87</v>
      </c>
      <c r="AW202" s="13" t="s">
        <v>41</v>
      </c>
      <c r="AX202" s="13" t="s">
        <v>80</v>
      </c>
      <c r="AY202" s="247" t="s">
        <v>257</v>
      </c>
    </row>
    <row r="203" s="14" customFormat="1">
      <c r="A203" s="14"/>
      <c r="B203" s="248"/>
      <c r="C203" s="249"/>
      <c r="D203" s="239" t="s">
        <v>268</v>
      </c>
      <c r="E203" s="250" t="s">
        <v>35</v>
      </c>
      <c r="F203" s="251" t="s">
        <v>1827</v>
      </c>
      <c r="G203" s="249"/>
      <c r="H203" s="252">
        <v>26.744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268</v>
      </c>
      <c r="AU203" s="258" t="s">
        <v>89</v>
      </c>
      <c r="AV203" s="14" t="s">
        <v>89</v>
      </c>
      <c r="AW203" s="14" t="s">
        <v>41</v>
      </c>
      <c r="AX203" s="14" t="s">
        <v>80</v>
      </c>
      <c r="AY203" s="258" t="s">
        <v>257</v>
      </c>
    </row>
    <row r="204" s="14" customFormat="1">
      <c r="A204" s="14"/>
      <c r="B204" s="248"/>
      <c r="C204" s="249"/>
      <c r="D204" s="239" t="s">
        <v>268</v>
      </c>
      <c r="E204" s="250" t="s">
        <v>35</v>
      </c>
      <c r="F204" s="251" t="s">
        <v>1828</v>
      </c>
      <c r="G204" s="249"/>
      <c r="H204" s="252">
        <v>-1.169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268</v>
      </c>
      <c r="AU204" s="258" t="s">
        <v>89</v>
      </c>
      <c r="AV204" s="14" t="s">
        <v>89</v>
      </c>
      <c r="AW204" s="14" t="s">
        <v>41</v>
      </c>
      <c r="AX204" s="14" t="s">
        <v>80</v>
      </c>
      <c r="AY204" s="258" t="s">
        <v>257</v>
      </c>
    </row>
    <row r="205" s="15" customFormat="1">
      <c r="A205" s="15"/>
      <c r="B205" s="259"/>
      <c r="C205" s="260"/>
      <c r="D205" s="239" t="s">
        <v>268</v>
      </c>
      <c r="E205" s="261" t="s">
        <v>35</v>
      </c>
      <c r="F205" s="262" t="s">
        <v>272</v>
      </c>
      <c r="G205" s="260"/>
      <c r="H205" s="263">
        <v>25.574999999999999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268</v>
      </c>
      <c r="AU205" s="269" t="s">
        <v>89</v>
      </c>
      <c r="AV205" s="15" t="s">
        <v>264</v>
      </c>
      <c r="AW205" s="15" t="s">
        <v>41</v>
      </c>
      <c r="AX205" s="15" t="s">
        <v>87</v>
      </c>
      <c r="AY205" s="269" t="s">
        <v>257</v>
      </c>
    </row>
    <row r="206" s="2" customFormat="1" ht="16.5" customHeight="1">
      <c r="A206" s="41"/>
      <c r="B206" s="42"/>
      <c r="C206" s="270" t="s">
        <v>382</v>
      </c>
      <c r="D206" s="270" t="s">
        <v>369</v>
      </c>
      <c r="E206" s="271" t="s">
        <v>383</v>
      </c>
      <c r="F206" s="272" t="s">
        <v>384</v>
      </c>
      <c r="G206" s="273" t="s">
        <v>356</v>
      </c>
      <c r="H206" s="274">
        <v>51.149999999999999</v>
      </c>
      <c r="I206" s="275"/>
      <c r="J206" s="276">
        <f>ROUND(I206*H206,2)</f>
        <v>0</v>
      </c>
      <c r="K206" s="272" t="s">
        <v>263</v>
      </c>
      <c r="L206" s="277"/>
      <c r="M206" s="278" t="s">
        <v>35</v>
      </c>
      <c r="N206" s="279" t="s">
        <v>51</v>
      </c>
      <c r="O206" s="87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0" t="s">
        <v>308</v>
      </c>
      <c r="AT206" s="230" t="s">
        <v>369</v>
      </c>
      <c r="AU206" s="230" t="s">
        <v>89</v>
      </c>
      <c r="AY206" s="19" t="s">
        <v>257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9" t="s">
        <v>87</v>
      </c>
      <c r="BK206" s="231">
        <f>ROUND(I206*H206,2)</f>
        <v>0</v>
      </c>
      <c r="BL206" s="19" t="s">
        <v>264</v>
      </c>
      <c r="BM206" s="230" t="s">
        <v>1829</v>
      </c>
    </row>
    <row r="207" s="14" customFormat="1">
      <c r="A207" s="14"/>
      <c r="B207" s="248"/>
      <c r="C207" s="249"/>
      <c r="D207" s="239" t="s">
        <v>268</v>
      </c>
      <c r="E207" s="249"/>
      <c r="F207" s="251" t="s">
        <v>1830</v>
      </c>
      <c r="G207" s="249"/>
      <c r="H207" s="252">
        <v>51.149999999999999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268</v>
      </c>
      <c r="AU207" s="258" t="s">
        <v>89</v>
      </c>
      <c r="AV207" s="14" t="s">
        <v>89</v>
      </c>
      <c r="AW207" s="14" t="s">
        <v>4</v>
      </c>
      <c r="AX207" s="14" t="s">
        <v>87</v>
      </c>
      <c r="AY207" s="258" t="s">
        <v>257</v>
      </c>
    </row>
    <row r="208" s="12" customFormat="1" ht="22.8" customHeight="1">
      <c r="A208" s="12"/>
      <c r="B208" s="203"/>
      <c r="C208" s="204"/>
      <c r="D208" s="205" t="s">
        <v>79</v>
      </c>
      <c r="E208" s="217" t="s">
        <v>89</v>
      </c>
      <c r="F208" s="217" t="s">
        <v>387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SUM(P209:P213)</f>
        <v>0</v>
      </c>
      <c r="Q208" s="211"/>
      <c r="R208" s="212">
        <f>SUM(R209:R213)</f>
        <v>11.900676600000001</v>
      </c>
      <c r="S208" s="211"/>
      <c r="T208" s="213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87</v>
      </c>
      <c r="AT208" s="215" t="s">
        <v>79</v>
      </c>
      <c r="AU208" s="215" t="s">
        <v>87</v>
      </c>
      <c r="AY208" s="214" t="s">
        <v>257</v>
      </c>
      <c r="BK208" s="216">
        <f>SUM(BK209:BK213)</f>
        <v>0</v>
      </c>
    </row>
    <row r="209" s="2" customFormat="1" ht="33" customHeight="1">
      <c r="A209" s="41"/>
      <c r="B209" s="42"/>
      <c r="C209" s="219" t="s">
        <v>388</v>
      </c>
      <c r="D209" s="219" t="s">
        <v>259</v>
      </c>
      <c r="E209" s="220" t="s">
        <v>389</v>
      </c>
      <c r="F209" s="221" t="s">
        <v>390</v>
      </c>
      <c r="G209" s="222" t="s">
        <v>297</v>
      </c>
      <c r="H209" s="223">
        <v>58.140000000000001</v>
      </c>
      <c r="I209" s="224"/>
      <c r="J209" s="225">
        <f>ROUND(I209*H209,2)</f>
        <v>0</v>
      </c>
      <c r="K209" s="221" t="s">
        <v>263</v>
      </c>
      <c r="L209" s="47"/>
      <c r="M209" s="226" t="s">
        <v>35</v>
      </c>
      <c r="N209" s="227" t="s">
        <v>51</v>
      </c>
      <c r="O209" s="87"/>
      <c r="P209" s="228">
        <f>O209*H209</f>
        <v>0</v>
      </c>
      <c r="Q209" s="228">
        <v>0.20469000000000001</v>
      </c>
      <c r="R209" s="228">
        <f>Q209*H209</f>
        <v>11.900676600000001</v>
      </c>
      <c r="S209" s="228">
        <v>0</v>
      </c>
      <c r="T209" s="22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30" t="s">
        <v>264</v>
      </c>
      <c r="AT209" s="230" t="s">
        <v>259</v>
      </c>
      <c r="AU209" s="230" t="s">
        <v>89</v>
      </c>
      <c r="AY209" s="19" t="s">
        <v>257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9" t="s">
        <v>87</v>
      </c>
      <c r="BK209" s="231">
        <f>ROUND(I209*H209,2)</f>
        <v>0</v>
      </c>
      <c r="BL209" s="19" t="s">
        <v>264</v>
      </c>
      <c r="BM209" s="230" t="s">
        <v>1831</v>
      </c>
    </row>
    <row r="210" s="2" customFormat="1">
      <c r="A210" s="41"/>
      <c r="B210" s="42"/>
      <c r="C210" s="43"/>
      <c r="D210" s="232" t="s">
        <v>266</v>
      </c>
      <c r="E210" s="43"/>
      <c r="F210" s="233" t="s">
        <v>392</v>
      </c>
      <c r="G210" s="43"/>
      <c r="H210" s="43"/>
      <c r="I210" s="234"/>
      <c r="J210" s="43"/>
      <c r="K210" s="43"/>
      <c r="L210" s="47"/>
      <c r="M210" s="235"/>
      <c r="N210" s="23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266</v>
      </c>
      <c r="AU210" s="19" t="s">
        <v>89</v>
      </c>
    </row>
    <row r="211" s="13" customFormat="1">
      <c r="A211" s="13"/>
      <c r="B211" s="237"/>
      <c r="C211" s="238"/>
      <c r="D211" s="239" t="s">
        <v>268</v>
      </c>
      <c r="E211" s="240" t="s">
        <v>35</v>
      </c>
      <c r="F211" s="241" t="s">
        <v>1795</v>
      </c>
      <c r="G211" s="238"/>
      <c r="H211" s="240" t="s">
        <v>35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268</v>
      </c>
      <c r="AU211" s="247" t="s">
        <v>89</v>
      </c>
      <c r="AV211" s="13" t="s">
        <v>87</v>
      </c>
      <c r="AW211" s="13" t="s">
        <v>41</v>
      </c>
      <c r="AX211" s="13" t="s">
        <v>80</v>
      </c>
      <c r="AY211" s="247" t="s">
        <v>257</v>
      </c>
    </row>
    <row r="212" s="14" customFormat="1">
      <c r="A212" s="14"/>
      <c r="B212" s="248"/>
      <c r="C212" s="249"/>
      <c r="D212" s="239" t="s">
        <v>268</v>
      </c>
      <c r="E212" s="250" t="s">
        <v>35</v>
      </c>
      <c r="F212" s="251" t="s">
        <v>1832</v>
      </c>
      <c r="G212" s="249"/>
      <c r="H212" s="252">
        <v>58.140000000000001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268</v>
      </c>
      <c r="AU212" s="258" t="s">
        <v>89</v>
      </c>
      <c r="AV212" s="14" t="s">
        <v>89</v>
      </c>
      <c r="AW212" s="14" t="s">
        <v>41</v>
      </c>
      <c r="AX212" s="14" t="s">
        <v>80</v>
      </c>
      <c r="AY212" s="258" t="s">
        <v>257</v>
      </c>
    </row>
    <row r="213" s="15" customFormat="1">
      <c r="A213" s="15"/>
      <c r="B213" s="259"/>
      <c r="C213" s="260"/>
      <c r="D213" s="239" t="s">
        <v>268</v>
      </c>
      <c r="E213" s="261" t="s">
        <v>35</v>
      </c>
      <c r="F213" s="262" t="s">
        <v>272</v>
      </c>
      <c r="G213" s="260"/>
      <c r="H213" s="263">
        <v>58.140000000000001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9" t="s">
        <v>268</v>
      </c>
      <c r="AU213" s="269" t="s">
        <v>89</v>
      </c>
      <c r="AV213" s="15" t="s">
        <v>264</v>
      </c>
      <c r="AW213" s="15" t="s">
        <v>41</v>
      </c>
      <c r="AX213" s="15" t="s">
        <v>87</v>
      </c>
      <c r="AY213" s="269" t="s">
        <v>257</v>
      </c>
    </row>
    <row r="214" s="12" customFormat="1" ht="22.8" customHeight="1">
      <c r="A214" s="12"/>
      <c r="B214" s="203"/>
      <c r="C214" s="204"/>
      <c r="D214" s="205" t="s">
        <v>79</v>
      </c>
      <c r="E214" s="217" t="s">
        <v>98</v>
      </c>
      <c r="F214" s="217" t="s">
        <v>393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SUM(P215:P221)</f>
        <v>0</v>
      </c>
      <c r="Q214" s="211"/>
      <c r="R214" s="212">
        <f>SUM(R215:R221)</f>
        <v>0.53066999999999998</v>
      </c>
      <c r="S214" s="211"/>
      <c r="T214" s="21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87</v>
      </c>
      <c r="AT214" s="215" t="s">
        <v>79</v>
      </c>
      <c r="AU214" s="215" t="s">
        <v>87</v>
      </c>
      <c r="AY214" s="214" t="s">
        <v>257</v>
      </c>
      <c r="BK214" s="216">
        <f>SUM(BK215:BK221)</f>
        <v>0</v>
      </c>
    </row>
    <row r="215" s="2" customFormat="1" ht="24.15" customHeight="1">
      <c r="A215" s="41"/>
      <c r="B215" s="42"/>
      <c r="C215" s="219" t="s">
        <v>7</v>
      </c>
      <c r="D215" s="219" t="s">
        <v>259</v>
      </c>
      <c r="E215" s="220" t="s">
        <v>394</v>
      </c>
      <c r="F215" s="221" t="s">
        <v>395</v>
      </c>
      <c r="G215" s="222" t="s">
        <v>396</v>
      </c>
      <c r="H215" s="223">
        <v>3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0.17488999999999999</v>
      </c>
      <c r="R215" s="228">
        <f>Q215*H215</f>
        <v>0.52466999999999997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1833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398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1795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399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98</v>
      </c>
      <c r="G219" s="249"/>
      <c r="H219" s="252">
        <v>3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3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2" customFormat="1" ht="16.5" customHeight="1">
      <c r="A221" s="41"/>
      <c r="B221" s="42"/>
      <c r="C221" s="270" t="s">
        <v>400</v>
      </c>
      <c r="D221" s="270" t="s">
        <v>369</v>
      </c>
      <c r="E221" s="271" t="s">
        <v>401</v>
      </c>
      <c r="F221" s="272" t="s">
        <v>402</v>
      </c>
      <c r="G221" s="273" t="s">
        <v>396</v>
      </c>
      <c r="H221" s="274">
        <v>3</v>
      </c>
      <c r="I221" s="275"/>
      <c r="J221" s="276">
        <f>ROUND(I221*H221,2)</f>
        <v>0</v>
      </c>
      <c r="K221" s="272" t="s">
        <v>263</v>
      </c>
      <c r="L221" s="277"/>
      <c r="M221" s="278" t="s">
        <v>35</v>
      </c>
      <c r="N221" s="279" t="s">
        <v>51</v>
      </c>
      <c r="O221" s="87"/>
      <c r="P221" s="228">
        <f>O221*H221</f>
        <v>0</v>
      </c>
      <c r="Q221" s="228">
        <v>0.002</v>
      </c>
      <c r="R221" s="228">
        <f>Q221*H221</f>
        <v>0.0060000000000000001</v>
      </c>
      <c r="S221" s="228">
        <v>0</v>
      </c>
      <c r="T221" s="22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0" t="s">
        <v>308</v>
      </c>
      <c r="AT221" s="230" t="s">
        <v>369</v>
      </c>
      <c r="AU221" s="230" t="s">
        <v>89</v>
      </c>
      <c r="AY221" s="19" t="s">
        <v>257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87</v>
      </c>
      <c r="BK221" s="231">
        <f>ROUND(I221*H221,2)</f>
        <v>0</v>
      </c>
      <c r="BL221" s="19" t="s">
        <v>264</v>
      </c>
      <c r="BM221" s="230" t="s">
        <v>1834</v>
      </c>
    </row>
    <row r="222" s="12" customFormat="1" ht="22.8" customHeight="1">
      <c r="A222" s="12"/>
      <c r="B222" s="203"/>
      <c r="C222" s="204"/>
      <c r="D222" s="205" t="s">
        <v>79</v>
      </c>
      <c r="E222" s="217" t="s">
        <v>264</v>
      </c>
      <c r="F222" s="217" t="s">
        <v>404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SUM(P223:P240)</f>
        <v>0</v>
      </c>
      <c r="Q222" s="211"/>
      <c r="R222" s="212">
        <f>SUM(R223:R240)</f>
        <v>0.17042550000000001</v>
      </c>
      <c r="S222" s="211"/>
      <c r="T222" s="213">
        <f>SUM(T223:T240)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87</v>
      </c>
      <c r="AT222" s="215" t="s">
        <v>79</v>
      </c>
      <c r="AU222" s="215" t="s">
        <v>87</v>
      </c>
      <c r="AY222" s="214" t="s">
        <v>257</v>
      </c>
      <c r="BK222" s="216">
        <f>SUM(BK223:BK240)</f>
        <v>0</v>
      </c>
    </row>
    <row r="223" s="2" customFormat="1" ht="16.5" customHeight="1">
      <c r="A223" s="41"/>
      <c r="B223" s="42"/>
      <c r="C223" s="219" t="s">
        <v>405</v>
      </c>
      <c r="D223" s="219" t="s">
        <v>259</v>
      </c>
      <c r="E223" s="220" t="s">
        <v>406</v>
      </c>
      <c r="F223" s="221" t="s">
        <v>407</v>
      </c>
      <c r="G223" s="222" t="s">
        <v>318</v>
      </c>
      <c r="H223" s="223">
        <v>5.8140000000000001</v>
      </c>
      <c r="I223" s="224"/>
      <c r="J223" s="225">
        <f>ROUND(I223*H223,2)</f>
        <v>0</v>
      </c>
      <c r="K223" s="221" t="s">
        <v>263</v>
      </c>
      <c r="L223" s="47"/>
      <c r="M223" s="226" t="s">
        <v>35</v>
      </c>
      <c r="N223" s="227" t="s">
        <v>51</v>
      </c>
      <c r="O223" s="87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0" t="s">
        <v>264</v>
      </c>
      <c r="AT223" s="230" t="s">
        <v>259</v>
      </c>
      <c r="AU223" s="230" t="s">
        <v>89</v>
      </c>
      <c r="AY223" s="19" t="s">
        <v>257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87</v>
      </c>
      <c r="BK223" s="231">
        <f>ROUND(I223*H223,2)</f>
        <v>0</v>
      </c>
      <c r="BL223" s="19" t="s">
        <v>264</v>
      </c>
      <c r="BM223" s="230" t="s">
        <v>1835</v>
      </c>
    </row>
    <row r="224" s="2" customFormat="1">
      <c r="A224" s="41"/>
      <c r="B224" s="42"/>
      <c r="C224" s="43"/>
      <c r="D224" s="232" t="s">
        <v>266</v>
      </c>
      <c r="E224" s="43"/>
      <c r="F224" s="233" t="s">
        <v>409</v>
      </c>
      <c r="G224" s="43"/>
      <c r="H224" s="43"/>
      <c r="I224" s="234"/>
      <c r="J224" s="43"/>
      <c r="K224" s="43"/>
      <c r="L224" s="47"/>
      <c r="M224" s="235"/>
      <c r="N224" s="23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266</v>
      </c>
      <c r="AU224" s="19" t="s">
        <v>89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1795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3" customFormat="1">
      <c r="A226" s="13"/>
      <c r="B226" s="237"/>
      <c r="C226" s="238"/>
      <c r="D226" s="239" t="s">
        <v>268</v>
      </c>
      <c r="E226" s="240" t="s">
        <v>35</v>
      </c>
      <c r="F226" s="241" t="s">
        <v>410</v>
      </c>
      <c r="G226" s="238"/>
      <c r="H226" s="240" t="s">
        <v>35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268</v>
      </c>
      <c r="AU226" s="247" t="s">
        <v>89</v>
      </c>
      <c r="AV226" s="13" t="s">
        <v>87</v>
      </c>
      <c r="AW226" s="13" t="s">
        <v>41</v>
      </c>
      <c r="AX226" s="13" t="s">
        <v>80</v>
      </c>
      <c r="AY226" s="247" t="s">
        <v>257</v>
      </c>
    </row>
    <row r="227" s="14" customFormat="1">
      <c r="A227" s="14"/>
      <c r="B227" s="248"/>
      <c r="C227" s="249"/>
      <c r="D227" s="239" t="s">
        <v>268</v>
      </c>
      <c r="E227" s="250" t="s">
        <v>35</v>
      </c>
      <c r="F227" s="251" t="s">
        <v>1836</v>
      </c>
      <c r="G227" s="249"/>
      <c r="H227" s="252">
        <v>5.8140000000000001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268</v>
      </c>
      <c r="AU227" s="258" t="s">
        <v>89</v>
      </c>
      <c r="AV227" s="14" t="s">
        <v>89</v>
      </c>
      <c r="AW227" s="14" t="s">
        <v>41</v>
      </c>
      <c r="AX227" s="14" t="s">
        <v>80</v>
      </c>
      <c r="AY227" s="258" t="s">
        <v>257</v>
      </c>
    </row>
    <row r="228" s="15" customFormat="1">
      <c r="A228" s="15"/>
      <c r="B228" s="259"/>
      <c r="C228" s="260"/>
      <c r="D228" s="239" t="s">
        <v>268</v>
      </c>
      <c r="E228" s="261" t="s">
        <v>35</v>
      </c>
      <c r="F228" s="262" t="s">
        <v>272</v>
      </c>
      <c r="G228" s="260"/>
      <c r="H228" s="263">
        <v>5.8140000000000001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268</v>
      </c>
      <c r="AU228" s="269" t="s">
        <v>89</v>
      </c>
      <c r="AV228" s="15" t="s">
        <v>264</v>
      </c>
      <c r="AW228" s="15" t="s">
        <v>41</v>
      </c>
      <c r="AX228" s="15" t="s">
        <v>87</v>
      </c>
      <c r="AY228" s="269" t="s">
        <v>257</v>
      </c>
    </row>
    <row r="229" s="2" customFormat="1" ht="21.75" customHeight="1">
      <c r="A229" s="41"/>
      <c r="B229" s="42"/>
      <c r="C229" s="219" t="s">
        <v>413</v>
      </c>
      <c r="D229" s="219" t="s">
        <v>259</v>
      </c>
      <c r="E229" s="220" t="s">
        <v>613</v>
      </c>
      <c r="F229" s="221" t="s">
        <v>614</v>
      </c>
      <c r="G229" s="222" t="s">
        <v>318</v>
      </c>
      <c r="H229" s="223">
        <v>0.074999999999999997</v>
      </c>
      <c r="I229" s="224"/>
      <c r="J229" s="225">
        <f>ROUND(I229*H229,2)</f>
        <v>0</v>
      </c>
      <c r="K229" s="221" t="s">
        <v>263</v>
      </c>
      <c r="L229" s="47"/>
      <c r="M229" s="226" t="s">
        <v>35</v>
      </c>
      <c r="N229" s="227" t="s">
        <v>51</v>
      </c>
      <c r="O229" s="87"/>
      <c r="P229" s="228">
        <f>O229*H229</f>
        <v>0</v>
      </c>
      <c r="Q229" s="228">
        <v>2.234</v>
      </c>
      <c r="R229" s="228">
        <f>Q229*H229</f>
        <v>0.16755</v>
      </c>
      <c r="S229" s="228">
        <v>0</v>
      </c>
      <c r="T229" s="22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0" t="s">
        <v>264</v>
      </c>
      <c r="AT229" s="230" t="s">
        <v>259</v>
      </c>
      <c r="AU229" s="230" t="s">
        <v>89</v>
      </c>
      <c r="AY229" s="19" t="s">
        <v>257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9" t="s">
        <v>87</v>
      </c>
      <c r="BK229" s="231">
        <f>ROUND(I229*H229,2)</f>
        <v>0</v>
      </c>
      <c r="BL229" s="19" t="s">
        <v>264</v>
      </c>
      <c r="BM229" s="230" t="s">
        <v>1837</v>
      </c>
    </row>
    <row r="230" s="2" customFormat="1">
      <c r="A230" s="41"/>
      <c r="B230" s="42"/>
      <c r="C230" s="43"/>
      <c r="D230" s="232" t="s">
        <v>266</v>
      </c>
      <c r="E230" s="43"/>
      <c r="F230" s="233" t="s">
        <v>616</v>
      </c>
      <c r="G230" s="43"/>
      <c r="H230" s="43"/>
      <c r="I230" s="234"/>
      <c r="J230" s="43"/>
      <c r="K230" s="43"/>
      <c r="L230" s="47"/>
      <c r="M230" s="235"/>
      <c r="N230" s="23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266</v>
      </c>
      <c r="AU230" s="19" t="s">
        <v>89</v>
      </c>
    </row>
    <row r="231" s="13" customFormat="1">
      <c r="A231" s="13"/>
      <c r="B231" s="237"/>
      <c r="C231" s="238"/>
      <c r="D231" s="239" t="s">
        <v>268</v>
      </c>
      <c r="E231" s="240" t="s">
        <v>35</v>
      </c>
      <c r="F231" s="241" t="s">
        <v>1795</v>
      </c>
      <c r="G231" s="238"/>
      <c r="H231" s="240" t="s">
        <v>35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268</v>
      </c>
      <c r="AU231" s="247" t="s">
        <v>89</v>
      </c>
      <c r="AV231" s="13" t="s">
        <v>87</v>
      </c>
      <c r="AW231" s="13" t="s">
        <v>41</v>
      </c>
      <c r="AX231" s="13" t="s">
        <v>80</v>
      </c>
      <c r="AY231" s="247" t="s">
        <v>257</v>
      </c>
    </row>
    <row r="232" s="13" customFormat="1">
      <c r="A232" s="13"/>
      <c r="B232" s="237"/>
      <c r="C232" s="238"/>
      <c r="D232" s="239" t="s">
        <v>268</v>
      </c>
      <c r="E232" s="240" t="s">
        <v>35</v>
      </c>
      <c r="F232" s="241" t="s">
        <v>617</v>
      </c>
      <c r="G232" s="238"/>
      <c r="H232" s="240" t="s">
        <v>35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268</v>
      </c>
      <c r="AU232" s="247" t="s">
        <v>89</v>
      </c>
      <c r="AV232" s="13" t="s">
        <v>87</v>
      </c>
      <c r="AW232" s="13" t="s">
        <v>41</v>
      </c>
      <c r="AX232" s="13" t="s">
        <v>80</v>
      </c>
      <c r="AY232" s="247" t="s">
        <v>257</v>
      </c>
    </row>
    <row r="233" s="14" customFormat="1">
      <c r="A233" s="14"/>
      <c r="B233" s="248"/>
      <c r="C233" s="249"/>
      <c r="D233" s="239" t="s">
        <v>268</v>
      </c>
      <c r="E233" s="250" t="s">
        <v>35</v>
      </c>
      <c r="F233" s="251" t="s">
        <v>618</v>
      </c>
      <c r="G233" s="249"/>
      <c r="H233" s="252">
        <v>0.074999999999999997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268</v>
      </c>
      <c r="AU233" s="258" t="s">
        <v>89</v>
      </c>
      <c r="AV233" s="14" t="s">
        <v>89</v>
      </c>
      <c r="AW233" s="14" t="s">
        <v>41</v>
      </c>
      <c r="AX233" s="14" t="s">
        <v>80</v>
      </c>
      <c r="AY233" s="258" t="s">
        <v>257</v>
      </c>
    </row>
    <row r="234" s="15" customFormat="1">
      <c r="A234" s="15"/>
      <c r="B234" s="259"/>
      <c r="C234" s="260"/>
      <c r="D234" s="239" t="s">
        <v>268</v>
      </c>
      <c r="E234" s="261" t="s">
        <v>35</v>
      </c>
      <c r="F234" s="262" t="s">
        <v>272</v>
      </c>
      <c r="G234" s="260"/>
      <c r="H234" s="263">
        <v>0.074999999999999997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268</v>
      </c>
      <c r="AU234" s="269" t="s">
        <v>89</v>
      </c>
      <c r="AV234" s="15" t="s">
        <v>264</v>
      </c>
      <c r="AW234" s="15" t="s">
        <v>41</v>
      </c>
      <c r="AX234" s="15" t="s">
        <v>87</v>
      </c>
      <c r="AY234" s="269" t="s">
        <v>257</v>
      </c>
    </row>
    <row r="235" s="2" customFormat="1" ht="16.5" customHeight="1">
      <c r="A235" s="41"/>
      <c r="B235" s="42"/>
      <c r="C235" s="219" t="s">
        <v>418</v>
      </c>
      <c r="D235" s="219" t="s">
        <v>259</v>
      </c>
      <c r="E235" s="220" t="s">
        <v>619</v>
      </c>
      <c r="F235" s="221" t="s">
        <v>620</v>
      </c>
      <c r="G235" s="222" t="s">
        <v>262</v>
      </c>
      <c r="H235" s="223">
        <v>0.45000000000000001</v>
      </c>
      <c r="I235" s="224"/>
      <c r="J235" s="225">
        <f>ROUND(I235*H235,2)</f>
        <v>0</v>
      </c>
      <c r="K235" s="221" t="s">
        <v>263</v>
      </c>
      <c r="L235" s="47"/>
      <c r="M235" s="226" t="s">
        <v>35</v>
      </c>
      <c r="N235" s="227" t="s">
        <v>51</v>
      </c>
      <c r="O235" s="87"/>
      <c r="P235" s="228">
        <f>O235*H235</f>
        <v>0</v>
      </c>
      <c r="Q235" s="228">
        <v>0.0063899999999999998</v>
      </c>
      <c r="R235" s="228">
        <f>Q235*H235</f>
        <v>0.0028755</v>
      </c>
      <c r="S235" s="228">
        <v>0</v>
      </c>
      <c r="T235" s="22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0" t="s">
        <v>264</v>
      </c>
      <c r="AT235" s="230" t="s">
        <v>259</v>
      </c>
      <c r="AU235" s="230" t="s">
        <v>89</v>
      </c>
      <c r="AY235" s="19" t="s">
        <v>257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9" t="s">
        <v>87</v>
      </c>
      <c r="BK235" s="231">
        <f>ROUND(I235*H235,2)</f>
        <v>0</v>
      </c>
      <c r="BL235" s="19" t="s">
        <v>264</v>
      </c>
      <c r="BM235" s="230" t="s">
        <v>1838</v>
      </c>
    </row>
    <row r="236" s="2" customFormat="1">
      <c r="A236" s="41"/>
      <c r="B236" s="42"/>
      <c r="C236" s="43"/>
      <c r="D236" s="232" t="s">
        <v>266</v>
      </c>
      <c r="E236" s="43"/>
      <c r="F236" s="233" t="s">
        <v>622</v>
      </c>
      <c r="G236" s="43"/>
      <c r="H236" s="43"/>
      <c r="I236" s="234"/>
      <c r="J236" s="43"/>
      <c r="K236" s="43"/>
      <c r="L236" s="47"/>
      <c r="M236" s="235"/>
      <c r="N236" s="23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266</v>
      </c>
      <c r="AU236" s="19" t="s">
        <v>89</v>
      </c>
    </row>
    <row r="237" s="13" customFormat="1">
      <c r="A237" s="13"/>
      <c r="B237" s="237"/>
      <c r="C237" s="238"/>
      <c r="D237" s="239" t="s">
        <v>268</v>
      </c>
      <c r="E237" s="240" t="s">
        <v>35</v>
      </c>
      <c r="F237" s="241" t="s">
        <v>1795</v>
      </c>
      <c r="G237" s="238"/>
      <c r="H237" s="240" t="s">
        <v>35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268</v>
      </c>
      <c r="AU237" s="247" t="s">
        <v>89</v>
      </c>
      <c r="AV237" s="13" t="s">
        <v>87</v>
      </c>
      <c r="AW237" s="13" t="s">
        <v>41</v>
      </c>
      <c r="AX237" s="13" t="s">
        <v>80</v>
      </c>
      <c r="AY237" s="247" t="s">
        <v>257</v>
      </c>
    </row>
    <row r="238" s="13" customFormat="1">
      <c r="A238" s="13"/>
      <c r="B238" s="237"/>
      <c r="C238" s="238"/>
      <c r="D238" s="239" t="s">
        <v>268</v>
      </c>
      <c r="E238" s="240" t="s">
        <v>35</v>
      </c>
      <c r="F238" s="241" t="s">
        <v>617</v>
      </c>
      <c r="G238" s="238"/>
      <c r="H238" s="240" t="s">
        <v>35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268</v>
      </c>
      <c r="AU238" s="247" t="s">
        <v>89</v>
      </c>
      <c r="AV238" s="13" t="s">
        <v>87</v>
      </c>
      <c r="AW238" s="13" t="s">
        <v>41</v>
      </c>
      <c r="AX238" s="13" t="s">
        <v>80</v>
      </c>
      <c r="AY238" s="247" t="s">
        <v>257</v>
      </c>
    </row>
    <row r="239" s="14" customFormat="1">
      <c r="A239" s="14"/>
      <c r="B239" s="248"/>
      <c r="C239" s="249"/>
      <c r="D239" s="239" t="s">
        <v>268</v>
      </c>
      <c r="E239" s="250" t="s">
        <v>35</v>
      </c>
      <c r="F239" s="251" t="s">
        <v>623</v>
      </c>
      <c r="G239" s="249"/>
      <c r="H239" s="252">
        <v>0.45000000000000001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268</v>
      </c>
      <c r="AU239" s="258" t="s">
        <v>89</v>
      </c>
      <c r="AV239" s="14" t="s">
        <v>89</v>
      </c>
      <c r="AW239" s="14" t="s">
        <v>41</v>
      </c>
      <c r="AX239" s="14" t="s">
        <v>80</v>
      </c>
      <c r="AY239" s="258" t="s">
        <v>257</v>
      </c>
    </row>
    <row r="240" s="15" customFormat="1">
      <c r="A240" s="15"/>
      <c r="B240" s="259"/>
      <c r="C240" s="260"/>
      <c r="D240" s="239" t="s">
        <v>268</v>
      </c>
      <c r="E240" s="261" t="s">
        <v>35</v>
      </c>
      <c r="F240" s="262" t="s">
        <v>272</v>
      </c>
      <c r="G240" s="260"/>
      <c r="H240" s="263">
        <v>0.45000000000000001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9" t="s">
        <v>268</v>
      </c>
      <c r="AU240" s="269" t="s">
        <v>89</v>
      </c>
      <c r="AV240" s="15" t="s">
        <v>264</v>
      </c>
      <c r="AW240" s="15" t="s">
        <v>41</v>
      </c>
      <c r="AX240" s="15" t="s">
        <v>87</v>
      </c>
      <c r="AY240" s="269" t="s">
        <v>257</v>
      </c>
    </row>
    <row r="241" s="12" customFormat="1" ht="22.8" customHeight="1">
      <c r="A241" s="12"/>
      <c r="B241" s="203"/>
      <c r="C241" s="204"/>
      <c r="D241" s="205" t="s">
        <v>79</v>
      </c>
      <c r="E241" s="217" t="s">
        <v>308</v>
      </c>
      <c r="F241" s="217" t="s">
        <v>412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SUM(P242:P358)</f>
        <v>0</v>
      </c>
      <c r="Q241" s="211"/>
      <c r="R241" s="212">
        <f>SUM(R242:R358)</f>
        <v>2.0700049000000003</v>
      </c>
      <c r="S241" s="211"/>
      <c r="T241" s="213">
        <f>SUM(T242:T358)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87</v>
      </c>
      <c r="AT241" s="215" t="s">
        <v>79</v>
      </c>
      <c r="AU241" s="215" t="s">
        <v>87</v>
      </c>
      <c r="AY241" s="214" t="s">
        <v>257</v>
      </c>
      <c r="BK241" s="216">
        <f>SUM(BK242:BK358)</f>
        <v>0</v>
      </c>
    </row>
    <row r="242" s="2" customFormat="1" ht="24.15" customHeight="1">
      <c r="A242" s="41"/>
      <c r="B242" s="42"/>
      <c r="C242" s="219" t="s">
        <v>422</v>
      </c>
      <c r="D242" s="219" t="s">
        <v>259</v>
      </c>
      <c r="E242" s="220" t="s">
        <v>624</v>
      </c>
      <c r="F242" s="221" t="s">
        <v>625</v>
      </c>
      <c r="G242" s="222" t="s">
        <v>396</v>
      </c>
      <c r="H242" s="223">
        <v>2</v>
      </c>
      <c r="I242" s="224"/>
      <c r="J242" s="225">
        <f>ROUND(I242*H242,2)</f>
        <v>0</v>
      </c>
      <c r="K242" s="221" t="s">
        <v>263</v>
      </c>
      <c r="L242" s="47"/>
      <c r="M242" s="226" t="s">
        <v>35</v>
      </c>
      <c r="N242" s="227" t="s">
        <v>51</v>
      </c>
      <c r="O242" s="87"/>
      <c r="P242" s="228">
        <f>O242*H242</f>
        <v>0</v>
      </c>
      <c r="Q242" s="228">
        <v>0.00167</v>
      </c>
      <c r="R242" s="228">
        <f>Q242*H242</f>
        <v>0.0033400000000000001</v>
      </c>
      <c r="S242" s="228">
        <v>0</v>
      </c>
      <c r="T242" s="22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0" t="s">
        <v>264</v>
      </c>
      <c r="AT242" s="230" t="s">
        <v>259</v>
      </c>
      <c r="AU242" s="230" t="s">
        <v>89</v>
      </c>
      <c r="AY242" s="19" t="s">
        <v>257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9" t="s">
        <v>87</v>
      </c>
      <c r="BK242" s="231">
        <f>ROUND(I242*H242,2)</f>
        <v>0</v>
      </c>
      <c r="BL242" s="19" t="s">
        <v>264</v>
      </c>
      <c r="BM242" s="230" t="s">
        <v>1839</v>
      </c>
    </row>
    <row r="243" s="2" customFormat="1">
      <c r="A243" s="41"/>
      <c r="B243" s="42"/>
      <c r="C243" s="43"/>
      <c r="D243" s="232" t="s">
        <v>266</v>
      </c>
      <c r="E243" s="43"/>
      <c r="F243" s="233" t="s">
        <v>627</v>
      </c>
      <c r="G243" s="43"/>
      <c r="H243" s="43"/>
      <c r="I243" s="234"/>
      <c r="J243" s="43"/>
      <c r="K243" s="43"/>
      <c r="L243" s="47"/>
      <c r="M243" s="235"/>
      <c r="N243" s="23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266</v>
      </c>
      <c r="AU243" s="19" t="s">
        <v>89</v>
      </c>
    </row>
    <row r="244" s="13" customFormat="1">
      <c r="A244" s="13"/>
      <c r="B244" s="237"/>
      <c r="C244" s="238"/>
      <c r="D244" s="239" t="s">
        <v>268</v>
      </c>
      <c r="E244" s="240" t="s">
        <v>35</v>
      </c>
      <c r="F244" s="241" t="s">
        <v>1795</v>
      </c>
      <c r="G244" s="238"/>
      <c r="H244" s="240" t="s">
        <v>35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268</v>
      </c>
      <c r="AU244" s="247" t="s">
        <v>89</v>
      </c>
      <c r="AV244" s="13" t="s">
        <v>87</v>
      </c>
      <c r="AW244" s="13" t="s">
        <v>41</v>
      </c>
      <c r="AX244" s="13" t="s">
        <v>80</v>
      </c>
      <c r="AY244" s="247" t="s">
        <v>257</v>
      </c>
    </row>
    <row r="245" s="14" customFormat="1">
      <c r="A245" s="14"/>
      <c r="B245" s="248"/>
      <c r="C245" s="249"/>
      <c r="D245" s="239" t="s">
        <v>268</v>
      </c>
      <c r="E245" s="250" t="s">
        <v>35</v>
      </c>
      <c r="F245" s="251" t="s">
        <v>628</v>
      </c>
      <c r="G245" s="249"/>
      <c r="H245" s="252">
        <v>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268</v>
      </c>
      <c r="AU245" s="258" t="s">
        <v>89</v>
      </c>
      <c r="AV245" s="14" t="s">
        <v>89</v>
      </c>
      <c r="AW245" s="14" t="s">
        <v>41</v>
      </c>
      <c r="AX245" s="14" t="s">
        <v>80</v>
      </c>
      <c r="AY245" s="258" t="s">
        <v>257</v>
      </c>
    </row>
    <row r="246" s="14" customFormat="1">
      <c r="A246" s="14"/>
      <c r="B246" s="248"/>
      <c r="C246" s="249"/>
      <c r="D246" s="239" t="s">
        <v>268</v>
      </c>
      <c r="E246" s="250" t="s">
        <v>35</v>
      </c>
      <c r="F246" s="251" t="s">
        <v>1840</v>
      </c>
      <c r="G246" s="249"/>
      <c r="H246" s="252">
        <v>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268</v>
      </c>
      <c r="AU246" s="258" t="s">
        <v>89</v>
      </c>
      <c r="AV246" s="14" t="s">
        <v>89</v>
      </c>
      <c r="AW246" s="14" t="s">
        <v>41</v>
      </c>
      <c r="AX246" s="14" t="s">
        <v>80</v>
      </c>
      <c r="AY246" s="258" t="s">
        <v>257</v>
      </c>
    </row>
    <row r="247" s="15" customFormat="1">
      <c r="A247" s="15"/>
      <c r="B247" s="259"/>
      <c r="C247" s="260"/>
      <c r="D247" s="239" t="s">
        <v>268</v>
      </c>
      <c r="E247" s="261" t="s">
        <v>35</v>
      </c>
      <c r="F247" s="262" t="s">
        <v>272</v>
      </c>
      <c r="G247" s="260"/>
      <c r="H247" s="263">
        <v>2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268</v>
      </c>
      <c r="AU247" s="269" t="s">
        <v>89</v>
      </c>
      <c r="AV247" s="15" t="s">
        <v>264</v>
      </c>
      <c r="AW247" s="15" t="s">
        <v>41</v>
      </c>
      <c r="AX247" s="15" t="s">
        <v>87</v>
      </c>
      <c r="AY247" s="269" t="s">
        <v>257</v>
      </c>
    </row>
    <row r="248" s="2" customFormat="1" ht="16.5" customHeight="1">
      <c r="A248" s="41"/>
      <c r="B248" s="42"/>
      <c r="C248" s="270" t="s">
        <v>427</v>
      </c>
      <c r="D248" s="270" t="s">
        <v>369</v>
      </c>
      <c r="E248" s="271" t="s">
        <v>630</v>
      </c>
      <c r="F248" s="272" t="s">
        <v>631</v>
      </c>
      <c r="G248" s="273" t="s">
        <v>396</v>
      </c>
      <c r="H248" s="274">
        <v>1</v>
      </c>
      <c r="I248" s="275"/>
      <c r="J248" s="276">
        <f>ROUND(I248*H248,2)</f>
        <v>0</v>
      </c>
      <c r="K248" s="272" t="s">
        <v>263</v>
      </c>
      <c r="L248" s="277"/>
      <c r="M248" s="278" t="s">
        <v>35</v>
      </c>
      <c r="N248" s="279" t="s">
        <v>51</v>
      </c>
      <c r="O248" s="87"/>
      <c r="P248" s="228">
        <f>O248*H248</f>
        <v>0</v>
      </c>
      <c r="Q248" s="228">
        <v>0.012200000000000001</v>
      </c>
      <c r="R248" s="228">
        <f>Q248*H248</f>
        <v>0.012200000000000001</v>
      </c>
      <c r="S248" s="228">
        <v>0</v>
      </c>
      <c r="T248" s="22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0" t="s">
        <v>308</v>
      </c>
      <c r="AT248" s="230" t="s">
        <v>369</v>
      </c>
      <c r="AU248" s="230" t="s">
        <v>89</v>
      </c>
      <c r="AY248" s="19" t="s">
        <v>257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9" t="s">
        <v>87</v>
      </c>
      <c r="BK248" s="231">
        <f>ROUND(I248*H248,2)</f>
        <v>0</v>
      </c>
      <c r="BL248" s="19" t="s">
        <v>264</v>
      </c>
      <c r="BM248" s="230" t="s">
        <v>1841</v>
      </c>
    </row>
    <row r="249" s="13" customFormat="1">
      <c r="A249" s="13"/>
      <c r="B249" s="237"/>
      <c r="C249" s="238"/>
      <c r="D249" s="239" t="s">
        <v>268</v>
      </c>
      <c r="E249" s="240" t="s">
        <v>35</v>
      </c>
      <c r="F249" s="241" t="s">
        <v>1795</v>
      </c>
      <c r="G249" s="238"/>
      <c r="H249" s="240" t="s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268</v>
      </c>
      <c r="AU249" s="247" t="s">
        <v>89</v>
      </c>
      <c r="AV249" s="13" t="s">
        <v>87</v>
      </c>
      <c r="AW249" s="13" t="s">
        <v>41</v>
      </c>
      <c r="AX249" s="13" t="s">
        <v>80</v>
      </c>
      <c r="AY249" s="247" t="s">
        <v>257</v>
      </c>
    </row>
    <row r="250" s="14" customFormat="1">
      <c r="A250" s="14"/>
      <c r="B250" s="248"/>
      <c r="C250" s="249"/>
      <c r="D250" s="239" t="s">
        <v>268</v>
      </c>
      <c r="E250" s="250" t="s">
        <v>35</v>
      </c>
      <c r="F250" s="251" t="s">
        <v>628</v>
      </c>
      <c r="G250" s="249"/>
      <c r="H250" s="252">
        <v>1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268</v>
      </c>
      <c r="AU250" s="258" t="s">
        <v>89</v>
      </c>
      <c r="AV250" s="14" t="s">
        <v>89</v>
      </c>
      <c r="AW250" s="14" t="s">
        <v>41</v>
      </c>
      <c r="AX250" s="14" t="s">
        <v>80</v>
      </c>
      <c r="AY250" s="258" t="s">
        <v>257</v>
      </c>
    </row>
    <row r="251" s="15" customFormat="1">
      <c r="A251" s="15"/>
      <c r="B251" s="259"/>
      <c r="C251" s="260"/>
      <c r="D251" s="239" t="s">
        <v>268</v>
      </c>
      <c r="E251" s="261" t="s">
        <v>35</v>
      </c>
      <c r="F251" s="262" t="s">
        <v>272</v>
      </c>
      <c r="G251" s="260"/>
      <c r="H251" s="263">
        <v>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268</v>
      </c>
      <c r="AU251" s="269" t="s">
        <v>89</v>
      </c>
      <c r="AV251" s="15" t="s">
        <v>264</v>
      </c>
      <c r="AW251" s="15" t="s">
        <v>41</v>
      </c>
      <c r="AX251" s="15" t="s">
        <v>87</v>
      </c>
      <c r="AY251" s="269" t="s">
        <v>257</v>
      </c>
    </row>
    <row r="252" s="2" customFormat="1" ht="16.5" customHeight="1">
      <c r="A252" s="41"/>
      <c r="B252" s="42"/>
      <c r="C252" s="270" t="s">
        <v>431</v>
      </c>
      <c r="D252" s="270" t="s">
        <v>369</v>
      </c>
      <c r="E252" s="271" t="s">
        <v>1842</v>
      </c>
      <c r="F252" s="272" t="s">
        <v>1843</v>
      </c>
      <c r="G252" s="273" t="s">
        <v>396</v>
      </c>
      <c r="H252" s="274">
        <v>1</v>
      </c>
      <c r="I252" s="275"/>
      <c r="J252" s="276">
        <f>ROUND(I252*H252,2)</f>
        <v>0</v>
      </c>
      <c r="K252" s="272" t="s">
        <v>263</v>
      </c>
      <c r="L252" s="277"/>
      <c r="M252" s="278" t="s">
        <v>35</v>
      </c>
      <c r="N252" s="279" t="s">
        <v>51</v>
      </c>
      <c r="O252" s="87"/>
      <c r="P252" s="228">
        <f>O252*H252</f>
        <v>0</v>
      </c>
      <c r="Q252" s="228">
        <v>0.014200000000000001</v>
      </c>
      <c r="R252" s="228">
        <f>Q252*H252</f>
        <v>0.014200000000000001</v>
      </c>
      <c r="S252" s="228">
        <v>0</v>
      </c>
      <c r="T252" s="22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0" t="s">
        <v>308</v>
      </c>
      <c r="AT252" s="230" t="s">
        <v>369</v>
      </c>
      <c r="AU252" s="230" t="s">
        <v>89</v>
      </c>
      <c r="AY252" s="19" t="s">
        <v>257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9" t="s">
        <v>87</v>
      </c>
      <c r="BK252" s="231">
        <f>ROUND(I252*H252,2)</f>
        <v>0</v>
      </c>
      <c r="BL252" s="19" t="s">
        <v>264</v>
      </c>
      <c r="BM252" s="230" t="s">
        <v>1844</v>
      </c>
    </row>
    <row r="253" s="13" customFormat="1">
      <c r="A253" s="13"/>
      <c r="B253" s="237"/>
      <c r="C253" s="238"/>
      <c r="D253" s="239" t="s">
        <v>268</v>
      </c>
      <c r="E253" s="240" t="s">
        <v>35</v>
      </c>
      <c r="F253" s="241" t="s">
        <v>1795</v>
      </c>
      <c r="G253" s="238"/>
      <c r="H253" s="240" t="s">
        <v>35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268</v>
      </c>
      <c r="AU253" s="247" t="s">
        <v>89</v>
      </c>
      <c r="AV253" s="13" t="s">
        <v>87</v>
      </c>
      <c r="AW253" s="13" t="s">
        <v>41</v>
      </c>
      <c r="AX253" s="13" t="s">
        <v>80</v>
      </c>
      <c r="AY253" s="247" t="s">
        <v>257</v>
      </c>
    </row>
    <row r="254" s="14" customFormat="1">
      <c r="A254" s="14"/>
      <c r="B254" s="248"/>
      <c r="C254" s="249"/>
      <c r="D254" s="239" t="s">
        <v>268</v>
      </c>
      <c r="E254" s="250" t="s">
        <v>35</v>
      </c>
      <c r="F254" s="251" t="s">
        <v>1840</v>
      </c>
      <c r="G254" s="249"/>
      <c r="H254" s="252">
        <v>1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268</v>
      </c>
      <c r="AU254" s="258" t="s">
        <v>89</v>
      </c>
      <c r="AV254" s="14" t="s">
        <v>89</v>
      </c>
      <c r="AW254" s="14" t="s">
        <v>41</v>
      </c>
      <c r="AX254" s="14" t="s">
        <v>80</v>
      </c>
      <c r="AY254" s="258" t="s">
        <v>257</v>
      </c>
    </row>
    <row r="255" s="15" customFormat="1">
      <c r="A255" s="15"/>
      <c r="B255" s="259"/>
      <c r="C255" s="260"/>
      <c r="D255" s="239" t="s">
        <v>268</v>
      </c>
      <c r="E255" s="261" t="s">
        <v>35</v>
      </c>
      <c r="F255" s="262" t="s">
        <v>272</v>
      </c>
      <c r="G255" s="260"/>
      <c r="H255" s="263">
        <v>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9" t="s">
        <v>268</v>
      </c>
      <c r="AU255" s="269" t="s">
        <v>89</v>
      </c>
      <c r="AV255" s="15" t="s">
        <v>264</v>
      </c>
      <c r="AW255" s="15" t="s">
        <v>41</v>
      </c>
      <c r="AX255" s="15" t="s">
        <v>87</v>
      </c>
      <c r="AY255" s="269" t="s">
        <v>257</v>
      </c>
    </row>
    <row r="256" s="2" customFormat="1" ht="24.15" customHeight="1">
      <c r="A256" s="41"/>
      <c r="B256" s="42"/>
      <c r="C256" s="219" t="s">
        <v>436</v>
      </c>
      <c r="D256" s="219" t="s">
        <v>259</v>
      </c>
      <c r="E256" s="220" t="s">
        <v>432</v>
      </c>
      <c r="F256" s="221" t="s">
        <v>433</v>
      </c>
      <c r="G256" s="222" t="s">
        <v>396</v>
      </c>
      <c r="H256" s="223">
        <v>2</v>
      </c>
      <c r="I256" s="224"/>
      <c r="J256" s="225">
        <f>ROUND(I256*H256,2)</f>
        <v>0</v>
      </c>
      <c r="K256" s="221" t="s">
        <v>263</v>
      </c>
      <c r="L256" s="47"/>
      <c r="M256" s="226" t="s">
        <v>35</v>
      </c>
      <c r="N256" s="227" t="s">
        <v>51</v>
      </c>
      <c r="O256" s="87"/>
      <c r="P256" s="228">
        <f>O256*H256</f>
        <v>0</v>
      </c>
      <c r="Q256" s="228">
        <v>0.00296</v>
      </c>
      <c r="R256" s="228">
        <f>Q256*H256</f>
        <v>0.0059199999999999999</v>
      </c>
      <c r="S256" s="228">
        <v>0</v>
      </c>
      <c r="T256" s="22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30" t="s">
        <v>264</v>
      </c>
      <c r="AT256" s="230" t="s">
        <v>259</v>
      </c>
      <c r="AU256" s="230" t="s">
        <v>89</v>
      </c>
      <c r="AY256" s="19" t="s">
        <v>257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9" t="s">
        <v>87</v>
      </c>
      <c r="BK256" s="231">
        <f>ROUND(I256*H256,2)</f>
        <v>0</v>
      </c>
      <c r="BL256" s="19" t="s">
        <v>264</v>
      </c>
      <c r="BM256" s="230" t="s">
        <v>1845</v>
      </c>
    </row>
    <row r="257" s="2" customFormat="1">
      <c r="A257" s="41"/>
      <c r="B257" s="42"/>
      <c r="C257" s="43"/>
      <c r="D257" s="232" t="s">
        <v>266</v>
      </c>
      <c r="E257" s="43"/>
      <c r="F257" s="233" t="s">
        <v>435</v>
      </c>
      <c r="G257" s="43"/>
      <c r="H257" s="43"/>
      <c r="I257" s="234"/>
      <c r="J257" s="43"/>
      <c r="K257" s="43"/>
      <c r="L257" s="47"/>
      <c r="M257" s="235"/>
      <c r="N257" s="23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266</v>
      </c>
      <c r="AU257" s="19" t="s">
        <v>89</v>
      </c>
    </row>
    <row r="258" s="13" customFormat="1">
      <c r="A258" s="13"/>
      <c r="B258" s="237"/>
      <c r="C258" s="238"/>
      <c r="D258" s="239" t="s">
        <v>268</v>
      </c>
      <c r="E258" s="240" t="s">
        <v>35</v>
      </c>
      <c r="F258" s="241" t="s">
        <v>1795</v>
      </c>
      <c r="G258" s="238"/>
      <c r="H258" s="240" t="s">
        <v>35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268</v>
      </c>
      <c r="AU258" s="247" t="s">
        <v>89</v>
      </c>
      <c r="AV258" s="13" t="s">
        <v>87</v>
      </c>
      <c r="AW258" s="13" t="s">
        <v>41</v>
      </c>
      <c r="AX258" s="13" t="s">
        <v>80</v>
      </c>
      <c r="AY258" s="247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1846</v>
      </c>
      <c r="G259" s="249"/>
      <c r="H259" s="252">
        <v>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4" customFormat="1">
      <c r="A260" s="14"/>
      <c r="B260" s="248"/>
      <c r="C260" s="249"/>
      <c r="D260" s="239" t="s">
        <v>268</v>
      </c>
      <c r="E260" s="250" t="s">
        <v>35</v>
      </c>
      <c r="F260" s="251" t="s">
        <v>1847</v>
      </c>
      <c r="G260" s="249"/>
      <c r="H260" s="252">
        <v>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268</v>
      </c>
      <c r="AU260" s="258" t="s">
        <v>89</v>
      </c>
      <c r="AV260" s="14" t="s">
        <v>89</v>
      </c>
      <c r="AW260" s="14" t="s">
        <v>41</v>
      </c>
      <c r="AX260" s="14" t="s">
        <v>80</v>
      </c>
      <c r="AY260" s="258" t="s">
        <v>257</v>
      </c>
    </row>
    <row r="261" s="15" customFormat="1">
      <c r="A261" s="15"/>
      <c r="B261" s="259"/>
      <c r="C261" s="260"/>
      <c r="D261" s="239" t="s">
        <v>268</v>
      </c>
      <c r="E261" s="261" t="s">
        <v>35</v>
      </c>
      <c r="F261" s="262" t="s">
        <v>272</v>
      </c>
      <c r="G261" s="260"/>
      <c r="H261" s="263">
        <v>2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9" t="s">
        <v>268</v>
      </c>
      <c r="AU261" s="269" t="s">
        <v>89</v>
      </c>
      <c r="AV261" s="15" t="s">
        <v>264</v>
      </c>
      <c r="AW261" s="15" t="s">
        <v>41</v>
      </c>
      <c r="AX261" s="15" t="s">
        <v>87</v>
      </c>
      <c r="AY261" s="269" t="s">
        <v>257</v>
      </c>
    </row>
    <row r="262" s="2" customFormat="1" ht="16.5" customHeight="1">
      <c r="A262" s="41"/>
      <c r="B262" s="42"/>
      <c r="C262" s="270" t="s">
        <v>440</v>
      </c>
      <c r="D262" s="270" t="s">
        <v>369</v>
      </c>
      <c r="E262" s="271" t="s">
        <v>1848</v>
      </c>
      <c r="F262" s="272" t="s">
        <v>1849</v>
      </c>
      <c r="G262" s="273" t="s">
        <v>396</v>
      </c>
      <c r="H262" s="274">
        <v>1</v>
      </c>
      <c r="I262" s="275"/>
      <c r="J262" s="276">
        <f>ROUND(I262*H262,2)</f>
        <v>0</v>
      </c>
      <c r="K262" s="272" t="s">
        <v>263</v>
      </c>
      <c r="L262" s="277"/>
      <c r="M262" s="278" t="s">
        <v>35</v>
      </c>
      <c r="N262" s="279" t="s">
        <v>51</v>
      </c>
      <c r="O262" s="87"/>
      <c r="P262" s="228">
        <f>O262*H262</f>
        <v>0</v>
      </c>
      <c r="Q262" s="228">
        <v>0.0121</v>
      </c>
      <c r="R262" s="228">
        <f>Q262*H262</f>
        <v>0.0121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308</v>
      </c>
      <c r="AT262" s="230" t="s">
        <v>369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1850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1795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1846</v>
      </c>
      <c r="G264" s="249"/>
      <c r="H264" s="252">
        <v>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16.5" customHeight="1">
      <c r="A266" s="41"/>
      <c r="B266" s="42"/>
      <c r="C266" s="270" t="s">
        <v>446</v>
      </c>
      <c r="D266" s="270" t="s">
        <v>369</v>
      </c>
      <c r="E266" s="271" t="s">
        <v>1747</v>
      </c>
      <c r="F266" s="272" t="s">
        <v>1748</v>
      </c>
      <c r="G266" s="273" t="s">
        <v>396</v>
      </c>
      <c r="H266" s="274">
        <v>1</v>
      </c>
      <c r="I266" s="275"/>
      <c r="J266" s="276">
        <f>ROUND(I266*H266,2)</f>
        <v>0</v>
      </c>
      <c r="K266" s="272" t="s">
        <v>35</v>
      </c>
      <c r="L266" s="277"/>
      <c r="M266" s="278" t="s">
        <v>35</v>
      </c>
      <c r="N266" s="279" t="s">
        <v>51</v>
      </c>
      <c r="O266" s="87"/>
      <c r="P266" s="228">
        <f>O266*H266</f>
        <v>0</v>
      </c>
      <c r="Q266" s="228">
        <v>0.016639999999999999</v>
      </c>
      <c r="R266" s="228">
        <f>Q266*H266</f>
        <v>0.016639999999999999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308</v>
      </c>
      <c r="AT266" s="230" t="s">
        <v>369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1851</v>
      </c>
    </row>
    <row r="267" s="13" customFormat="1">
      <c r="A267" s="13"/>
      <c r="B267" s="237"/>
      <c r="C267" s="238"/>
      <c r="D267" s="239" t="s">
        <v>268</v>
      </c>
      <c r="E267" s="240" t="s">
        <v>35</v>
      </c>
      <c r="F267" s="241" t="s">
        <v>1795</v>
      </c>
      <c r="G267" s="238"/>
      <c r="H267" s="240" t="s">
        <v>35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268</v>
      </c>
      <c r="AU267" s="247" t="s">
        <v>89</v>
      </c>
      <c r="AV267" s="13" t="s">
        <v>87</v>
      </c>
      <c r="AW267" s="13" t="s">
        <v>41</v>
      </c>
      <c r="AX267" s="13" t="s">
        <v>80</v>
      </c>
      <c r="AY267" s="247" t="s">
        <v>257</v>
      </c>
    </row>
    <row r="268" s="14" customFormat="1">
      <c r="A268" s="14"/>
      <c r="B268" s="248"/>
      <c r="C268" s="249"/>
      <c r="D268" s="239" t="s">
        <v>268</v>
      </c>
      <c r="E268" s="250" t="s">
        <v>35</v>
      </c>
      <c r="F268" s="251" t="s">
        <v>1847</v>
      </c>
      <c r="G268" s="249"/>
      <c r="H268" s="252">
        <v>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268</v>
      </c>
      <c r="AU268" s="258" t="s">
        <v>89</v>
      </c>
      <c r="AV268" s="14" t="s">
        <v>89</v>
      </c>
      <c r="AW268" s="14" t="s">
        <v>41</v>
      </c>
      <c r="AX268" s="14" t="s">
        <v>80</v>
      </c>
      <c r="AY268" s="258" t="s">
        <v>257</v>
      </c>
    </row>
    <row r="269" s="15" customFormat="1">
      <c r="A269" s="15"/>
      <c r="B269" s="259"/>
      <c r="C269" s="260"/>
      <c r="D269" s="239" t="s">
        <v>268</v>
      </c>
      <c r="E269" s="261" t="s">
        <v>35</v>
      </c>
      <c r="F269" s="262" t="s">
        <v>272</v>
      </c>
      <c r="G269" s="260"/>
      <c r="H269" s="263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268</v>
      </c>
      <c r="AU269" s="269" t="s">
        <v>89</v>
      </c>
      <c r="AV269" s="15" t="s">
        <v>264</v>
      </c>
      <c r="AW269" s="15" t="s">
        <v>41</v>
      </c>
      <c r="AX269" s="15" t="s">
        <v>87</v>
      </c>
      <c r="AY269" s="269" t="s">
        <v>257</v>
      </c>
    </row>
    <row r="270" s="2" customFormat="1" ht="24.15" customHeight="1">
      <c r="A270" s="41"/>
      <c r="B270" s="42"/>
      <c r="C270" s="219" t="s">
        <v>451</v>
      </c>
      <c r="D270" s="219" t="s">
        <v>259</v>
      </c>
      <c r="E270" s="220" t="s">
        <v>1750</v>
      </c>
      <c r="F270" s="221" t="s">
        <v>1751</v>
      </c>
      <c r="G270" s="222" t="s">
        <v>396</v>
      </c>
      <c r="H270" s="223">
        <v>2</v>
      </c>
      <c r="I270" s="224"/>
      <c r="J270" s="225">
        <f>ROUND(I270*H270,2)</f>
        <v>0</v>
      </c>
      <c r="K270" s="221" t="s">
        <v>263</v>
      </c>
      <c r="L270" s="47"/>
      <c r="M270" s="226" t="s">
        <v>35</v>
      </c>
      <c r="N270" s="227" t="s">
        <v>51</v>
      </c>
      <c r="O270" s="87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30" t="s">
        <v>264</v>
      </c>
      <c r="AT270" s="230" t="s">
        <v>259</v>
      </c>
      <c r="AU270" s="230" t="s">
        <v>89</v>
      </c>
      <c r="AY270" s="19" t="s">
        <v>257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9" t="s">
        <v>87</v>
      </c>
      <c r="BK270" s="231">
        <f>ROUND(I270*H270,2)</f>
        <v>0</v>
      </c>
      <c r="BL270" s="19" t="s">
        <v>264</v>
      </c>
      <c r="BM270" s="230" t="s">
        <v>1852</v>
      </c>
    </row>
    <row r="271" s="2" customFormat="1">
      <c r="A271" s="41"/>
      <c r="B271" s="42"/>
      <c r="C271" s="43"/>
      <c r="D271" s="232" t="s">
        <v>266</v>
      </c>
      <c r="E271" s="43"/>
      <c r="F271" s="233" t="s">
        <v>1753</v>
      </c>
      <c r="G271" s="43"/>
      <c r="H271" s="43"/>
      <c r="I271" s="234"/>
      <c r="J271" s="43"/>
      <c r="K271" s="43"/>
      <c r="L271" s="47"/>
      <c r="M271" s="235"/>
      <c r="N271" s="23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266</v>
      </c>
      <c r="AU271" s="19" t="s">
        <v>89</v>
      </c>
    </row>
    <row r="272" s="13" customFormat="1">
      <c r="A272" s="13"/>
      <c r="B272" s="237"/>
      <c r="C272" s="238"/>
      <c r="D272" s="239" t="s">
        <v>268</v>
      </c>
      <c r="E272" s="240" t="s">
        <v>35</v>
      </c>
      <c r="F272" s="241" t="s">
        <v>1795</v>
      </c>
      <c r="G272" s="238"/>
      <c r="H272" s="240" t="s">
        <v>35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268</v>
      </c>
      <c r="AU272" s="247" t="s">
        <v>89</v>
      </c>
      <c r="AV272" s="13" t="s">
        <v>87</v>
      </c>
      <c r="AW272" s="13" t="s">
        <v>41</v>
      </c>
      <c r="AX272" s="13" t="s">
        <v>80</v>
      </c>
      <c r="AY272" s="247" t="s">
        <v>257</v>
      </c>
    </row>
    <row r="273" s="14" customFormat="1">
      <c r="A273" s="14"/>
      <c r="B273" s="248"/>
      <c r="C273" s="249"/>
      <c r="D273" s="239" t="s">
        <v>268</v>
      </c>
      <c r="E273" s="250" t="s">
        <v>35</v>
      </c>
      <c r="F273" s="251" t="s">
        <v>89</v>
      </c>
      <c r="G273" s="249"/>
      <c r="H273" s="252">
        <v>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268</v>
      </c>
      <c r="AU273" s="258" t="s">
        <v>89</v>
      </c>
      <c r="AV273" s="14" t="s">
        <v>89</v>
      </c>
      <c r="AW273" s="14" t="s">
        <v>41</v>
      </c>
      <c r="AX273" s="14" t="s">
        <v>80</v>
      </c>
      <c r="AY273" s="258" t="s">
        <v>257</v>
      </c>
    </row>
    <row r="274" s="15" customFormat="1">
      <c r="A274" s="15"/>
      <c r="B274" s="259"/>
      <c r="C274" s="260"/>
      <c r="D274" s="239" t="s">
        <v>268</v>
      </c>
      <c r="E274" s="261" t="s">
        <v>35</v>
      </c>
      <c r="F274" s="262" t="s">
        <v>272</v>
      </c>
      <c r="G274" s="260"/>
      <c r="H274" s="263">
        <v>2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9" t="s">
        <v>268</v>
      </c>
      <c r="AU274" s="269" t="s">
        <v>89</v>
      </c>
      <c r="AV274" s="15" t="s">
        <v>264</v>
      </c>
      <c r="AW274" s="15" t="s">
        <v>41</v>
      </c>
      <c r="AX274" s="15" t="s">
        <v>87</v>
      </c>
      <c r="AY274" s="269" t="s">
        <v>257</v>
      </c>
    </row>
    <row r="275" s="2" customFormat="1" ht="21.75" customHeight="1">
      <c r="A275" s="41"/>
      <c r="B275" s="42"/>
      <c r="C275" s="270" t="s">
        <v>458</v>
      </c>
      <c r="D275" s="270" t="s">
        <v>369</v>
      </c>
      <c r="E275" s="271" t="s">
        <v>1853</v>
      </c>
      <c r="F275" s="272" t="s">
        <v>1854</v>
      </c>
      <c r="G275" s="273" t="s">
        <v>396</v>
      </c>
      <c r="H275" s="274">
        <v>2</v>
      </c>
      <c r="I275" s="275"/>
      <c r="J275" s="276">
        <f>ROUND(I275*H275,2)</f>
        <v>0</v>
      </c>
      <c r="K275" s="272" t="s">
        <v>263</v>
      </c>
      <c r="L275" s="277"/>
      <c r="M275" s="278" t="s">
        <v>35</v>
      </c>
      <c r="N275" s="279" t="s">
        <v>51</v>
      </c>
      <c r="O275" s="87"/>
      <c r="P275" s="228">
        <f>O275*H275</f>
        <v>0</v>
      </c>
      <c r="Q275" s="228">
        <v>0.019800000000000002</v>
      </c>
      <c r="R275" s="228">
        <f>Q275*H275</f>
        <v>0.039600000000000003</v>
      </c>
      <c r="S275" s="228">
        <v>0</v>
      </c>
      <c r="T275" s="22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0" t="s">
        <v>308</v>
      </c>
      <c r="AT275" s="230" t="s">
        <v>369</v>
      </c>
      <c r="AU275" s="230" t="s">
        <v>89</v>
      </c>
      <c r="AY275" s="19" t="s">
        <v>257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9" t="s">
        <v>87</v>
      </c>
      <c r="BK275" s="231">
        <f>ROUND(I275*H275,2)</f>
        <v>0</v>
      </c>
      <c r="BL275" s="19" t="s">
        <v>264</v>
      </c>
      <c r="BM275" s="230" t="s">
        <v>1855</v>
      </c>
    </row>
    <row r="276" s="2" customFormat="1" ht="24.15" customHeight="1">
      <c r="A276" s="41"/>
      <c r="B276" s="42"/>
      <c r="C276" s="219" t="s">
        <v>462</v>
      </c>
      <c r="D276" s="219" t="s">
        <v>259</v>
      </c>
      <c r="E276" s="220" t="s">
        <v>1856</v>
      </c>
      <c r="F276" s="221" t="s">
        <v>1857</v>
      </c>
      <c r="G276" s="222" t="s">
        <v>297</v>
      </c>
      <c r="H276" s="223">
        <v>59</v>
      </c>
      <c r="I276" s="224"/>
      <c r="J276" s="225">
        <f>ROUND(I276*H276,2)</f>
        <v>0</v>
      </c>
      <c r="K276" s="221" t="s">
        <v>263</v>
      </c>
      <c r="L276" s="47"/>
      <c r="M276" s="226" t="s">
        <v>35</v>
      </c>
      <c r="N276" s="227" t="s">
        <v>51</v>
      </c>
      <c r="O276" s="87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0" t="s">
        <v>264</v>
      </c>
      <c r="AT276" s="230" t="s">
        <v>259</v>
      </c>
      <c r="AU276" s="230" t="s">
        <v>89</v>
      </c>
      <c r="AY276" s="19" t="s">
        <v>257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9" t="s">
        <v>87</v>
      </c>
      <c r="BK276" s="231">
        <f>ROUND(I276*H276,2)</f>
        <v>0</v>
      </c>
      <c r="BL276" s="19" t="s">
        <v>264</v>
      </c>
      <c r="BM276" s="230" t="s">
        <v>1858</v>
      </c>
    </row>
    <row r="277" s="2" customFormat="1">
      <c r="A277" s="41"/>
      <c r="B277" s="42"/>
      <c r="C277" s="43"/>
      <c r="D277" s="232" t="s">
        <v>266</v>
      </c>
      <c r="E277" s="43"/>
      <c r="F277" s="233" t="s">
        <v>1859</v>
      </c>
      <c r="G277" s="43"/>
      <c r="H277" s="43"/>
      <c r="I277" s="234"/>
      <c r="J277" s="43"/>
      <c r="K277" s="43"/>
      <c r="L277" s="47"/>
      <c r="M277" s="235"/>
      <c r="N277" s="23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266</v>
      </c>
      <c r="AU277" s="19" t="s">
        <v>89</v>
      </c>
    </row>
    <row r="278" s="13" customFormat="1">
      <c r="A278" s="13"/>
      <c r="B278" s="237"/>
      <c r="C278" s="238"/>
      <c r="D278" s="239" t="s">
        <v>268</v>
      </c>
      <c r="E278" s="240" t="s">
        <v>35</v>
      </c>
      <c r="F278" s="241" t="s">
        <v>1795</v>
      </c>
      <c r="G278" s="238"/>
      <c r="H278" s="240" t="s">
        <v>35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268</v>
      </c>
      <c r="AU278" s="247" t="s">
        <v>89</v>
      </c>
      <c r="AV278" s="13" t="s">
        <v>87</v>
      </c>
      <c r="AW278" s="13" t="s">
        <v>41</v>
      </c>
      <c r="AX278" s="13" t="s">
        <v>80</v>
      </c>
      <c r="AY278" s="247" t="s">
        <v>257</v>
      </c>
    </row>
    <row r="279" s="14" customFormat="1">
      <c r="A279" s="14"/>
      <c r="B279" s="248"/>
      <c r="C279" s="249"/>
      <c r="D279" s="239" t="s">
        <v>268</v>
      </c>
      <c r="E279" s="250" t="s">
        <v>35</v>
      </c>
      <c r="F279" s="251" t="s">
        <v>700</v>
      </c>
      <c r="G279" s="249"/>
      <c r="H279" s="252">
        <v>59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268</v>
      </c>
      <c r="AU279" s="258" t="s">
        <v>89</v>
      </c>
      <c r="AV279" s="14" t="s">
        <v>89</v>
      </c>
      <c r="AW279" s="14" t="s">
        <v>41</v>
      </c>
      <c r="AX279" s="14" t="s">
        <v>80</v>
      </c>
      <c r="AY279" s="258" t="s">
        <v>257</v>
      </c>
    </row>
    <row r="280" s="15" customFormat="1">
      <c r="A280" s="15"/>
      <c r="B280" s="259"/>
      <c r="C280" s="260"/>
      <c r="D280" s="239" t="s">
        <v>268</v>
      </c>
      <c r="E280" s="261" t="s">
        <v>35</v>
      </c>
      <c r="F280" s="262" t="s">
        <v>272</v>
      </c>
      <c r="G280" s="260"/>
      <c r="H280" s="263">
        <v>59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9" t="s">
        <v>268</v>
      </c>
      <c r="AU280" s="269" t="s">
        <v>89</v>
      </c>
      <c r="AV280" s="15" t="s">
        <v>264</v>
      </c>
      <c r="AW280" s="15" t="s">
        <v>41</v>
      </c>
      <c r="AX280" s="15" t="s">
        <v>87</v>
      </c>
      <c r="AY280" s="269" t="s">
        <v>257</v>
      </c>
    </row>
    <row r="281" s="2" customFormat="1" ht="16.5" customHeight="1">
      <c r="A281" s="41"/>
      <c r="B281" s="42"/>
      <c r="C281" s="270" t="s">
        <v>466</v>
      </c>
      <c r="D281" s="270" t="s">
        <v>369</v>
      </c>
      <c r="E281" s="271" t="s">
        <v>1860</v>
      </c>
      <c r="F281" s="272" t="s">
        <v>1861</v>
      </c>
      <c r="G281" s="273" t="s">
        <v>297</v>
      </c>
      <c r="H281" s="274">
        <v>59.884999999999998</v>
      </c>
      <c r="I281" s="275"/>
      <c r="J281" s="276">
        <f>ROUND(I281*H281,2)</f>
        <v>0</v>
      </c>
      <c r="K281" s="272" t="s">
        <v>263</v>
      </c>
      <c r="L281" s="277"/>
      <c r="M281" s="278" t="s">
        <v>35</v>
      </c>
      <c r="N281" s="279" t="s">
        <v>51</v>
      </c>
      <c r="O281" s="87"/>
      <c r="P281" s="228">
        <f>O281*H281</f>
        <v>0</v>
      </c>
      <c r="Q281" s="228">
        <v>0.0067400000000000003</v>
      </c>
      <c r="R281" s="228">
        <f>Q281*H281</f>
        <v>0.40362490000000001</v>
      </c>
      <c r="S281" s="228">
        <v>0</v>
      </c>
      <c r="T281" s="22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0" t="s">
        <v>308</v>
      </c>
      <c r="AT281" s="230" t="s">
        <v>369</v>
      </c>
      <c r="AU281" s="230" t="s">
        <v>89</v>
      </c>
      <c r="AY281" s="19" t="s">
        <v>257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87</v>
      </c>
      <c r="BK281" s="231">
        <f>ROUND(I281*H281,2)</f>
        <v>0</v>
      </c>
      <c r="BL281" s="19" t="s">
        <v>264</v>
      </c>
      <c r="BM281" s="230" t="s">
        <v>1862</v>
      </c>
    </row>
    <row r="282" s="14" customFormat="1">
      <c r="A282" s="14"/>
      <c r="B282" s="248"/>
      <c r="C282" s="249"/>
      <c r="D282" s="239" t="s">
        <v>268</v>
      </c>
      <c r="E282" s="249"/>
      <c r="F282" s="251" t="s">
        <v>1863</v>
      </c>
      <c r="G282" s="249"/>
      <c r="H282" s="252">
        <v>59.884999999999998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8" t="s">
        <v>268</v>
      </c>
      <c r="AU282" s="258" t="s">
        <v>89</v>
      </c>
      <c r="AV282" s="14" t="s">
        <v>89</v>
      </c>
      <c r="AW282" s="14" t="s">
        <v>4</v>
      </c>
      <c r="AX282" s="14" t="s">
        <v>87</v>
      </c>
      <c r="AY282" s="258" t="s">
        <v>257</v>
      </c>
    </row>
    <row r="283" s="2" customFormat="1" ht="24.15" customHeight="1">
      <c r="A283" s="41"/>
      <c r="B283" s="42"/>
      <c r="C283" s="219" t="s">
        <v>471</v>
      </c>
      <c r="D283" s="219" t="s">
        <v>259</v>
      </c>
      <c r="E283" s="220" t="s">
        <v>1864</v>
      </c>
      <c r="F283" s="221" t="s">
        <v>1865</v>
      </c>
      <c r="G283" s="222" t="s">
        <v>396</v>
      </c>
      <c r="H283" s="223">
        <v>2</v>
      </c>
      <c r="I283" s="224"/>
      <c r="J283" s="225">
        <f>ROUND(I283*H283,2)</f>
        <v>0</v>
      </c>
      <c r="K283" s="221" t="s">
        <v>263</v>
      </c>
      <c r="L283" s="47"/>
      <c r="M283" s="226" t="s">
        <v>35</v>
      </c>
      <c r="N283" s="227" t="s">
        <v>51</v>
      </c>
      <c r="O283" s="87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0" t="s">
        <v>264</v>
      </c>
      <c r="AT283" s="230" t="s">
        <v>259</v>
      </c>
      <c r="AU283" s="230" t="s">
        <v>89</v>
      </c>
      <c r="AY283" s="19" t="s">
        <v>257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87</v>
      </c>
      <c r="BK283" s="231">
        <f>ROUND(I283*H283,2)</f>
        <v>0</v>
      </c>
      <c r="BL283" s="19" t="s">
        <v>264</v>
      </c>
      <c r="BM283" s="230" t="s">
        <v>1866</v>
      </c>
    </row>
    <row r="284" s="2" customFormat="1">
      <c r="A284" s="41"/>
      <c r="B284" s="42"/>
      <c r="C284" s="43"/>
      <c r="D284" s="232" t="s">
        <v>266</v>
      </c>
      <c r="E284" s="43"/>
      <c r="F284" s="233" t="s">
        <v>1867</v>
      </c>
      <c r="G284" s="43"/>
      <c r="H284" s="43"/>
      <c r="I284" s="234"/>
      <c r="J284" s="43"/>
      <c r="K284" s="43"/>
      <c r="L284" s="47"/>
      <c r="M284" s="235"/>
      <c r="N284" s="23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266</v>
      </c>
      <c r="AU284" s="19" t="s">
        <v>89</v>
      </c>
    </row>
    <row r="285" s="13" customFormat="1">
      <c r="A285" s="13"/>
      <c r="B285" s="237"/>
      <c r="C285" s="238"/>
      <c r="D285" s="239" t="s">
        <v>268</v>
      </c>
      <c r="E285" s="240" t="s">
        <v>35</v>
      </c>
      <c r="F285" s="241" t="s">
        <v>1795</v>
      </c>
      <c r="G285" s="238"/>
      <c r="H285" s="240" t="s">
        <v>35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268</v>
      </c>
      <c r="AU285" s="247" t="s">
        <v>89</v>
      </c>
      <c r="AV285" s="13" t="s">
        <v>87</v>
      </c>
      <c r="AW285" s="13" t="s">
        <v>41</v>
      </c>
      <c r="AX285" s="13" t="s">
        <v>80</v>
      </c>
      <c r="AY285" s="247" t="s">
        <v>257</v>
      </c>
    </row>
    <row r="286" s="14" customFormat="1">
      <c r="A286" s="14"/>
      <c r="B286" s="248"/>
      <c r="C286" s="249"/>
      <c r="D286" s="239" t="s">
        <v>268</v>
      </c>
      <c r="E286" s="250" t="s">
        <v>35</v>
      </c>
      <c r="F286" s="251" t="s">
        <v>1868</v>
      </c>
      <c r="G286" s="249"/>
      <c r="H286" s="252">
        <v>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268</v>
      </c>
      <c r="AU286" s="258" t="s">
        <v>89</v>
      </c>
      <c r="AV286" s="14" t="s">
        <v>89</v>
      </c>
      <c r="AW286" s="14" t="s">
        <v>41</v>
      </c>
      <c r="AX286" s="14" t="s">
        <v>80</v>
      </c>
      <c r="AY286" s="258" t="s">
        <v>257</v>
      </c>
    </row>
    <row r="287" s="14" customFormat="1">
      <c r="A287" s="14"/>
      <c r="B287" s="248"/>
      <c r="C287" s="249"/>
      <c r="D287" s="239" t="s">
        <v>268</v>
      </c>
      <c r="E287" s="250" t="s">
        <v>35</v>
      </c>
      <c r="F287" s="251" t="s">
        <v>780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8" t="s">
        <v>268</v>
      </c>
      <c r="AU287" s="258" t="s">
        <v>89</v>
      </c>
      <c r="AV287" s="14" t="s">
        <v>89</v>
      </c>
      <c r="AW287" s="14" t="s">
        <v>41</v>
      </c>
      <c r="AX287" s="14" t="s">
        <v>80</v>
      </c>
      <c r="AY287" s="258" t="s">
        <v>257</v>
      </c>
    </row>
    <row r="288" s="15" customFormat="1">
      <c r="A288" s="15"/>
      <c r="B288" s="259"/>
      <c r="C288" s="260"/>
      <c r="D288" s="239" t="s">
        <v>268</v>
      </c>
      <c r="E288" s="261" t="s">
        <v>35</v>
      </c>
      <c r="F288" s="262" t="s">
        <v>272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9" t="s">
        <v>268</v>
      </c>
      <c r="AU288" s="269" t="s">
        <v>89</v>
      </c>
      <c r="AV288" s="15" t="s">
        <v>264</v>
      </c>
      <c r="AW288" s="15" t="s">
        <v>41</v>
      </c>
      <c r="AX288" s="15" t="s">
        <v>87</v>
      </c>
      <c r="AY288" s="269" t="s">
        <v>257</v>
      </c>
    </row>
    <row r="289" s="2" customFormat="1" ht="16.5" customHeight="1">
      <c r="A289" s="41"/>
      <c r="B289" s="42"/>
      <c r="C289" s="270" t="s">
        <v>475</v>
      </c>
      <c r="D289" s="270" t="s">
        <v>369</v>
      </c>
      <c r="E289" s="271" t="s">
        <v>1869</v>
      </c>
      <c r="F289" s="272" t="s">
        <v>1870</v>
      </c>
      <c r="G289" s="273" t="s">
        <v>396</v>
      </c>
      <c r="H289" s="274">
        <v>1</v>
      </c>
      <c r="I289" s="275"/>
      <c r="J289" s="276">
        <f>ROUND(I289*H289,2)</f>
        <v>0</v>
      </c>
      <c r="K289" s="272" t="s">
        <v>263</v>
      </c>
      <c r="L289" s="277"/>
      <c r="M289" s="278" t="s">
        <v>35</v>
      </c>
      <c r="N289" s="279" t="s">
        <v>51</v>
      </c>
      <c r="O289" s="87"/>
      <c r="P289" s="228">
        <f>O289*H289</f>
        <v>0</v>
      </c>
      <c r="Q289" s="228">
        <v>0.00081999999999999998</v>
      </c>
      <c r="R289" s="228">
        <f>Q289*H289</f>
        <v>0.00081999999999999998</v>
      </c>
      <c r="S289" s="228">
        <v>0</v>
      </c>
      <c r="T289" s="22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0" t="s">
        <v>308</v>
      </c>
      <c r="AT289" s="230" t="s">
        <v>369</v>
      </c>
      <c r="AU289" s="230" t="s">
        <v>89</v>
      </c>
      <c r="AY289" s="19" t="s">
        <v>257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9" t="s">
        <v>87</v>
      </c>
      <c r="BK289" s="231">
        <f>ROUND(I289*H289,2)</f>
        <v>0</v>
      </c>
      <c r="BL289" s="19" t="s">
        <v>264</v>
      </c>
      <c r="BM289" s="230" t="s">
        <v>1871</v>
      </c>
    </row>
    <row r="290" s="13" customFormat="1">
      <c r="A290" s="13"/>
      <c r="B290" s="237"/>
      <c r="C290" s="238"/>
      <c r="D290" s="239" t="s">
        <v>268</v>
      </c>
      <c r="E290" s="240" t="s">
        <v>35</v>
      </c>
      <c r="F290" s="241" t="s">
        <v>1795</v>
      </c>
      <c r="G290" s="238"/>
      <c r="H290" s="240" t="s">
        <v>35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268</v>
      </c>
      <c r="AU290" s="247" t="s">
        <v>89</v>
      </c>
      <c r="AV290" s="13" t="s">
        <v>87</v>
      </c>
      <c r="AW290" s="13" t="s">
        <v>41</v>
      </c>
      <c r="AX290" s="13" t="s">
        <v>80</v>
      </c>
      <c r="AY290" s="247" t="s">
        <v>257</v>
      </c>
    </row>
    <row r="291" s="14" customFormat="1">
      <c r="A291" s="14"/>
      <c r="B291" s="248"/>
      <c r="C291" s="249"/>
      <c r="D291" s="239" t="s">
        <v>268</v>
      </c>
      <c r="E291" s="250" t="s">
        <v>35</v>
      </c>
      <c r="F291" s="251" t="s">
        <v>1868</v>
      </c>
      <c r="G291" s="249"/>
      <c r="H291" s="252">
        <v>1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268</v>
      </c>
      <c r="AU291" s="258" t="s">
        <v>89</v>
      </c>
      <c r="AV291" s="14" t="s">
        <v>89</v>
      </c>
      <c r="AW291" s="14" t="s">
        <v>41</v>
      </c>
      <c r="AX291" s="14" t="s">
        <v>80</v>
      </c>
      <c r="AY291" s="258" t="s">
        <v>257</v>
      </c>
    </row>
    <row r="292" s="15" customFormat="1">
      <c r="A292" s="15"/>
      <c r="B292" s="259"/>
      <c r="C292" s="260"/>
      <c r="D292" s="239" t="s">
        <v>268</v>
      </c>
      <c r="E292" s="261" t="s">
        <v>35</v>
      </c>
      <c r="F292" s="262" t="s">
        <v>272</v>
      </c>
      <c r="G292" s="260"/>
      <c r="H292" s="263">
        <v>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268</v>
      </c>
      <c r="AU292" s="269" t="s">
        <v>89</v>
      </c>
      <c r="AV292" s="15" t="s">
        <v>264</v>
      </c>
      <c r="AW292" s="15" t="s">
        <v>41</v>
      </c>
      <c r="AX292" s="15" t="s">
        <v>87</v>
      </c>
      <c r="AY292" s="269" t="s">
        <v>257</v>
      </c>
    </row>
    <row r="293" s="2" customFormat="1" ht="16.5" customHeight="1">
      <c r="A293" s="41"/>
      <c r="B293" s="42"/>
      <c r="C293" s="270" t="s">
        <v>481</v>
      </c>
      <c r="D293" s="270" t="s">
        <v>369</v>
      </c>
      <c r="E293" s="271" t="s">
        <v>1872</v>
      </c>
      <c r="F293" s="272" t="s">
        <v>1873</v>
      </c>
      <c r="G293" s="273" t="s">
        <v>396</v>
      </c>
      <c r="H293" s="274">
        <v>1</v>
      </c>
      <c r="I293" s="275"/>
      <c r="J293" s="276">
        <f>ROUND(I293*H293,2)</f>
        <v>0</v>
      </c>
      <c r="K293" s="272" t="s">
        <v>263</v>
      </c>
      <c r="L293" s="277"/>
      <c r="M293" s="278" t="s">
        <v>35</v>
      </c>
      <c r="N293" s="279" t="s">
        <v>51</v>
      </c>
      <c r="O293" s="87"/>
      <c r="P293" s="228">
        <f>O293*H293</f>
        <v>0</v>
      </c>
      <c r="Q293" s="228">
        <v>0.00172</v>
      </c>
      <c r="R293" s="228">
        <f>Q293*H293</f>
        <v>0.00172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308</v>
      </c>
      <c r="AT293" s="230" t="s">
        <v>369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1874</v>
      </c>
    </row>
    <row r="294" s="13" customFormat="1">
      <c r="A294" s="13"/>
      <c r="B294" s="237"/>
      <c r="C294" s="238"/>
      <c r="D294" s="239" t="s">
        <v>268</v>
      </c>
      <c r="E294" s="240" t="s">
        <v>35</v>
      </c>
      <c r="F294" s="241" t="s">
        <v>1795</v>
      </c>
      <c r="G294" s="238"/>
      <c r="H294" s="240" t="s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268</v>
      </c>
      <c r="AU294" s="247" t="s">
        <v>89</v>
      </c>
      <c r="AV294" s="13" t="s">
        <v>87</v>
      </c>
      <c r="AW294" s="13" t="s">
        <v>41</v>
      </c>
      <c r="AX294" s="13" t="s">
        <v>80</v>
      </c>
      <c r="AY294" s="247" t="s">
        <v>257</v>
      </c>
    </row>
    <row r="295" s="14" customFormat="1">
      <c r="A295" s="14"/>
      <c r="B295" s="248"/>
      <c r="C295" s="249"/>
      <c r="D295" s="239" t="s">
        <v>268</v>
      </c>
      <c r="E295" s="250" t="s">
        <v>35</v>
      </c>
      <c r="F295" s="251" t="s">
        <v>780</v>
      </c>
      <c r="G295" s="249"/>
      <c r="H295" s="252">
        <v>1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268</v>
      </c>
      <c r="AU295" s="258" t="s">
        <v>89</v>
      </c>
      <c r="AV295" s="14" t="s">
        <v>89</v>
      </c>
      <c r="AW295" s="14" t="s">
        <v>41</v>
      </c>
      <c r="AX295" s="14" t="s">
        <v>80</v>
      </c>
      <c r="AY295" s="258" t="s">
        <v>257</v>
      </c>
    </row>
    <row r="296" s="15" customFormat="1">
      <c r="A296" s="15"/>
      <c r="B296" s="259"/>
      <c r="C296" s="260"/>
      <c r="D296" s="239" t="s">
        <v>268</v>
      </c>
      <c r="E296" s="261" t="s">
        <v>35</v>
      </c>
      <c r="F296" s="262" t="s">
        <v>272</v>
      </c>
      <c r="G296" s="260"/>
      <c r="H296" s="263">
        <v>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9" t="s">
        <v>268</v>
      </c>
      <c r="AU296" s="269" t="s">
        <v>89</v>
      </c>
      <c r="AV296" s="15" t="s">
        <v>264</v>
      </c>
      <c r="AW296" s="15" t="s">
        <v>41</v>
      </c>
      <c r="AX296" s="15" t="s">
        <v>87</v>
      </c>
      <c r="AY296" s="269" t="s">
        <v>257</v>
      </c>
    </row>
    <row r="297" s="2" customFormat="1" ht="24.15" customHeight="1">
      <c r="A297" s="41"/>
      <c r="B297" s="42"/>
      <c r="C297" s="219" t="s">
        <v>485</v>
      </c>
      <c r="D297" s="219" t="s">
        <v>259</v>
      </c>
      <c r="E297" s="220" t="s">
        <v>1875</v>
      </c>
      <c r="F297" s="221" t="s">
        <v>1876</v>
      </c>
      <c r="G297" s="222" t="s">
        <v>396</v>
      </c>
      <c r="H297" s="223">
        <v>1</v>
      </c>
      <c r="I297" s="224"/>
      <c r="J297" s="225">
        <f>ROUND(I297*H297,2)</f>
        <v>0</v>
      </c>
      <c r="K297" s="221" t="s">
        <v>263</v>
      </c>
      <c r="L297" s="47"/>
      <c r="M297" s="226" t="s">
        <v>35</v>
      </c>
      <c r="N297" s="227" t="s">
        <v>51</v>
      </c>
      <c r="O297" s="87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0" t="s">
        <v>264</v>
      </c>
      <c r="AT297" s="230" t="s">
        <v>259</v>
      </c>
      <c r="AU297" s="230" t="s">
        <v>89</v>
      </c>
      <c r="AY297" s="19" t="s">
        <v>257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87</v>
      </c>
      <c r="BK297" s="231">
        <f>ROUND(I297*H297,2)</f>
        <v>0</v>
      </c>
      <c r="BL297" s="19" t="s">
        <v>264</v>
      </c>
      <c r="BM297" s="230" t="s">
        <v>1877</v>
      </c>
    </row>
    <row r="298" s="2" customFormat="1">
      <c r="A298" s="41"/>
      <c r="B298" s="42"/>
      <c r="C298" s="43"/>
      <c r="D298" s="232" t="s">
        <v>266</v>
      </c>
      <c r="E298" s="43"/>
      <c r="F298" s="233" t="s">
        <v>1878</v>
      </c>
      <c r="G298" s="43"/>
      <c r="H298" s="43"/>
      <c r="I298" s="234"/>
      <c r="J298" s="43"/>
      <c r="K298" s="43"/>
      <c r="L298" s="47"/>
      <c r="M298" s="235"/>
      <c r="N298" s="23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266</v>
      </c>
      <c r="AU298" s="19" t="s">
        <v>89</v>
      </c>
    </row>
    <row r="299" s="13" customFormat="1">
      <c r="A299" s="13"/>
      <c r="B299" s="237"/>
      <c r="C299" s="238"/>
      <c r="D299" s="239" t="s">
        <v>268</v>
      </c>
      <c r="E299" s="240" t="s">
        <v>35</v>
      </c>
      <c r="F299" s="241" t="s">
        <v>1795</v>
      </c>
      <c r="G299" s="238"/>
      <c r="H299" s="240" t="s">
        <v>35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268</v>
      </c>
      <c r="AU299" s="247" t="s">
        <v>89</v>
      </c>
      <c r="AV299" s="13" t="s">
        <v>87</v>
      </c>
      <c r="AW299" s="13" t="s">
        <v>41</v>
      </c>
      <c r="AX299" s="13" t="s">
        <v>80</v>
      </c>
      <c r="AY299" s="247" t="s">
        <v>257</v>
      </c>
    </row>
    <row r="300" s="14" customFormat="1">
      <c r="A300" s="14"/>
      <c r="B300" s="248"/>
      <c r="C300" s="249"/>
      <c r="D300" s="239" t="s">
        <v>268</v>
      </c>
      <c r="E300" s="250" t="s">
        <v>35</v>
      </c>
      <c r="F300" s="251" t="s">
        <v>87</v>
      </c>
      <c r="G300" s="249"/>
      <c r="H300" s="252">
        <v>1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8" t="s">
        <v>268</v>
      </c>
      <c r="AU300" s="258" t="s">
        <v>89</v>
      </c>
      <c r="AV300" s="14" t="s">
        <v>89</v>
      </c>
      <c r="AW300" s="14" t="s">
        <v>41</v>
      </c>
      <c r="AX300" s="14" t="s">
        <v>80</v>
      </c>
      <c r="AY300" s="258" t="s">
        <v>257</v>
      </c>
    </row>
    <row r="301" s="15" customFormat="1">
      <c r="A301" s="15"/>
      <c r="B301" s="259"/>
      <c r="C301" s="260"/>
      <c r="D301" s="239" t="s">
        <v>268</v>
      </c>
      <c r="E301" s="261" t="s">
        <v>35</v>
      </c>
      <c r="F301" s="262" t="s">
        <v>272</v>
      </c>
      <c r="G301" s="260"/>
      <c r="H301" s="263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9" t="s">
        <v>268</v>
      </c>
      <c r="AU301" s="269" t="s">
        <v>89</v>
      </c>
      <c r="AV301" s="15" t="s">
        <v>264</v>
      </c>
      <c r="AW301" s="15" t="s">
        <v>41</v>
      </c>
      <c r="AX301" s="15" t="s">
        <v>87</v>
      </c>
      <c r="AY301" s="269" t="s">
        <v>257</v>
      </c>
    </row>
    <row r="302" s="2" customFormat="1" ht="16.5" customHeight="1">
      <c r="A302" s="41"/>
      <c r="B302" s="42"/>
      <c r="C302" s="270" t="s">
        <v>489</v>
      </c>
      <c r="D302" s="270" t="s">
        <v>369</v>
      </c>
      <c r="E302" s="271" t="s">
        <v>1879</v>
      </c>
      <c r="F302" s="272" t="s">
        <v>1880</v>
      </c>
      <c r="G302" s="273" t="s">
        <v>396</v>
      </c>
      <c r="H302" s="274">
        <v>1</v>
      </c>
      <c r="I302" s="275"/>
      <c r="J302" s="276">
        <f>ROUND(I302*H302,2)</f>
        <v>0</v>
      </c>
      <c r="K302" s="272" t="s">
        <v>263</v>
      </c>
      <c r="L302" s="277"/>
      <c r="M302" s="278" t="s">
        <v>35</v>
      </c>
      <c r="N302" s="279" t="s">
        <v>51</v>
      </c>
      <c r="O302" s="87"/>
      <c r="P302" s="228">
        <f>O302*H302</f>
        <v>0</v>
      </c>
      <c r="Q302" s="228">
        <v>0.0041200000000000004</v>
      </c>
      <c r="R302" s="228">
        <f>Q302*H302</f>
        <v>0.0041200000000000004</v>
      </c>
      <c r="S302" s="228">
        <v>0</v>
      </c>
      <c r="T302" s="22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0" t="s">
        <v>308</v>
      </c>
      <c r="AT302" s="230" t="s">
        <v>369</v>
      </c>
      <c r="AU302" s="230" t="s">
        <v>89</v>
      </c>
      <c r="AY302" s="19" t="s">
        <v>257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9" t="s">
        <v>87</v>
      </c>
      <c r="BK302" s="231">
        <f>ROUND(I302*H302,2)</f>
        <v>0</v>
      </c>
      <c r="BL302" s="19" t="s">
        <v>264</v>
      </c>
      <c r="BM302" s="230" t="s">
        <v>1881</v>
      </c>
    </row>
    <row r="303" s="2" customFormat="1" ht="24.15" customHeight="1">
      <c r="A303" s="41"/>
      <c r="B303" s="42"/>
      <c r="C303" s="219" t="s">
        <v>494</v>
      </c>
      <c r="D303" s="219" t="s">
        <v>259</v>
      </c>
      <c r="E303" s="220" t="s">
        <v>655</v>
      </c>
      <c r="F303" s="221" t="s">
        <v>656</v>
      </c>
      <c r="G303" s="222" t="s">
        <v>396</v>
      </c>
      <c r="H303" s="223">
        <v>1</v>
      </c>
      <c r="I303" s="224"/>
      <c r="J303" s="225">
        <f>ROUND(I303*H303,2)</f>
        <v>0</v>
      </c>
      <c r="K303" s="221" t="s">
        <v>263</v>
      </c>
      <c r="L303" s="47"/>
      <c r="M303" s="226" t="s">
        <v>35</v>
      </c>
      <c r="N303" s="227" t="s">
        <v>51</v>
      </c>
      <c r="O303" s="87"/>
      <c r="P303" s="228">
        <f>O303*H303</f>
        <v>0</v>
      </c>
      <c r="Q303" s="228">
        <v>0.0016199999999999999</v>
      </c>
      <c r="R303" s="228">
        <f>Q303*H303</f>
        <v>0.0016199999999999999</v>
      </c>
      <c r="S303" s="228">
        <v>0</v>
      </c>
      <c r="T303" s="22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0" t="s">
        <v>264</v>
      </c>
      <c r="AT303" s="230" t="s">
        <v>259</v>
      </c>
      <c r="AU303" s="230" t="s">
        <v>89</v>
      </c>
      <c r="AY303" s="19" t="s">
        <v>257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9" t="s">
        <v>87</v>
      </c>
      <c r="BK303" s="231">
        <f>ROUND(I303*H303,2)</f>
        <v>0</v>
      </c>
      <c r="BL303" s="19" t="s">
        <v>264</v>
      </c>
      <c r="BM303" s="230" t="s">
        <v>1882</v>
      </c>
    </row>
    <row r="304" s="2" customFormat="1">
      <c r="A304" s="41"/>
      <c r="B304" s="42"/>
      <c r="C304" s="43"/>
      <c r="D304" s="232" t="s">
        <v>266</v>
      </c>
      <c r="E304" s="43"/>
      <c r="F304" s="233" t="s">
        <v>658</v>
      </c>
      <c r="G304" s="43"/>
      <c r="H304" s="43"/>
      <c r="I304" s="234"/>
      <c r="J304" s="43"/>
      <c r="K304" s="43"/>
      <c r="L304" s="47"/>
      <c r="M304" s="235"/>
      <c r="N304" s="23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266</v>
      </c>
      <c r="AU304" s="19" t="s">
        <v>89</v>
      </c>
    </row>
    <row r="305" s="13" customFormat="1">
      <c r="A305" s="13"/>
      <c r="B305" s="237"/>
      <c r="C305" s="238"/>
      <c r="D305" s="239" t="s">
        <v>268</v>
      </c>
      <c r="E305" s="240" t="s">
        <v>35</v>
      </c>
      <c r="F305" s="241" t="s">
        <v>1795</v>
      </c>
      <c r="G305" s="238"/>
      <c r="H305" s="240" t="s">
        <v>35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268</v>
      </c>
      <c r="AU305" s="247" t="s">
        <v>89</v>
      </c>
      <c r="AV305" s="13" t="s">
        <v>87</v>
      </c>
      <c r="AW305" s="13" t="s">
        <v>41</v>
      </c>
      <c r="AX305" s="13" t="s">
        <v>80</v>
      </c>
      <c r="AY305" s="247" t="s">
        <v>257</v>
      </c>
    </row>
    <row r="306" s="13" customFormat="1">
      <c r="A306" s="13"/>
      <c r="B306" s="237"/>
      <c r="C306" s="238"/>
      <c r="D306" s="239" t="s">
        <v>268</v>
      </c>
      <c r="E306" s="240" t="s">
        <v>35</v>
      </c>
      <c r="F306" s="241" t="s">
        <v>480</v>
      </c>
      <c r="G306" s="238"/>
      <c r="H306" s="240" t="s">
        <v>35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268</v>
      </c>
      <c r="AU306" s="247" t="s">
        <v>89</v>
      </c>
      <c r="AV306" s="13" t="s">
        <v>87</v>
      </c>
      <c r="AW306" s="13" t="s">
        <v>41</v>
      </c>
      <c r="AX306" s="13" t="s">
        <v>80</v>
      </c>
      <c r="AY306" s="247" t="s">
        <v>257</v>
      </c>
    </row>
    <row r="307" s="14" customFormat="1">
      <c r="A307" s="14"/>
      <c r="B307" s="248"/>
      <c r="C307" s="249"/>
      <c r="D307" s="239" t="s">
        <v>268</v>
      </c>
      <c r="E307" s="250" t="s">
        <v>35</v>
      </c>
      <c r="F307" s="251" t="s">
        <v>87</v>
      </c>
      <c r="G307" s="249"/>
      <c r="H307" s="252">
        <v>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268</v>
      </c>
      <c r="AU307" s="258" t="s">
        <v>89</v>
      </c>
      <c r="AV307" s="14" t="s">
        <v>89</v>
      </c>
      <c r="AW307" s="14" t="s">
        <v>41</v>
      </c>
      <c r="AX307" s="14" t="s">
        <v>80</v>
      </c>
      <c r="AY307" s="258" t="s">
        <v>257</v>
      </c>
    </row>
    <row r="308" s="15" customFormat="1">
      <c r="A308" s="15"/>
      <c r="B308" s="259"/>
      <c r="C308" s="260"/>
      <c r="D308" s="239" t="s">
        <v>268</v>
      </c>
      <c r="E308" s="261" t="s">
        <v>35</v>
      </c>
      <c r="F308" s="262" t="s">
        <v>272</v>
      </c>
      <c r="G308" s="260"/>
      <c r="H308" s="263">
        <v>1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9" t="s">
        <v>268</v>
      </c>
      <c r="AU308" s="269" t="s">
        <v>89</v>
      </c>
      <c r="AV308" s="15" t="s">
        <v>264</v>
      </c>
      <c r="AW308" s="15" t="s">
        <v>41</v>
      </c>
      <c r="AX308" s="15" t="s">
        <v>87</v>
      </c>
      <c r="AY308" s="269" t="s">
        <v>257</v>
      </c>
    </row>
    <row r="309" s="2" customFormat="1" ht="16.5" customHeight="1">
      <c r="A309" s="41"/>
      <c r="B309" s="42"/>
      <c r="C309" s="270" t="s">
        <v>499</v>
      </c>
      <c r="D309" s="270" t="s">
        <v>369</v>
      </c>
      <c r="E309" s="271" t="s">
        <v>659</v>
      </c>
      <c r="F309" s="272" t="s">
        <v>660</v>
      </c>
      <c r="G309" s="273" t="s">
        <v>396</v>
      </c>
      <c r="H309" s="274">
        <v>1</v>
      </c>
      <c r="I309" s="275"/>
      <c r="J309" s="276">
        <f>ROUND(I309*H309,2)</f>
        <v>0</v>
      </c>
      <c r="K309" s="272" t="s">
        <v>263</v>
      </c>
      <c r="L309" s="277"/>
      <c r="M309" s="278" t="s">
        <v>35</v>
      </c>
      <c r="N309" s="279" t="s">
        <v>51</v>
      </c>
      <c r="O309" s="87"/>
      <c r="P309" s="228">
        <f>O309*H309</f>
        <v>0</v>
      </c>
      <c r="Q309" s="228">
        <v>0.017999999999999999</v>
      </c>
      <c r="R309" s="228">
        <f>Q309*H309</f>
        <v>0.017999999999999999</v>
      </c>
      <c r="S309" s="228">
        <v>0</v>
      </c>
      <c r="T309" s="22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0" t="s">
        <v>308</v>
      </c>
      <c r="AT309" s="230" t="s">
        <v>369</v>
      </c>
      <c r="AU309" s="230" t="s">
        <v>89</v>
      </c>
      <c r="AY309" s="19" t="s">
        <v>257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9" t="s">
        <v>87</v>
      </c>
      <c r="BK309" s="231">
        <f>ROUND(I309*H309,2)</f>
        <v>0</v>
      </c>
      <c r="BL309" s="19" t="s">
        <v>264</v>
      </c>
      <c r="BM309" s="230" t="s">
        <v>1883</v>
      </c>
    </row>
    <row r="310" s="2" customFormat="1" ht="16.5" customHeight="1">
      <c r="A310" s="41"/>
      <c r="B310" s="42"/>
      <c r="C310" s="270" t="s">
        <v>504</v>
      </c>
      <c r="D310" s="270" t="s">
        <v>369</v>
      </c>
      <c r="E310" s="271" t="s">
        <v>662</v>
      </c>
      <c r="F310" s="272" t="s">
        <v>663</v>
      </c>
      <c r="G310" s="273" t="s">
        <v>396</v>
      </c>
      <c r="H310" s="274">
        <v>1</v>
      </c>
      <c r="I310" s="275"/>
      <c r="J310" s="276">
        <f>ROUND(I310*H310,2)</f>
        <v>0</v>
      </c>
      <c r="K310" s="272" t="s">
        <v>263</v>
      </c>
      <c r="L310" s="277"/>
      <c r="M310" s="278" t="s">
        <v>35</v>
      </c>
      <c r="N310" s="279" t="s">
        <v>51</v>
      </c>
      <c r="O310" s="87"/>
      <c r="P310" s="228">
        <f>O310*H310</f>
        <v>0</v>
      </c>
      <c r="Q310" s="228">
        <v>0.0035000000000000001</v>
      </c>
      <c r="R310" s="228">
        <f>Q310*H310</f>
        <v>0.0035000000000000001</v>
      </c>
      <c r="S310" s="228">
        <v>0</v>
      </c>
      <c r="T310" s="22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30" t="s">
        <v>308</v>
      </c>
      <c r="AT310" s="230" t="s">
        <v>369</v>
      </c>
      <c r="AU310" s="230" t="s">
        <v>89</v>
      </c>
      <c r="AY310" s="19" t="s">
        <v>257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9" t="s">
        <v>87</v>
      </c>
      <c r="BK310" s="231">
        <f>ROUND(I310*H310,2)</f>
        <v>0</v>
      </c>
      <c r="BL310" s="19" t="s">
        <v>264</v>
      </c>
      <c r="BM310" s="230" t="s">
        <v>1884</v>
      </c>
    </row>
    <row r="311" s="2" customFormat="1" ht="16.5" customHeight="1">
      <c r="A311" s="41"/>
      <c r="B311" s="42"/>
      <c r="C311" s="219" t="s">
        <v>509</v>
      </c>
      <c r="D311" s="219" t="s">
        <v>259</v>
      </c>
      <c r="E311" s="220" t="s">
        <v>1885</v>
      </c>
      <c r="F311" s="221" t="s">
        <v>1886</v>
      </c>
      <c r="G311" s="222" t="s">
        <v>396</v>
      </c>
      <c r="H311" s="223">
        <v>1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0.00036000000000000002</v>
      </c>
      <c r="R311" s="228">
        <f>Q311*H311</f>
        <v>0.00036000000000000002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1887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1888</v>
      </c>
      <c r="G312" s="43"/>
      <c r="H312" s="43"/>
      <c r="I312" s="234"/>
      <c r="J312" s="43"/>
      <c r="K312" s="43"/>
      <c r="L312" s="47"/>
      <c r="M312" s="235"/>
      <c r="N312" s="23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13" customFormat="1">
      <c r="A313" s="13"/>
      <c r="B313" s="237"/>
      <c r="C313" s="238"/>
      <c r="D313" s="239" t="s">
        <v>268</v>
      </c>
      <c r="E313" s="240" t="s">
        <v>35</v>
      </c>
      <c r="F313" s="241" t="s">
        <v>1795</v>
      </c>
      <c r="G313" s="238"/>
      <c r="H313" s="240" t="s">
        <v>35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268</v>
      </c>
      <c r="AU313" s="247" t="s">
        <v>89</v>
      </c>
      <c r="AV313" s="13" t="s">
        <v>87</v>
      </c>
      <c r="AW313" s="13" t="s">
        <v>41</v>
      </c>
      <c r="AX313" s="13" t="s">
        <v>80</v>
      </c>
      <c r="AY313" s="247" t="s">
        <v>257</v>
      </c>
    </row>
    <row r="314" s="14" customFormat="1">
      <c r="A314" s="14"/>
      <c r="B314" s="248"/>
      <c r="C314" s="249"/>
      <c r="D314" s="239" t="s">
        <v>268</v>
      </c>
      <c r="E314" s="250" t="s">
        <v>35</v>
      </c>
      <c r="F314" s="251" t="s">
        <v>87</v>
      </c>
      <c r="G314" s="249"/>
      <c r="H314" s="252">
        <v>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268</v>
      </c>
      <c r="AU314" s="258" t="s">
        <v>89</v>
      </c>
      <c r="AV314" s="14" t="s">
        <v>89</v>
      </c>
      <c r="AW314" s="14" t="s">
        <v>41</v>
      </c>
      <c r="AX314" s="14" t="s">
        <v>80</v>
      </c>
      <c r="AY314" s="258" t="s">
        <v>257</v>
      </c>
    </row>
    <row r="315" s="15" customFormat="1">
      <c r="A315" s="15"/>
      <c r="B315" s="259"/>
      <c r="C315" s="260"/>
      <c r="D315" s="239" t="s">
        <v>268</v>
      </c>
      <c r="E315" s="261" t="s">
        <v>35</v>
      </c>
      <c r="F315" s="262" t="s">
        <v>272</v>
      </c>
      <c r="G315" s="260"/>
      <c r="H315" s="263">
        <v>1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9" t="s">
        <v>268</v>
      </c>
      <c r="AU315" s="269" t="s">
        <v>89</v>
      </c>
      <c r="AV315" s="15" t="s">
        <v>264</v>
      </c>
      <c r="AW315" s="15" t="s">
        <v>41</v>
      </c>
      <c r="AX315" s="15" t="s">
        <v>87</v>
      </c>
      <c r="AY315" s="269" t="s">
        <v>257</v>
      </c>
    </row>
    <row r="316" s="2" customFormat="1" ht="16.5" customHeight="1">
      <c r="A316" s="41"/>
      <c r="B316" s="42"/>
      <c r="C316" s="270" t="s">
        <v>513</v>
      </c>
      <c r="D316" s="270" t="s">
        <v>369</v>
      </c>
      <c r="E316" s="271" t="s">
        <v>1889</v>
      </c>
      <c r="F316" s="272" t="s">
        <v>1890</v>
      </c>
      <c r="G316" s="273" t="s">
        <v>396</v>
      </c>
      <c r="H316" s="274">
        <v>1</v>
      </c>
      <c r="I316" s="275"/>
      <c r="J316" s="276">
        <f>ROUND(I316*H316,2)</f>
        <v>0</v>
      </c>
      <c r="K316" s="272" t="s">
        <v>263</v>
      </c>
      <c r="L316" s="277"/>
      <c r="M316" s="278" t="s">
        <v>35</v>
      </c>
      <c r="N316" s="279" t="s">
        <v>51</v>
      </c>
      <c r="O316" s="87"/>
      <c r="P316" s="228">
        <f>O316*H316</f>
        <v>0</v>
      </c>
      <c r="Q316" s="228">
        <v>0.078</v>
      </c>
      <c r="R316" s="228">
        <f>Q316*H316</f>
        <v>0.078</v>
      </c>
      <c r="S316" s="228">
        <v>0</v>
      </c>
      <c r="T316" s="22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30" t="s">
        <v>308</v>
      </c>
      <c r="AT316" s="230" t="s">
        <v>369</v>
      </c>
      <c r="AU316" s="230" t="s">
        <v>89</v>
      </c>
      <c r="AY316" s="19" t="s">
        <v>257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9" t="s">
        <v>87</v>
      </c>
      <c r="BK316" s="231">
        <f>ROUND(I316*H316,2)</f>
        <v>0</v>
      </c>
      <c r="BL316" s="19" t="s">
        <v>264</v>
      </c>
      <c r="BM316" s="230" t="s">
        <v>1891</v>
      </c>
    </row>
    <row r="317" s="2" customFormat="1" ht="16.5" customHeight="1">
      <c r="A317" s="41"/>
      <c r="B317" s="42"/>
      <c r="C317" s="270" t="s">
        <v>517</v>
      </c>
      <c r="D317" s="270" t="s">
        <v>369</v>
      </c>
      <c r="E317" s="271" t="s">
        <v>688</v>
      </c>
      <c r="F317" s="272" t="s">
        <v>689</v>
      </c>
      <c r="G317" s="273" t="s">
        <v>396</v>
      </c>
      <c r="H317" s="274">
        <v>1</v>
      </c>
      <c r="I317" s="275"/>
      <c r="J317" s="276">
        <f>ROUND(I317*H317,2)</f>
        <v>0</v>
      </c>
      <c r="K317" s="272" t="s">
        <v>263</v>
      </c>
      <c r="L317" s="277"/>
      <c r="M317" s="278" t="s">
        <v>35</v>
      </c>
      <c r="N317" s="279" t="s">
        <v>51</v>
      </c>
      <c r="O317" s="87"/>
      <c r="P317" s="228">
        <f>O317*H317</f>
        <v>0</v>
      </c>
      <c r="Q317" s="228">
        <v>0.0019</v>
      </c>
      <c r="R317" s="228">
        <f>Q317*H317</f>
        <v>0.0019</v>
      </c>
      <c r="S317" s="228">
        <v>0</v>
      </c>
      <c r="T317" s="22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30" t="s">
        <v>308</v>
      </c>
      <c r="AT317" s="230" t="s">
        <v>369</v>
      </c>
      <c r="AU317" s="230" t="s">
        <v>89</v>
      </c>
      <c r="AY317" s="19" t="s">
        <v>257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9" t="s">
        <v>87</v>
      </c>
      <c r="BK317" s="231">
        <f>ROUND(I317*H317,2)</f>
        <v>0</v>
      </c>
      <c r="BL317" s="19" t="s">
        <v>264</v>
      </c>
      <c r="BM317" s="230" t="s">
        <v>1892</v>
      </c>
    </row>
    <row r="318" s="2" customFormat="1" ht="24.15" customHeight="1">
      <c r="A318" s="41"/>
      <c r="B318" s="42"/>
      <c r="C318" s="219" t="s">
        <v>522</v>
      </c>
      <c r="D318" s="219" t="s">
        <v>259</v>
      </c>
      <c r="E318" s="220" t="s">
        <v>1761</v>
      </c>
      <c r="F318" s="221" t="s">
        <v>1762</v>
      </c>
      <c r="G318" s="222" t="s">
        <v>396</v>
      </c>
      <c r="H318" s="223">
        <v>2</v>
      </c>
      <c r="I318" s="224"/>
      <c r="J318" s="225">
        <f>ROUND(I318*H318,2)</f>
        <v>0</v>
      </c>
      <c r="K318" s="221" t="s">
        <v>263</v>
      </c>
      <c r="L318" s="47"/>
      <c r="M318" s="226" t="s">
        <v>35</v>
      </c>
      <c r="N318" s="227" t="s">
        <v>51</v>
      </c>
      <c r="O318" s="87"/>
      <c r="P318" s="228">
        <f>O318*H318</f>
        <v>0</v>
      </c>
      <c r="Q318" s="228">
        <v>0.00296</v>
      </c>
      <c r="R318" s="228">
        <f>Q318*H318</f>
        <v>0.0059199999999999999</v>
      </c>
      <c r="S318" s="228">
        <v>0</v>
      </c>
      <c r="T318" s="22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30" t="s">
        <v>264</v>
      </c>
      <c r="AT318" s="230" t="s">
        <v>259</v>
      </c>
      <c r="AU318" s="230" t="s">
        <v>89</v>
      </c>
      <c r="AY318" s="19" t="s">
        <v>257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9" t="s">
        <v>87</v>
      </c>
      <c r="BK318" s="231">
        <f>ROUND(I318*H318,2)</f>
        <v>0</v>
      </c>
      <c r="BL318" s="19" t="s">
        <v>264</v>
      </c>
      <c r="BM318" s="230" t="s">
        <v>1893</v>
      </c>
    </row>
    <row r="319" s="2" customFormat="1">
      <c r="A319" s="41"/>
      <c r="B319" s="42"/>
      <c r="C319" s="43"/>
      <c r="D319" s="232" t="s">
        <v>266</v>
      </c>
      <c r="E319" s="43"/>
      <c r="F319" s="233" t="s">
        <v>1764</v>
      </c>
      <c r="G319" s="43"/>
      <c r="H319" s="43"/>
      <c r="I319" s="234"/>
      <c r="J319" s="43"/>
      <c r="K319" s="43"/>
      <c r="L319" s="47"/>
      <c r="M319" s="235"/>
      <c r="N319" s="23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266</v>
      </c>
      <c r="AU319" s="19" t="s">
        <v>89</v>
      </c>
    </row>
    <row r="320" s="13" customFormat="1">
      <c r="A320" s="13"/>
      <c r="B320" s="237"/>
      <c r="C320" s="238"/>
      <c r="D320" s="239" t="s">
        <v>268</v>
      </c>
      <c r="E320" s="240" t="s">
        <v>35</v>
      </c>
      <c r="F320" s="241" t="s">
        <v>1795</v>
      </c>
      <c r="G320" s="238"/>
      <c r="H320" s="240" t="s">
        <v>35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268</v>
      </c>
      <c r="AU320" s="247" t="s">
        <v>89</v>
      </c>
      <c r="AV320" s="13" t="s">
        <v>87</v>
      </c>
      <c r="AW320" s="13" t="s">
        <v>41</v>
      </c>
      <c r="AX320" s="13" t="s">
        <v>80</v>
      </c>
      <c r="AY320" s="247" t="s">
        <v>257</v>
      </c>
    </row>
    <row r="321" s="14" customFormat="1">
      <c r="A321" s="14"/>
      <c r="B321" s="248"/>
      <c r="C321" s="249"/>
      <c r="D321" s="239" t="s">
        <v>268</v>
      </c>
      <c r="E321" s="250" t="s">
        <v>35</v>
      </c>
      <c r="F321" s="251" t="s">
        <v>89</v>
      </c>
      <c r="G321" s="249"/>
      <c r="H321" s="252">
        <v>2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268</v>
      </c>
      <c r="AU321" s="258" t="s">
        <v>89</v>
      </c>
      <c r="AV321" s="14" t="s">
        <v>89</v>
      </c>
      <c r="AW321" s="14" t="s">
        <v>41</v>
      </c>
      <c r="AX321" s="14" t="s">
        <v>80</v>
      </c>
      <c r="AY321" s="258" t="s">
        <v>257</v>
      </c>
    </row>
    <row r="322" s="15" customFormat="1">
      <c r="A322" s="15"/>
      <c r="B322" s="259"/>
      <c r="C322" s="260"/>
      <c r="D322" s="239" t="s">
        <v>268</v>
      </c>
      <c r="E322" s="261" t="s">
        <v>35</v>
      </c>
      <c r="F322" s="262" t="s">
        <v>272</v>
      </c>
      <c r="G322" s="260"/>
      <c r="H322" s="263">
        <v>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9" t="s">
        <v>268</v>
      </c>
      <c r="AU322" s="269" t="s">
        <v>89</v>
      </c>
      <c r="AV322" s="15" t="s">
        <v>264</v>
      </c>
      <c r="AW322" s="15" t="s">
        <v>41</v>
      </c>
      <c r="AX322" s="15" t="s">
        <v>87</v>
      </c>
      <c r="AY322" s="269" t="s">
        <v>257</v>
      </c>
    </row>
    <row r="323" s="2" customFormat="1" ht="16.5" customHeight="1">
      <c r="A323" s="41"/>
      <c r="B323" s="42"/>
      <c r="C323" s="270" t="s">
        <v>528</v>
      </c>
      <c r="D323" s="270" t="s">
        <v>369</v>
      </c>
      <c r="E323" s="271" t="s">
        <v>1765</v>
      </c>
      <c r="F323" s="272" t="s">
        <v>1766</v>
      </c>
      <c r="G323" s="273" t="s">
        <v>396</v>
      </c>
      <c r="H323" s="274">
        <v>2</v>
      </c>
      <c r="I323" s="275"/>
      <c r="J323" s="276">
        <f>ROUND(I323*H323,2)</f>
        <v>0</v>
      </c>
      <c r="K323" s="272" t="s">
        <v>263</v>
      </c>
      <c r="L323" s="277"/>
      <c r="M323" s="278" t="s">
        <v>35</v>
      </c>
      <c r="N323" s="279" t="s">
        <v>51</v>
      </c>
      <c r="O323" s="87"/>
      <c r="P323" s="228">
        <f>O323*H323</f>
        <v>0</v>
      </c>
      <c r="Q323" s="228">
        <v>0.045999999999999999</v>
      </c>
      <c r="R323" s="228">
        <f>Q323*H323</f>
        <v>0.091999999999999998</v>
      </c>
      <c r="S323" s="228">
        <v>0</v>
      </c>
      <c r="T323" s="22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30" t="s">
        <v>308</v>
      </c>
      <c r="AT323" s="230" t="s">
        <v>369</v>
      </c>
      <c r="AU323" s="230" t="s">
        <v>89</v>
      </c>
      <c r="AY323" s="19" t="s">
        <v>257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9" t="s">
        <v>87</v>
      </c>
      <c r="BK323" s="231">
        <f>ROUND(I323*H323,2)</f>
        <v>0</v>
      </c>
      <c r="BL323" s="19" t="s">
        <v>264</v>
      </c>
      <c r="BM323" s="230" t="s">
        <v>1894</v>
      </c>
    </row>
    <row r="324" s="2" customFormat="1" ht="16.5" customHeight="1">
      <c r="A324" s="41"/>
      <c r="B324" s="42"/>
      <c r="C324" s="270" t="s">
        <v>534</v>
      </c>
      <c r="D324" s="270" t="s">
        <v>369</v>
      </c>
      <c r="E324" s="271" t="s">
        <v>486</v>
      </c>
      <c r="F324" s="272" t="s">
        <v>487</v>
      </c>
      <c r="G324" s="273" t="s">
        <v>396</v>
      </c>
      <c r="H324" s="274">
        <v>2</v>
      </c>
      <c r="I324" s="275"/>
      <c r="J324" s="276">
        <f>ROUND(I324*H324,2)</f>
        <v>0</v>
      </c>
      <c r="K324" s="272" t="s">
        <v>263</v>
      </c>
      <c r="L324" s="277"/>
      <c r="M324" s="278" t="s">
        <v>35</v>
      </c>
      <c r="N324" s="279" t="s">
        <v>51</v>
      </c>
      <c r="O324" s="87"/>
      <c r="P324" s="228">
        <f>O324*H324</f>
        <v>0</v>
      </c>
      <c r="Q324" s="228">
        <v>0.0040000000000000001</v>
      </c>
      <c r="R324" s="228">
        <f>Q324*H324</f>
        <v>0.0080000000000000002</v>
      </c>
      <c r="S324" s="228">
        <v>0</v>
      </c>
      <c r="T324" s="22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30" t="s">
        <v>308</v>
      </c>
      <c r="AT324" s="230" t="s">
        <v>369</v>
      </c>
      <c r="AU324" s="230" t="s">
        <v>89</v>
      </c>
      <c r="AY324" s="19" t="s">
        <v>257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9" t="s">
        <v>87</v>
      </c>
      <c r="BK324" s="231">
        <f>ROUND(I324*H324,2)</f>
        <v>0</v>
      </c>
      <c r="BL324" s="19" t="s">
        <v>264</v>
      </c>
      <c r="BM324" s="230" t="s">
        <v>1895</v>
      </c>
    </row>
    <row r="325" s="2" customFormat="1" ht="16.5" customHeight="1">
      <c r="A325" s="41"/>
      <c r="B325" s="42"/>
      <c r="C325" s="219" t="s">
        <v>541</v>
      </c>
      <c r="D325" s="219" t="s">
        <v>259</v>
      </c>
      <c r="E325" s="220" t="s">
        <v>1357</v>
      </c>
      <c r="F325" s="221" t="s">
        <v>1358</v>
      </c>
      <c r="G325" s="222" t="s">
        <v>297</v>
      </c>
      <c r="H325" s="223">
        <v>59</v>
      </c>
      <c r="I325" s="224"/>
      <c r="J325" s="225">
        <f>ROUND(I325*H325,2)</f>
        <v>0</v>
      </c>
      <c r="K325" s="221" t="s">
        <v>263</v>
      </c>
      <c r="L325" s="47"/>
      <c r="M325" s="226" t="s">
        <v>35</v>
      </c>
      <c r="N325" s="227" t="s">
        <v>51</v>
      </c>
      <c r="O325" s="87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30" t="s">
        <v>264</v>
      </c>
      <c r="AT325" s="230" t="s">
        <v>259</v>
      </c>
      <c r="AU325" s="230" t="s">
        <v>89</v>
      </c>
      <c r="AY325" s="19" t="s">
        <v>257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9" t="s">
        <v>87</v>
      </c>
      <c r="BK325" s="231">
        <f>ROUND(I325*H325,2)</f>
        <v>0</v>
      </c>
      <c r="BL325" s="19" t="s">
        <v>264</v>
      </c>
      <c r="BM325" s="230" t="s">
        <v>1896</v>
      </c>
    </row>
    <row r="326" s="2" customFormat="1">
      <c r="A326" s="41"/>
      <c r="B326" s="42"/>
      <c r="C326" s="43"/>
      <c r="D326" s="232" t="s">
        <v>266</v>
      </c>
      <c r="E326" s="43"/>
      <c r="F326" s="233" t="s">
        <v>1360</v>
      </c>
      <c r="G326" s="43"/>
      <c r="H326" s="43"/>
      <c r="I326" s="234"/>
      <c r="J326" s="43"/>
      <c r="K326" s="43"/>
      <c r="L326" s="47"/>
      <c r="M326" s="235"/>
      <c r="N326" s="23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266</v>
      </c>
      <c r="AU326" s="19" t="s">
        <v>89</v>
      </c>
    </row>
    <row r="327" s="13" customFormat="1">
      <c r="A327" s="13"/>
      <c r="B327" s="237"/>
      <c r="C327" s="238"/>
      <c r="D327" s="239" t="s">
        <v>268</v>
      </c>
      <c r="E327" s="240" t="s">
        <v>35</v>
      </c>
      <c r="F327" s="241" t="s">
        <v>1795</v>
      </c>
      <c r="G327" s="238"/>
      <c r="H327" s="240" t="s">
        <v>35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268</v>
      </c>
      <c r="AU327" s="247" t="s">
        <v>89</v>
      </c>
      <c r="AV327" s="13" t="s">
        <v>87</v>
      </c>
      <c r="AW327" s="13" t="s">
        <v>41</v>
      </c>
      <c r="AX327" s="13" t="s">
        <v>80</v>
      </c>
      <c r="AY327" s="247" t="s">
        <v>257</v>
      </c>
    </row>
    <row r="328" s="14" customFormat="1">
      <c r="A328" s="14"/>
      <c r="B328" s="248"/>
      <c r="C328" s="249"/>
      <c r="D328" s="239" t="s">
        <v>268</v>
      </c>
      <c r="E328" s="250" t="s">
        <v>35</v>
      </c>
      <c r="F328" s="251" t="s">
        <v>700</v>
      </c>
      <c r="G328" s="249"/>
      <c r="H328" s="252">
        <v>59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8" t="s">
        <v>268</v>
      </c>
      <c r="AU328" s="258" t="s">
        <v>89</v>
      </c>
      <c r="AV328" s="14" t="s">
        <v>89</v>
      </c>
      <c r="AW328" s="14" t="s">
        <v>41</v>
      </c>
      <c r="AX328" s="14" t="s">
        <v>80</v>
      </c>
      <c r="AY328" s="258" t="s">
        <v>257</v>
      </c>
    </row>
    <row r="329" s="15" customFormat="1">
      <c r="A329" s="15"/>
      <c r="B329" s="259"/>
      <c r="C329" s="260"/>
      <c r="D329" s="239" t="s">
        <v>268</v>
      </c>
      <c r="E329" s="261" t="s">
        <v>35</v>
      </c>
      <c r="F329" s="262" t="s">
        <v>272</v>
      </c>
      <c r="G329" s="260"/>
      <c r="H329" s="263">
        <v>59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9" t="s">
        <v>268</v>
      </c>
      <c r="AU329" s="269" t="s">
        <v>89</v>
      </c>
      <c r="AV329" s="15" t="s">
        <v>264</v>
      </c>
      <c r="AW329" s="15" t="s">
        <v>41</v>
      </c>
      <c r="AX329" s="15" t="s">
        <v>87</v>
      </c>
      <c r="AY329" s="269" t="s">
        <v>257</v>
      </c>
    </row>
    <row r="330" s="2" customFormat="1" ht="16.5" customHeight="1">
      <c r="A330" s="41"/>
      <c r="B330" s="42"/>
      <c r="C330" s="219" t="s">
        <v>546</v>
      </c>
      <c r="D330" s="219" t="s">
        <v>259</v>
      </c>
      <c r="E330" s="220" t="s">
        <v>1770</v>
      </c>
      <c r="F330" s="221" t="s">
        <v>1771</v>
      </c>
      <c r="G330" s="222" t="s">
        <v>297</v>
      </c>
      <c r="H330" s="223">
        <v>59</v>
      </c>
      <c r="I330" s="224"/>
      <c r="J330" s="225">
        <f>ROUND(I330*H330,2)</f>
        <v>0</v>
      </c>
      <c r="K330" s="221" t="s">
        <v>263</v>
      </c>
      <c r="L330" s="47"/>
      <c r="M330" s="226" t="s">
        <v>35</v>
      </c>
      <c r="N330" s="227" t="s">
        <v>51</v>
      </c>
      <c r="O330" s="87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30" t="s">
        <v>264</v>
      </c>
      <c r="AT330" s="230" t="s">
        <v>259</v>
      </c>
      <c r="AU330" s="230" t="s">
        <v>89</v>
      </c>
      <c r="AY330" s="19" t="s">
        <v>257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9" t="s">
        <v>87</v>
      </c>
      <c r="BK330" s="231">
        <f>ROUND(I330*H330,2)</f>
        <v>0</v>
      </c>
      <c r="BL330" s="19" t="s">
        <v>264</v>
      </c>
      <c r="BM330" s="230" t="s">
        <v>1897</v>
      </c>
    </row>
    <row r="331" s="2" customFormat="1">
      <c r="A331" s="41"/>
      <c r="B331" s="42"/>
      <c r="C331" s="43"/>
      <c r="D331" s="232" t="s">
        <v>266</v>
      </c>
      <c r="E331" s="43"/>
      <c r="F331" s="233" t="s">
        <v>1773</v>
      </c>
      <c r="G331" s="43"/>
      <c r="H331" s="43"/>
      <c r="I331" s="234"/>
      <c r="J331" s="43"/>
      <c r="K331" s="43"/>
      <c r="L331" s="47"/>
      <c r="M331" s="235"/>
      <c r="N331" s="23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266</v>
      </c>
      <c r="AU331" s="19" t="s">
        <v>89</v>
      </c>
    </row>
    <row r="332" s="13" customFormat="1">
      <c r="A332" s="13"/>
      <c r="B332" s="237"/>
      <c r="C332" s="238"/>
      <c r="D332" s="239" t="s">
        <v>268</v>
      </c>
      <c r="E332" s="240" t="s">
        <v>35</v>
      </c>
      <c r="F332" s="241" t="s">
        <v>1795</v>
      </c>
      <c r="G332" s="238"/>
      <c r="H332" s="240" t="s">
        <v>35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268</v>
      </c>
      <c r="AU332" s="247" t="s">
        <v>89</v>
      </c>
      <c r="AV332" s="13" t="s">
        <v>87</v>
      </c>
      <c r="AW332" s="13" t="s">
        <v>41</v>
      </c>
      <c r="AX332" s="13" t="s">
        <v>80</v>
      </c>
      <c r="AY332" s="247" t="s">
        <v>257</v>
      </c>
    </row>
    <row r="333" s="14" customFormat="1">
      <c r="A333" s="14"/>
      <c r="B333" s="248"/>
      <c r="C333" s="249"/>
      <c r="D333" s="239" t="s">
        <v>268</v>
      </c>
      <c r="E333" s="250" t="s">
        <v>35</v>
      </c>
      <c r="F333" s="251" t="s">
        <v>700</v>
      </c>
      <c r="G333" s="249"/>
      <c r="H333" s="252">
        <v>59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268</v>
      </c>
      <c r="AU333" s="258" t="s">
        <v>89</v>
      </c>
      <c r="AV333" s="14" t="s">
        <v>89</v>
      </c>
      <c r="AW333" s="14" t="s">
        <v>41</v>
      </c>
      <c r="AX333" s="14" t="s">
        <v>80</v>
      </c>
      <c r="AY333" s="258" t="s">
        <v>257</v>
      </c>
    </row>
    <row r="334" s="15" customFormat="1">
      <c r="A334" s="15"/>
      <c r="B334" s="259"/>
      <c r="C334" s="260"/>
      <c r="D334" s="239" t="s">
        <v>268</v>
      </c>
      <c r="E334" s="261" t="s">
        <v>35</v>
      </c>
      <c r="F334" s="262" t="s">
        <v>272</v>
      </c>
      <c r="G334" s="260"/>
      <c r="H334" s="263">
        <v>59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9" t="s">
        <v>268</v>
      </c>
      <c r="AU334" s="269" t="s">
        <v>89</v>
      </c>
      <c r="AV334" s="15" t="s">
        <v>264</v>
      </c>
      <c r="AW334" s="15" t="s">
        <v>41</v>
      </c>
      <c r="AX334" s="15" t="s">
        <v>87</v>
      </c>
      <c r="AY334" s="269" t="s">
        <v>257</v>
      </c>
    </row>
    <row r="335" s="2" customFormat="1" ht="16.5" customHeight="1">
      <c r="A335" s="41"/>
      <c r="B335" s="42"/>
      <c r="C335" s="219" t="s">
        <v>554</v>
      </c>
      <c r="D335" s="219" t="s">
        <v>259</v>
      </c>
      <c r="E335" s="220" t="s">
        <v>500</v>
      </c>
      <c r="F335" s="221" t="s">
        <v>501</v>
      </c>
      <c r="G335" s="222" t="s">
        <v>396</v>
      </c>
      <c r="H335" s="223">
        <v>2</v>
      </c>
      <c r="I335" s="224"/>
      <c r="J335" s="225">
        <f>ROUND(I335*H335,2)</f>
        <v>0</v>
      </c>
      <c r="K335" s="221" t="s">
        <v>263</v>
      </c>
      <c r="L335" s="47"/>
      <c r="M335" s="226" t="s">
        <v>35</v>
      </c>
      <c r="N335" s="227" t="s">
        <v>51</v>
      </c>
      <c r="O335" s="87"/>
      <c r="P335" s="228">
        <f>O335*H335</f>
        <v>0</v>
      </c>
      <c r="Q335" s="228">
        <v>0.45937</v>
      </c>
      <c r="R335" s="228">
        <f>Q335*H335</f>
        <v>0.91874</v>
      </c>
      <c r="S335" s="228">
        <v>0</v>
      </c>
      <c r="T335" s="22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30" t="s">
        <v>264</v>
      </c>
      <c r="AT335" s="230" t="s">
        <v>259</v>
      </c>
      <c r="AU335" s="230" t="s">
        <v>89</v>
      </c>
      <c r="AY335" s="19" t="s">
        <v>257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9" t="s">
        <v>87</v>
      </c>
      <c r="BK335" s="231">
        <f>ROUND(I335*H335,2)</f>
        <v>0</v>
      </c>
      <c r="BL335" s="19" t="s">
        <v>264</v>
      </c>
      <c r="BM335" s="230" t="s">
        <v>1898</v>
      </c>
    </row>
    <row r="336" s="2" customFormat="1">
      <c r="A336" s="41"/>
      <c r="B336" s="42"/>
      <c r="C336" s="43"/>
      <c r="D336" s="232" t="s">
        <v>266</v>
      </c>
      <c r="E336" s="43"/>
      <c r="F336" s="233" t="s">
        <v>503</v>
      </c>
      <c r="G336" s="43"/>
      <c r="H336" s="43"/>
      <c r="I336" s="234"/>
      <c r="J336" s="43"/>
      <c r="K336" s="43"/>
      <c r="L336" s="47"/>
      <c r="M336" s="235"/>
      <c r="N336" s="23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266</v>
      </c>
      <c r="AU336" s="19" t="s">
        <v>89</v>
      </c>
    </row>
    <row r="337" s="2" customFormat="1" ht="16.5" customHeight="1">
      <c r="A337" s="41"/>
      <c r="B337" s="42"/>
      <c r="C337" s="219" t="s">
        <v>560</v>
      </c>
      <c r="D337" s="219" t="s">
        <v>259</v>
      </c>
      <c r="E337" s="220" t="s">
        <v>505</v>
      </c>
      <c r="F337" s="221" t="s">
        <v>506</v>
      </c>
      <c r="G337" s="222" t="s">
        <v>396</v>
      </c>
      <c r="H337" s="223">
        <v>3</v>
      </c>
      <c r="I337" s="224"/>
      <c r="J337" s="225">
        <f>ROUND(I337*H337,2)</f>
        <v>0</v>
      </c>
      <c r="K337" s="221" t="s">
        <v>263</v>
      </c>
      <c r="L337" s="47"/>
      <c r="M337" s="226" t="s">
        <v>35</v>
      </c>
      <c r="N337" s="227" t="s">
        <v>51</v>
      </c>
      <c r="O337" s="87"/>
      <c r="P337" s="228">
        <f>O337*H337</f>
        <v>0</v>
      </c>
      <c r="Q337" s="228">
        <v>0.12303</v>
      </c>
      <c r="R337" s="228">
        <f>Q337*H337</f>
        <v>0.36909000000000003</v>
      </c>
      <c r="S337" s="228">
        <v>0</v>
      </c>
      <c r="T337" s="22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30" t="s">
        <v>264</v>
      </c>
      <c r="AT337" s="230" t="s">
        <v>259</v>
      </c>
      <c r="AU337" s="230" t="s">
        <v>89</v>
      </c>
      <c r="AY337" s="19" t="s">
        <v>257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9" t="s">
        <v>87</v>
      </c>
      <c r="BK337" s="231">
        <f>ROUND(I337*H337,2)</f>
        <v>0</v>
      </c>
      <c r="BL337" s="19" t="s">
        <v>264</v>
      </c>
      <c r="BM337" s="230" t="s">
        <v>1899</v>
      </c>
    </row>
    <row r="338" s="2" customFormat="1">
      <c r="A338" s="41"/>
      <c r="B338" s="42"/>
      <c r="C338" s="43"/>
      <c r="D338" s="232" t="s">
        <v>266</v>
      </c>
      <c r="E338" s="43"/>
      <c r="F338" s="233" t="s">
        <v>508</v>
      </c>
      <c r="G338" s="43"/>
      <c r="H338" s="43"/>
      <c r="I338" s="234"/>
      <c r="J338" s="43"/>
      <c r="K338" s="43"/>
      <c r="L338" s="47"/>
      <c r="M338" s="235"/>
      <c r="N338" s="23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266</v>
      </c>
      <c r="AU338" s="19" t="s">
        <v>89</v>
      </c>
    </row>
    <row r="339" s="13" customFormat="1">
      <c r="A339" s="13"/>
      <c r="B339" s="237"/>
      <c r="C339" s="238"/>
      <c r="D339" s="239" t="s">
        <v>268</v>
      </c>
      <c r="E339" s="240" t="s">
        <v>35</v>
      </c>
      <c r="F339" s="241" t="s">
        <v>1795</v>
      </c>
      <c r="G339" s="238"/>
      <c r="H339" s="240" t="s">
        <v>35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268</v>
      </c>
      <c r="AU339" s="247" t="s">
        <v>89</v>
      </c>
      <c r="AV339" s="13" t="s">
        <v>87</v>
      </c>
      <c r="AW339" s="13" t="s">
        <v>41</v>
      </c>
      <c r="AX339" s="13" t="s">
        <v>80</v>
      </c>
      <c r="AY339" s="247" t="s">
        <v>257</v>
      </c>
    </row>
    <row r="340" s="14" customFormat="1">
      <c r="A340" s="14"/>
      <c r="B340" s="248"/>
      <c r="C340" s="249"/>
      <c r="D340" s="239" t="s">
        <v>268</v>
      </c>
      <c r="E340" s="250" t="s">
        <v>35</v>
      </c>
      <c r="F340" s="251" t="s">
        <v>98</v>
      </c>
      <c r="G340" s="249"/>
      <c r="H340" s="252">
        <v>3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8" t="s">
        <v>268</v>
      </c>
      <c r="AU340" s="258" t="s">
        <v>89</v>
      </c>
      <c r="AV340" s="14" t="s">
        <v>89</v>
      </c>
      <c r="AW340" s="14" t="s">
        <v>41</v>
      </c>
      <c r="AX340" s="14" t="s">
        <v>80</v>
      </c>
      <c r="AY340" s="258" t="s">
        <v>257</v>
      </c>
    </row>
    <row r="341" s="15" customFormat="1">
      <c r="A341" s="15"/>
      <c r="B341" s="259"/>
      <c r="C341" s="260"/>
      <c r="D341" s="239" t="s">
        <v>268</v>
      </c>
      <c r="E341" s="261" t="s">
        <v>35</v>
      </c>
      <c r="F341" s="262" t="s">
        <v>272</v>
      </c>
      <c r="G341" s="260"/>
      <c r="H341" s="263">
        <v>3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9" t="s">
        <v>268</v>
      </c>
      <c r="AU341" s="269" t="s">
        <v>89</v>
      </c>
      <c r="AV341" s="15" t="s">
        <v>264</v>
      </c>
      <c r="AW341" s="15" t="s">
        <v>41</v>
      </c>
      <c r="AX341" s="15" t="s">
        <v>87</v>
      </c>
      <c r="AY341" s="269" t="s">
        <v>257</v>
      </c>
    </row>
    <row r="342" s="2" customFormat="1" ht="16.5" customHeight="1">
      <c r="A342" s="41"/>
      <c r="B342" s="42"/>
      <c r="C342" s="270" t="s">
        <v>567</v>
      </c>
      <c r="D342" s="270" t="s">
        <v>369</v>
      </c>
      <c r="E342" s="271" t="s">
        <v>510</v>
      </c>
      <c r="F342" s="272" t="s">
        <v>511</v>
      </c>
      <c r="G342" s="273" t="s">
        <v>396</v>
      </c>
      <c r="H342" s="274">
        <v>3</v>
      </c>
      <c r="I342" s="275"/>
      <c r="J342" s="276">
        <f>ROUND(I342*H342,2)</f>
        <v>0</v>
      </c>
      <c r="K342" s="272" t="s">
        <v>263</v>
      </c>
      <c r="L342" s="277"/>
      <c r="M342" s="278" t="s">
        <v>35</v>
      </c>
      <c r="N342" s="279" t="s">
        <v>51</v>
      </c>
      <c r="O342" s="87"/>
      <c r="P342" s="228">
        <f>O342*H342</f>
        <v>0</v>
      </c>
      <c r="Q342" s="228">
        <v>0.013299999999999999</v>
      </c>
      <c r="R342" s="228">
        <f>Q342*H342</f>
        <v>0.039899999999999998</v>
      </c>
      <c r="S342" s="228">
        <v>0</v>
      </c>
      <c r="T342" s="22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0" t="s">
        <v>308</v>
      </c>
      <c r="AT342" s="230" t="s">
        <v>369</v>
      </c>
      <c r="AU342" s="230" t="s">
        <v>89</v>
      </c>
      <c r="AY342" s="19" t="s">
        <v>257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9" t="s">
        <v>87</v>
      </c>
      <c r="BK342" s="231">
        <f>ROUND(I342*H342,2)</f>
        <v>0</v>
      </c>
      <c r="BL342" s="19" t="s">
        <v>264</v>
      </c>
      <c r="BM342" s="230" t="s">
        <v>1900</v>
      </c>
    </row>
    <row r="343" s="2" customFormat="1" ht="16.5" customHeight="1">
      <c r="A343" s="41"/>
      <c r="B343" s="42"/>
      <c r="C343" s="270" t="s">
        <v>691</v>
      </c>
      <c r="D343" s="270" t="s">
        <v>369</v>
      </c>
      <c r="E343" s="271" t="s">
        <v>514</v>
      </c>
      <c r="F343" s="272" t="s">
        <v>515</v>
      </c>
      <c r="G343" s="273" t="s">
        <v>396</v>
      </c>
      <c r="H343" s="274">
        <v>3</v>
      </c>
      <c r="I343" s="275"/>
      <c r="J343" s="276">
        <f>ROUND(I343*H343,2)</f>
        <v>0</v>
      </c>
      <c r="K343" s="272" t="s">
        <v>263</v>
      </c>
      <c r="L343" s="277"/>
      <c r="M343" s="278" t="s">
        <v>35</v>
      </c>
      <c r="N343" s="279" t="s">
        <v>51</v>
      </c>
      <c r="O343" s="87"/>
      <c r="P343" s="228">
        <f>O343*H343</f>
        <v>0</v>
      </c>
      <c r="Q343" s="228">
        <v>0.00089999999999999998</v>
      </c>
      <c r="R343" s="228">
        <f>Q343*H343</f>
        <v>0.0027000000000000001</v>
      </c>
      <c r="S343" s="228">
        <v>0</v>
      </c>
      <c r="T343" s="229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30" t="s">
        <v>308</v>
      </c>
      <c r="AT343" s="230" t="s">
        <v>369</v>
      </c>
      <c r="AU343" s="230" t="s">
        <v>89</v>
      </c>
      <c r="AY343" s="19" t="s">
        <v>257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9" t="s">
        <v>87</v>
      </c>
      <c r="BK343" s="231">
        <f>ROUND(I343*H343,2)</f>
        <v>0</v>
      </c>
      <c r="BL343" s="19" t="s">
        <v>264</v>
      </c>
      <c r="BM343" s="230" t="s">
        <v>1901</v>
      </c>
    </row>
    <row r="344" s="2" customFormat="1" ht="16.5" customHeight="1">
      <c r="A344" s="41"/>
      <c r="B344" s="42"/>
      <c r="C344" s="219" t="s">
        <v>693</v>
      </c>
      <c r="D344" s="219" t="s">
        <v>259</v>
      </c>
      <c r="E344" s="220" t="s">
        <v>518</v>
      </c>
      <c r="F344" s="221" t="s">
        <v>519</v>
      </c>
      <c r="G344" s="222" t="s">
        <v>396</v>
      </c>
      <c r="H344" s="223">
        <v>3</v>
      </c>
      <c r="I344" s="224"/>
      <c r="J344" s="225">
        <f>ROUND(I344*H344,2)</f>
        <v>0</v>
      </c>
      <c r="K344" s="221" t="s">
        <v>263</v>
      </c>
      <c r="L344" s="47"/>
      <c r="M344" s="226" t="s">
        <v>35</v>
      </c>
      <c r="N344" s="227" t="s">
        <v>51</v>
      </c>
      <c r="O344" s="87"/>
      <c r="P344" s="228">
        <f>O344*H344</f>
        <v>0</v>
      </c>
      <c r="Q344" s="228">
        <v>0.00016000000000000001</v>
      </c>
      <c r="R344" s="228">
        <f>Q344*H344</f>
        <v>0.00048000000000000007</v>
      </c>
      <c r="S344" s="228">
        <v>0</v>
      </c>
      <c r="T344" s="229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30" t="s">
        <v>264</v>
      </c>
      <c r="AT344" s="230" t="s">
        <v>259</v>
      </c>
      <c r="AU344" s="230" t="s">
        <v>89</v>
      </c>
      <c r="AY344" s="19" t="s">
        <v>257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9" t="s">
        <v>87</v>
      </c>
      <c r="BK344" s="231">
        <f>ROUND(I344*H344,2)</f>
        <v>0</v>
      </c>
      <c r="BL344" s="19" t="s">
        <v>264</v>
      </c>
      <c r="BM344" s="230" t="s">
        <v>1902</v>
      </c>
    </row>
    <row r="345" s="2" customFormat="1">
      <c r="A345" s="41"/>
      <c r="B345" s="42"/>
      <c r="C345" s="43"/>
      <c r="D345" s="232" t="s">
        <v>266</v>
      </c>
      <c r="E345" s="43"/>
      <c r="F345" s="233" t="s">
        <v>521</v>
      </c>
      <c r="G345" s="43"/>
      <c r="H345" s="43"/>
      <c r="I345" s="234"/>
      <c r="J345" s="43"/>
      <c r="K345" s="43"/>
      <c r="L345" s="47"/>
      <c r="M345" s="235"/>
      <c r="N345" s="236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266</v>
      </c>
      <c r="AU345" s="19" t="s">
        <v>89</v>
      </c>
    </row>
    <row r="346" s="13" customFormat="1">
      <c r="A346" s="13"/>
      <c r="B346" s="237"/>
      <c r="C346" s="238"/>
      <c r="D346" s="239" t="s">
        <v>268</v>
      </c>
      <c r="E346" s="240" t="s">
        <v>35</v>
      </c>
      <c r="F346" s="241" t="s">
        <v>1795</v>
      </c>
      <c r="G346" s="238"/>
      <c r="H346" s="240" t="s">
        <v>35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268</v>
      </c>
      <c r="AU346" s="247" t="s">
        <v>89</v>
      </c>
      <c r="AV346" s="13" t="s">
        <v>87</v>
      </c>
      <c r="AW346" s="13" t="s">
        <v>41</v>
      </c>
      <c r="AX346" s="13" t="s">
        <v>80</v>
      </c>
      <c r="AY346" s="247" t="s">
        <v>257</v>
      </c>
    </row>
    <row r="347" s="14" customFormat="1">
      <c r="A347" s="14"/>
      <c r="B347" s="248"/>
      <c r="C347" s="249"/>
      <c r="D347" s="239" t="s">
        <v>268</v>
      </c>
      <c r="E347" s="250" t="s">
        <v>35</v>
      </c>
      <c r="F347" s="251" t="s">
        <v>98</v>
      </c>
      <c r="G347" s="249"/>
      <c r="H347" s="252">
        <v>3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8" t="s">
        <v>268</v>
      </c>
      <c r="AU347" s="258" t="s">
        <v>89</v>
      </c>
      <c r="AV347" s="14" t="s">
        <v>89</v>
      </c>
      <c r="AW347" s="14" t="s">
        <v>41</v>
      </c>
      <c r="AX347" s="14" t="s">
        <v>80</v>
      </c>
      <c r="AY347" s="258" t="s">
        <v>257</v>
      </c>
    </row>
    <row r="348" s="15" customFormat="1">
      <c r="A348" s="15"/>
      <c r="B348" s="259"/>
      <c r="C348" s="260"/>
      <c r="D348" s="239" t="s">
        <v>268</v>
      </c>
      <c r="E348" s="261" t="s">
        <v>35</v>
      </c>
      <c r="F348" s="262" t="s">
        <v>272</v>
      </c>
      <c r="G348" s="260"/>
      <c r="H348" s="263">
        <v>3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9" t="s">
        <v>268</v>
      </c>
      <c r="AU348" s="269" t="s">
        <v>89</v>
      </c>
      <c r="AV348" s="15" t="s">
        <v>264</v>
      </c>
      <c r="AW348" s="15" t="s">
        <v>41</v>
      </c>
      <c r="AX348" s="15" t="s">
        <v>87</v>
      </c>
      <c r="AY348" s="269" t="s">
        <v>257</v>
      </c>
    </row>
    <row r="349" s="2" customFormat="1" ht="16.5" customHeight="1">
      <c r="A349" s="41"/>
      <c r="B349" s="42"/>
      <c r="C349" s="219" t="s">
        <v>696</v>
      </c>
      <c r="D349" s="219" t="s">
        <v>259</v>
      </c>
      <c r="E349" s="220" t="s">
        <v>523</v>
      </c>
      <c r="F349" s="221" t="s">
        <v>524</v>
      </c>
      <c r="G349" s="222" t="s">
        <v>297</v>
      </c>
      <c r="H349" s="223">
        <v>63</v>
      </c>
      <c r="I349" s="224"/>
      <c r="J349" s="225">
        <f>ROUND(I349*H349,2)</f>
        <v>0</v>
      </c>
      <c r="K349" s="221" t="s">
        <v>263</v>
      </c>
      <c r="L349" s="47"/>
      <c r="M349" s="226" t="s">
        <v>35</v>
      </c>
      <c r="N349" s="227" t="s">
        <v>51</v>
      </c>
      <c r="O349" s="87"/>
      <c r="P349" s="228">
        <f>O349*H349</f>
        <v>0</v>
      </c>
      <c r="Q349" s="228">
        <v>0.00019000000000000001</v>
      </c>
      <c r="R349" s="228">
        <f>Q349*H349</f>
        <v>0.011970000000000002</v>
      </c>
      <c r="S349" s="228">
        <v>0</v>
      </c>
      <c r="T349" s="22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30" t="s">
        <v>264</v>
      </c>
      <c r="AT349" s="230" t="s">
        <v>259</v>
      </c>
      <c r="AU349" s="230" t="s">
        <v>89</v>
      </c>
      <c r="AY349" s="19" t="s">
        <v>257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9" t="s">
        <v>87</v>
      </c>
      <c r="BK349" s="231">
        <f>ROUND(I349*H349,2)</f>
        <v>0</v>
      </c>
      <c r="BL349" s="19" t="s">
        <v>264</v>
      </c>
      <c r="BM349" s="230" t="s">
        <v>1903</v>
      </c>
    </row>
    <row r="350" s="2" customFormat="1">
      <c r="A350" s="41"/>
      <c r="B350" s="42"/>
      <c r="C350" s="43"/>
      <c r="D350" s="232" t="s">
        <v>266</v>
      </c>
      <c r="E350" s="43"/>
      <c r="F350" s="233" t="s">
        <v>526</v>
      </c>
      <c r="G350" s="43"/>
      <c r="H350" s="43"/>
      <c r="I350" s="234"/>
      <c r="J350" s="43"/>
      <c r="K350" s="43"/>
      <c r="L350" s="47"/>
      <c r="M350" s="235"/>
      <c r="N350" s="23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266</v>
      </c>
      <c r="AU350" s="19" t="s">
        <v>89</v>
      </c>
    </row>
    <row r="351" s="13" customFormat="1">
      <c r="A351" s="13"/>
      <c r="B351" s="237"/>
      <c r="C351" s="238"/>
      <c r="D351" s="239" t="s">
        <v>268</v>
      </c>
      <c r="E351" s="240" t="s">
        <v>35</v>
      </c>
      <c r="F351" s="241" t="s">
        <v>1795</v>
      </c>
      <c r="G351" s="238"/>
      <c r="H351" s="240" t="s">
        <v>35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268</v>
      </c>
      <c r="AU351" s="247" t="s">
        <v>89</v>
      </c>
      <c r="AV351" s="13" t="s">
        <v>87</v>
      </c>
      <c r="AW351" s="13" t="s">
        <v>41</v>
      </c>
      <c r="AX351" s="13" t="s">
        <v>80</v>
      </c>
      <c r="AY351" s="247" t="s">
        <v>257</v>
      </c>
    </row>
    <row r="352" s="14" customFormat="1">
      <c r="A352" s="14"/>
      <c r="B352" s="248"/>
      <c r="C352" s="249"/>
      <c r="D352" s="239" t="s">
        <v>268</v>
      </c>
      <c r="E352" s="250" t="s">
        <v>35</v>
      </c>
      <c r="F352" s="251" t="s">
        <v>643</v>
      </c>
      <c r="G352" s="249"/>
      <c r="H352" s="252">
        <v>63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8" t="s">
        <v>268</v>
      </c>
      <c r="AU352" s="258" t="s">
        <v>89</v>
      </c>
      <c r="AV352" s="14" t="s">
        <v>89</v>
      </c>
      <c r="AW352" s="14" t="s">
        <v>41</v>
      </c>
      <c r="AX352" s="14" t="s">
        <v>80</v>
      </c>
      <c r="AY352" s="258" t="s">
        <v>257</v>
      </c>
    </row>
    <row r="353" s="15" customFormat="1">
      <c r="A353" s="15"/>
      <c r="B353" s="259"/>
      <c r="C353" s="260"/>
      <c r="D353" s="239" t="s">
        <v>268</v>
      </c>
      <c r="E353" s="261" t="s">
        <v>35</v>
      </c>
      <c r="F353" s="262" t="s">
        <v>272</v>
      </c>
      <c r="G353" s="260"/>
      <c r="H353" s="263">
        <v>63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9" t="s">
        <v>268</v>
      </c>
      <c r="AU353" s="269" t="s">
        <v>89</v>
      </c>
      <c r="AV353" s="15" t="s">
        <v>264</v>
      </c>
      <c r="AW353" s="15" t="s">
        <v>41</v>
      </c>
      <c r="AX353" s="15" t="s">
        <v>87</v>
      </c>
      <c r="AY353" s="269" t="s">
        <v>257</v>
      </c>
    </row>
    <row r="354" s="2" customFormat="1" ht="16.5" customHeight="1">
      <c r="A354" s="41"/>
      <c r="B354" s="42"/>
      <c r="C354" s="219" t="s">
        <v>698</v>
      </c>
      <c r="D354" s="219" t="s">
        <v>259</v>
      </c>
      <c r="E354" s="220" t="s">
        <v>529</v>
      </c>
      <c r="F354" s="221" t="s">
        <v>530</v>
      </c>
      <c r="G354" s="222" t="s">
        <v>297</v>
      </c>
      <c r="H354" s="223">
        <v>59</v>
      </c>
      <c r="I354" s="224"/>
      <c r="J354" s="225">
        <f>ROUND(I354*H354,2)</f>
        <v>0</v>
      </c>
      <c r="K354" s="221" t="s">
        <v>263</v>
      </c>
      <c r="L354" s="47"/>
      <c r="M354" s="226" t="s">
        <v>35</v>
      </c>
      <c r="N354" s="227" t="s">
        <v>51</v>
      </c>
      <c r="O354" s="87"/>
      <c r="P354" s="228">
        <f>O354*H354</f>
        <v>0</v>
      </c>
      <c r="Q354" s="228">
        <v>6.0000000000000002E-05</v>
      </c>
      <c r="R354" s="228">
        <f>Q354*H354</f>
        <v>0.0035400000000000002</v>
      </c>
      <c r="S354" s="228">
        <v>0</v>
      </c>
      <c r="T354" s="22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30" t="s">
        <v>264</v>
      </c>
      <c r="AT354" s="230" t="s">
        <v>259</v>
      </c>
      <c r="AU354" s="230" t="s">
        <v>89</v>
      </c>
      <c r="AY354" s="19" t="s">
        <v>257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9" t="s">
        <v>87</v>
      </c>
      <c r="BK354" s="231">
        <f>ROUND(I354*H354,2)</f>
        <v>0</v>
      </c>
      <c r="BL354" s="19" t="s">
        <v>264</v>
      </c>
      <c r="BM354" s="230" t="s">
        <v>1904</v>
      </c>
    </row>
    <row r="355" s="2" customFormat="1">
      <c r="A355" s="41"/>
      <c r="B355" s="42"/>
      <c r="C355" s="43"/>
      <c r="D355" s="232" t="s">
        <v>266</v>
      </c>
      <c r="E355" s="43"/>
      <c r="F355" s="233" t="s">
        <v>532</v>
      </c>
      <c r="G355" s="43"/>
      <c r="H355" s="43"/>
      <c r="I355" s="234"/>
      <c r="J355" s="43"/>
      <c r="K355" s="43"/>
      <c r="L355" s="47"/>
      <c r="M355" s="235"/>
      <c r="N355" s="23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266</v>
      </c>
      <c r="AU355" s="19" t="s">
        <v>89</v>
      </c>
    </row>
    <row r="356" s="13" customFormat="1">
      <c r="A356" s="13"/>
      <c r="B356" s="237"/>
      <c r="C356" s="238"/>
      <c r="D356" s="239" t="s">
        <v>268</v>
      </c>
      <c r="E356" s="240" t="s">
        <v>35</v>
      </c>
      <c r="F356" s="241" t="s">
        <v>1795</v>
      </c>
      <c r="G356" s="238"/>
      <c r="H356" s="240" t="s">
        <v>35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268</v>
      </c>
      <c r="AU356" s="247" t="s">
        <v>89</v>
      </c>
      <c r="AV356" s="13" t="s">
        <v>87</v>
      </c>
      <c r="AW356" s="13" t="s">
        <v>41</v>
      </c>
      <c r="AX356" s="13" t="s">
        <v>80</v>
      </c>
      <c r="AY356" s="247" t="s">
        <v>257</v>
      </c>
    </row>
    <row r="357" s="14" customFormat="1">
      <c r="A357" s="14"/>
      <c r="B357" s="248"/>
      <c r="C357" s="249"/>
      <c r="D357" s="239" t="s">
        <v>268</v>
      </c>
      <c r="E357" s="250" t="s">
        <v>35</v>
      </c>
      <c r="F357" s="251" t="s">
        <v>700</v>
      </c>
      <c r="G357" s="249"/>
      <c r="H357" s="252">
        <v>59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8" t="s">
        <v>268</v>
      </c>
      <c r="AU357" s="258" t="s">
        <v>89</v>
      </c>
      <c r="AV357" s="14" t="s">
        <v>89</v>
      </c>
      <c r="AW357" s="14" t="s">
        <v>41</v>
      </c>
      <c r="AX357" s="14" t="s">
        <v>80</v>
      </c>
      <c r="AY357" s="258" t="s">
        <v>257</v>
      </c>
    </row>
    <row r="358" s="15" customFormat="1">
      <c r="A358" s="15"/>
      <c r="B358" s="259"/>
      <c r="C358" s="260"/>
      <c r="D358" s="239" t="s">
        <v>268</v>
      </c>
      <c r="E358" s="261" t="s">
        <v>35</v>
      </c>
      <c r="F358" s="262" t="s">
        <v>272</v>
      </c>
      <c r="G358" s="260"/>
      <c r="H358" s="263">
        <v>59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9" t="s">
        <v>268</v>
      </c>
      <c r="AU358" s="269" t="s">
        <v>89</v>
      </c>
      <c r="AV358" s="15" t="s">
        <v>264</v>
      </c>
      <c r="AW358" s="15" t="s">
        <v>41</v>
      </c>
      <c r="AX358" s="15" t="s">
        <v>87</v>
      </c>
      <c r="AY358" s="269" t="s">
        <v>257</v>
      </c>
    </row>
    <row r="359" s="12" customFormat="1" ht="22.8" customHeight="1">
      <c r="A359" s="12"/>
      <c r="B359" s="203"/>
      <c r="C359" s="204"/>
      <c r="D359" s="205" t="s">
        <v>79</v>
      </c>
      <c r="E359" s="217" t="s">
        <v>315</v>
      </c>
      <c r="F359" s="217" t="s">
        <v>533</v>
      </c>
      <c r="G359" s="204"/>
      <c r="H359" s="204"/>
      <c r="I359" s="207"/>
      <c r="J359" s="218">
        <f>BK359</f>
        <v>0</v>
      </c>
      <c r="K359" s="204"/>
      <c r="L359" s="209"/>
      <c r="M359" s="210"/>
      <c r="N359" s="211"/>
      <c r="O359" s="211"/>
      <c r="P359" s="212">
        <f>SUM(P360:P365)</f>
        <v>0</v>
      </c>
      <c r="Q359" s="211"/>
      <c r="R359" s="212">
        <f>SUM(R360:R365)</f>
        <v>0</v>
      </c>
      <c r="S359" s="211"/>
      <c r="T359" s="213">
        <f>SUM(T360:T365)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4" t="s">
        <v>87</v>
      </c>
      <c r="AT359" s="215" t="s">
        <v>79</v>
      </c>
      <c r="AU359" s="215" t="s">
        <v>87</v>
      </c>
      <c r="AY359" s="214" t="s">
        <v>257</v>
      </c>
      <c r="BK359" s="216">
        <f>SUM(BK360:BK365)</f>
        <v>0</v>
      </c>
    </row>
    <row r="360" s="2" customFormat="1" ht="16.5" customHeight="1">
      <c r="A360" s="41"/>
      <c r="B360" s="42"/>
      <c r="C360" s="219" t="s">
        <v>700</v>
      </c>
      <c r="D360" s="219" t="s">
        <v>259</v>
      </c>
      <c r="E360" s="220" t="s">
        <v>535</v>
      </c>
      <c r="F360" s="221" t="s">
        <v>536</v>
      </c>
      <c r="G360" s="222" t="s">
        <v>297</v>
      </c>
      <c r="H360" s="223">
        <v>116.28</v>
      </c>
      <c r="I360" s="224"/>
      <c r="J360" s="225">
        <f>ROUND(I360*H360,2)</f>
        <v>0</v>
      </c>
      <c r="K360" s="221" t="s">
        <v>263</v>
      </c>
      <c r="L360" s="47"/>
      <c r="M360" s="226" t="s">
        <v>35</v>
      </c>
      <c r="N360" s="227" t="s">
        <v>51</v>
      </c>
      <c r="O360" s="87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30" t="s">
        <v>264</v>
      </c>
      <c r="AT360" s="230" t="s">
        <v>259</v>
      </c>
      <c r="AU360" s="230" t="s">
        <v>89</v>
      </c>
      <c r="AY360" s="19" t="s">
        <v>257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9" t="s">
        <v>87</v>
      </c>
      <c r="BK360" s="231">
        <f>ROUND(I360*H360,2)</f>
        <v>0</v>
      </c>
      <c r="BL360" s="19" t="s">
        <v>264</v>
      </c>
      <c r="BM360" s="230" t="s">
        <v>1905</v>
      </c>
    </row>
    <row r="361" s="2" customFormat="1">
      <c r="A361" s="41"/>
      <c r="B361" s="42"/>
      <c r="C361" s="43"/>
      <c r="D361" s="232" t="s">
        <v>266</v>
      </c>
      <c r="E361" s="43"/>
      <c r="F361" s="233" t="s">
        <v>538</v>
      </c>
      <c r="G361" s="43"/>
      <c r="H361" s="43"/>
      <c r="I361" s="234"/>
      <c r="J361" s="43"/>
      <c r="K361" s="43"/>
      <c r="L361" s="47"/>
      <c r="M361" s="235"/>
      <c r="N361" s="236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19" t="s">
        <v>266</v>
      </c>
      <c r="AU361" s="19" t="s">
        <v>89</v>
      </c>
    </row>
    <row r="362" s="13" customFormat="1">
      <c r="A362" s="13"/>
      <c r="B362" s="237"/>
      <c r="C362" s="238"/>
      <c r="D362" s="239" t="s">
        <v>268</v>
      </c>
      <c r="E362" s="240" t="s">
        <v>35</v>
      </c>
      <c r="F362" s="241" t="s">
        <v>1795</v>
      </c>
      <c r="G362" s="238"/>
      <c r="H362" s="240" t="s">
        <v>35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268</v>
      </c>
      <c r="AU362" s="247" t="s">
        <v>89</v>
      </c>
      <c r="AV362" s="13" t="s">
        <v>87</v>
      </c>
      <c r="AW362" s="13" t="s">
        <v>41</v>
      </c>
      <c r="AX362" s="13" t="s">
        <v>80</v>
      </c>
      <c r="AY362" s="247" t="s">
        <v>257</v>
      </c>
    </row>
    <row r="363" s="13" customFormat="1">
      <c r="A363" s="13"/>
      <c r="B363" s="237"/>
      <c r="C363" s="238"/>
      <c r="D363" s="239" t="s">
        <v>268</v>
      </c>
      <c r="E363" s="240" t="s">
        <v>35</v>
      </c>
      <c r="F363" s="241" t="s">
        <v>270</v>
      </c>
      <c r="G363" s="238"/>
      <c r="H363" s="240" t="s">
        <v>35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268</v>
      </c>
      <c r="AU363" s="247" t="s">
        <v>89</v>
      </c>
      <c r="AV363" s="13" t="s">
        <v>87</v>
      </c>
      <c r="AW363" s="13" t="s">
        <v>41</v>
      </c>
      <c r="AX363" s="13" t="s">
        <v>80</v>
      </c>
      <c r="AY363" s="247" t="s">
        <v>257</v>
      </c>
    </row>
    <row r="364" s="14" customFormat="1">
      <c r="A364" s="14"/>
      <c r="B364" s="248"/>
      <c r="C364" s="249"/>
      <c r="D364" s="239" t="s">
        <v>268</v>
      </c>
      <c r="E364" s="250" t="s">
        <v>35</v>
      </c>
      <c r="F364" s="251" t="s">
        <v>1906</v>
      </c>
      <c r="G364" s="249"/>
      <c r="H364" s="252">
        <v>116.28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8" t="s">
        <v>268</v>
      </c>
      <c r="AU364" s="258" t="s">
        <v>89</v>
      </c>
      <c r="AV364" s="14" t="s">
        <v>89</v>
      </c>
      <c r="AW364" s="14" t="s">
        <v>41</v>
      </c>
      <c r="AX364" s="14" t="s">
        <v>80</v>
      </c>
      <c r="AY364" s="258" t="s">
        <v>257</v>
      </c>
    </row>
    <row r="365" s="15" customFormat="1">
      <c r="A365" s="15"/>
      <c r="B365" s="259"/>
      <c r="C365" s="260"/>
      <c r="D365" s="239" t="s">
        <v>268</v>
      </c>
      <c r="E365" s="261" t="s">
        <v>35</v>
      </c>
      <c r="F365" s="262" t="s">
        <v>272</v>
      </c>
      <c r="G365" s="260"/>
      <c r="H365" s="263">
        <v>116.28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9" t="s">
        <v>268</v>
      </c>
      <c r="AU365" s="269" t="s">
        <v>89</v>
      </c>
      <c r="AV365" s="15" t="s">
        <v>264</v>
      </c>
      <c r="AW365" s="15" t="s">
        <v>41</v>
      </c>
      <c r="AX365" s="15" t="s">
        <v>87</v>
      </c>
      <c r="AY365" s="269" t="s">
        <v>257</v>
      </c>
    </row>
    <row r="366" s="12" customFormat="1" ht="22.8" customHeight="1">
      <c r="A366" s="12"/>
      <c r="B366" s="203"/>
      <c r="C366" s="204"/>
      <c r="D366" s="205" t="s">
        <v>79</v>
      </c>
      <c r="E366" s="217" t="s">
        <v>539</v>
      </c>
      <c r="F366" s="217" t="s">
        <v>540</v>
      </c>
      <c r="G366" s="204"/>
      <c r="H366" s="204"/>
      <c r="I366" s="207"/>
      <c r="J366" s="218">
        <f>BK366</f>
        <v>0</v>
      </c>
      <c r="K366" s="204"/>
      <c r="L366" s="209"/>
      <c r="M366" s="210"/>
      <c r="N366" s="211"/>
      <c r="O366" s="211"/>
      <c r="P366" s="212">
        <f>SUM(P367:P382)</f>
        <v>0</v>
      </c>
      <c r="Q366" s="211"/>
      <c r="R366" s="212">
        <f>SUM(R367:R382)</f>
        <v>0</v>
      </c>
      <c r="S366" s="211"/>
      <c r="T366" s="213">
        <f>SUM(T367:T382)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4" t="s">
        <v>87</v>
      </c>
      <c r="AT366" s="215" t="s">
        <v>79</v>
      </c>
      <c r="AU366" s="215" t="s">
        <v>87</v>
      </c>
      <c r="AY366" s="214" t="s">
        <v>257</v>
      </c>
      <c r="BK366" s="216">
        <f>SUM(BK367:BK382)</f>
        <v>0</v>
      </c>
    </row>
    <row r="367" s="2" customFormat="1" ht="24.15" customHeight="1">
      <c r="A367" s="41"/>
      <c r="B367" s="42"/>
      <c r="C367" s="219" t="s">
        <v>702</v>
      </c>
      <c r="D367" s="219" t="s">
        <v>259</v>
      </c>
      <c r="E367" s="220" t="s">
        <v>542</v>
      </c>
      <c r="F367" s="221" t="s">
        <v>543</v>
      </c>
      <c r="G367" s="222" t="s">
        <v>356</v>
      </c>
      <c r="H367" s="223">
        <v>55.814</v>
      </c>
      <c r="I367" s="224"/>
      <c r="J367" s="225">
        <f>ROUND(I367*H367,2)</f>
        <v>0</v>
      </c>
      <c r="K367" s="221" t="s">
        <v>263</v>
      </c>
      <c r="L367" s="47"/>
      <c r="M367" s="226" t="s">
        <v>35</v>
      </c>
      <c r="N367" s="227" t="s">
        <v>51</v>
      </c>
      <c r="O367" s="87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30" t="s">
        <v>264</v>
      </c>
      <c r="AT367" s="230" t="s">
        <v>259</v>
      </c>
      <c r="AU367" s="230" t="s">
        <v>89</v>
      </c>
      <c r="AY367" s="19" t="s">
        <v>257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9" t="s">
        <v>87</v>
      </c>
      <c r="BK367" s="231">
        <f>ROUND(I367*H367,2)</f>
        <v>0</v>
      </c>
      <c r="BL367" s="19" t="s">
        <v>264</v>
      </c>
      <c r="BM367" s="230" t="s">
        <v>1907</v>
      </c>
    </row>
    <row r="368" s="2" customFormat="1">
      <c r="A368" s="41"/>
      <c r="B368" s="42"/>
      <c r="C368" s="43"/>
      <c r="D368" s="232" t="s">
        <v>266</v>
      </c>
      <c r="E368" s="43"/>
      <c r="F368" s="233" t="s">
        <v>545</v>
      </c>
      <c r="G368" s="43"/>
      <c r="H368" s="43"/>
      <c r="I368" s="234"/>
      <c r="J368" s="43"/>
      <c r="K368" s="43"/>
      <c r="L368" s="47"/>
      <c r="M368" s="235"/>
      <c r="N368" s="236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266</v>
      </c>
      <c r="AU368" s="19" t="s">
        <v>89</v>
      </c>
    </row>
    <row r="369" s="2" customFormat="1" ht="24.15" customHeight="1">
      <c r="A369" s="41"/>
      <c r="B369" s="42"/>
      <c r="C369" s="219" t="s">
        <v>705</v>
      </c>
      <c r="D369" s="219" t="s">
        <v>259</v>
      </c>
      <c r="E369" s="220" t="s">
        <v>547</v>
      </c>
      <c r="F369" s="221" t="s">
        <v>548</v>
      </c>
      <c r="G369" s="222" t="s">
        <v>356</v>
      </c>
      <c r="H369" s="223">
        <v>613.95399999999995</v>
      </c>
      <c r="I369" s="224"/>
      <c r="J369" s="225">
        <f>ROUND(I369*H369,2)</f>
        <v>0</v>
      </c>
      <c r="K369" s="221" t="s">
        <v>263</v>
      </c>
      <c r="L369" s="47"/>
      <c r="M369" s="226" t="s">
        <v>35</v>
      </c>
      <c r="N369" s="227" t="s">
        <v>51</v>
      </c>
      <c r="O369" s="87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30" t="s">
        <v>264</v>
      </c>
      <c r="AT369" s="230" t="s">
        <v>259</v>
      </c>
      <c r="AU369" s="230" t="s">
        <v>89</v>
      </c>
      <c r="AY369" s="19" t="s">
        <v>257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9" t="s">
        <v>87</v>
      </c>
      <c r="BK369" s="231">
        <f>ROUND(I369*H369,2)</f>
        <v>0</v>
      </c>
      <c r="BL369" s="19" t="s">
        <v>264</v>
      </c>
      <c r="BM369" s="230" t="s">
        <v>1908</v>
      </c>
    </row>
    <row r="370" s="2" customFormat="1">
      <c r="A370" s="41"/>
      <c r="B370" s="42"/>
      <c r="C370" s="43"/>
      <c r="D370" s="232" t="s">
        <v>266</v>
      </c>
      <c r="E370" s="43"/>
      <c r="F370" s="233" t="s">
        <v>550</v>
      </c>
      <c r="G370" s="43"/>
      <c r="H370" s="43"/>
      <c r="I370" s="234"/>
      <c r="J370" s="43"/>
      <c r="K370" s="43"/>
      <c r="L370" s="47"/>
      <c r="M370" s="235"/>
      <c r="N370" s="236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266</v>
      </c>
      <c r="AU370" s="19" t="s">
        <v>89</v>
      </c>
    </row>
    <row r="371" s="2" customFormat="1">
      <c r="A371" s="41"/>
      <c r="B371" s="42"/>
      <c r="C371" s="43"/>
      <c r="D371" s="239" t="s">
        <v>551</v>
      </c>
      <c r="E371" s="43"/>
      <c r="F371" s="280" t="s">
        <v>552</v>
      </c>
      <c r="G371" s="43"/>
      <c r="H371" s="43"/>
      <c r="I371" s="234"/>
      <c r="J371" s="43"/>
      <c r="K371" s="43"/>
      <c r="L371" s="47"/>
      <c r="M371" s="235"/>
      <c r="N371" s="236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551</v>
      </c>
      <c r="AU371" s="19" t="s">
        <v>89</v>
      </c>
    </row>
    <row r="372" s="14" customFormat="1">
      <c r="A372" s="14"/>
      <c r="B372" s="248"/>
      <c r="C372" s="249"/>
      <c r="D372" s="239" t="s">
        <v>268</v>
      </c>
      <c r="E372" s="249"/>
      <c r="F372" s="251" t="s">
        <v>1909</v>
      </c>
      <c r="G372" s="249"/>
      <c r="H372" s="252">
        <v>613.95399999999995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8" t="s">
        <v>268</v>
      </c>
      <c r="AU372" s="258" t="s">
        <v>89</v>
      </c>
      <c r="AV372" s="14" t="s">
        <v>89</v>
      </c>
      <c r="AW372" s="14" t="s">
        <v>4</v>
      </c>
      <c r="AX372" s="14" t="s">
        <v>87</v>
      </c>
      <c r="AY372" s="258" t="s">
        <v>257</v>
      </c>
    </row>
    <row r="373" s="2" customFormat="1" ht="24.15" customHeight="1">
      <c r="A373" s="41"/>
      <c r="B373" s="42"/>
      <c r="C373" s="219" t="s">
        <v>708</v>
      </c>
      <c r="D373" s="219" t="s">
        <v>259</v>
      </c>
      <c r="E373" s="220" t="s">
        <v>555</v>
      </c>
      <c r="F373" s="221" t="s">
        <v>556</v>
      </c>
      <c r="G373" s="222" t="s">
        <v>356</v>
      </c>
      <c r="H373" s="223">
        <v>12.791</v>
      </c>
      <c r="I373" s="224"/>
      <c r="J373" s="225">
        <f>ROUND(I373*H373,2)</f>
        <v>0</v>
      </c>
      <c r="K373" s="221" t="s">
        <v>263</v>
      </c>
      <c r="L373" s="47"/>
      <c r="M373" s="226" t="s">
        <v>35</v>
      </c>
      <c r="N373" s="227" t="s">
        <v>51</v>
      </c>
      <c r="O373" s="87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30" t="s">
        <v>264</v>
      </c>
      <c r="AT373" s="230" t="s">
        <v>259</v>
      </c>
      <c r="AU373" s="230" t="s">
        <v>89</v>
      </c>
      <c r="AY373" s="19" t="s">
        <v>257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9" t="s">
        <v>87</v>
      </c>
      <c r="BK373" s="231">
        <f>ROUND(I373*H373,2)</f>
        <v>0</v>
      </c>
      <c r="BL373" s="19" t="s">
        <v>264</v>
      </c>
      <c r="BM373" s="230" t="s">
        <v>1910</v>
      </c>
    </row>
    <row r="374" s="2" customFormat="1">
      <c r="A374" s="41"/>
      <c r="B374" s="42"/>
      <c r="C374" s="43"/>
      <c r="D374" s="232" t="s">
        <v>266</v>
      </c>
      <c r="E374" s="43"/>
      <c r="F374" s="233" t="s">
        <v>558</v>
      </c>
      <c r="G374" s="43"/>
      <c r="H374" s="43"/>
      <c r="I374" s="234"/>
      <c r="J374" s="43"/>
      <c r="K374" s="43"/>
      <c r="L374" s="47"/>
      <c r="M374" s="235"/>
      <c r="N374" s="236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9" t="s">
        <v>266</v>
      </c>
      <c r="AU374" s="19" t="s">
        <v>89</v>
      </c>
    </row>
    <row r="375" s="13" customFormat="1">
      <c r="A375" s="13"/>
      <c r="B375" s="237"/>
      <c r="C375" s="238"/>
      <c r="D375" s="239" t="s">
        <v>268</v>
      </c>
      <c r="E375" s="240" t="s">
        <v>35</v>
      </c>
      <c r="F375" s="241" t="s">
        <v>1795</v>
      </c>
      <c r="G375" s="238"/>
      <c r="H375" s="240" t="s">
        <v>35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268</v>
      </c>
      <c r="AU375" s="247" t="s">
        <v>89</v>
      </c>
      <c r="AV375" s="13" t="s">
        <v>87</v>
      </c>
      <c r="AW375" s="13" t="s">
        <v>41</v>
      </c>
      <c r="AX375" s="13" t="s">
        <v>80</v>
      </c>
      <c r="AY375" s="247" t="s">
        <v>257</v>
      </c>
    </row>
    <row r="376" s="14" customFormat="1">
      <c r="A376" s="14"/>
      <c r="B376" s="248"/>
      <c r="C376" s="249"/>
      <c r="D376" s="239" t="s">
        <v>268</v>
      </c>
      <c r="E376" s="250" t="s">
        <v>35</v>
      </c>
      <c r="F376" s="251" t="s">
        <v>1911</v>
      </c>
      <c r="G376" s="249"/>
      <c r="H376" s="252">
        <v>12.791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8" t="s">
        <v>268</v>
      </c>
      <c r="AU376" s="258" t="s">
        <v>89</v>
      </c>
      <c r="AV376" s="14" t="s">
        <v>89</v>
      </c>
      <c r="AW376" s="14" t="s">
        <v>41</v>
      </c>
      <c r="AX376" s="14" t="s">
        <v>80</v>
      </c>
      <c r="AY376" s="258" t="s">
        <v>257</v>
      </c>
    </row>
    <row r="377" s="15" customFormat="1">
      <c r="A377" s="15"/>
      <c r="B377" s="259"/>
      <c r="C377" s="260"/>
      <c r="D377" s="239" t="s">
        <v>268</v>
      </c>
      <c r="E377" s="261" t="s">
        <v>35</v>
      </c>
      <c r="F377" s="262" t="s">
        <v>272</v>
      </c>
      <c r="G377" s="260"/>
      <c r="H377" s="263">
        <v>12.791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9" t="s">
        <v>268</v>
      </c>
      <c r="AU377" s="269" t="s">
        <v>89</v>
      </c>
      <c r="AV377" s="15" t="s">
        <v>264</v>
      </c>
      <c r="AW377" s="15" t="s">
        <v>41</v>
      </c>
      <c r="AX377" s="15" t="s">
        <v>87</v>
      </c>
      <c r="AY377" s="269" t="s">
        <v>257</v>
      </c>
    </row>
    <row r="378" s="2" customFormat="1" ht="24.15" customHeight="1">
      <c r="A378" s="41"/>
      <c r="B378" s="42"/>
      <c r="C378" s="219" t="s">
        <v>643</v>
      </c>
      <c r="D378" s="219" t="s">
        <v>259</v>
      </c>
      <c r="E378" s="220" t="s">
        <v>561</v>
      </c>
      <c r="F378" s="221" t="s">
        <v>355</v>
      </c>
      <c r="G378" s="222" t="s">
        <v>356</v>
      </c>
      <c r="H378" s="223">
        <v>43.024000000000001</v>
      </c>
      <c r="I378" s="224"/>
      <c r="J378" s="225">
        <f>ROUND(I378*H378,2)</f>
        <v>0</v>
      </c>
      <c r="K378" s="221" t="s">
        <v>263</v>
      </c>
      <c r="L378" s="47"/>
      <c r="M378" s="226" t="s">
        <v>35</v>
      </c>
      <c r="N378" s="227" t="s">
        <v>51</v>
      </c>
      <c r="O378" s="87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30" t="s">
        <v>264</v>
      </c>
      <c r="AT378" s="230" t="s">
        <v>259</v>
      </c>
      <c r="AU378" s="230" t="s">
        <v>89</v>
      </c>
      <c r="AY378" s="19" t="s">
        <v>257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9" t="s">
        <v>87</v>
      </c>
      <c r="BK378" s="231">
        <f>ROUND(I378*H378,2)</f>
        <v>0</v>
      </c>
      <c r="BL378" s="19" t="s">
        <v>264</v>
      </c>
      <c r="BM378" s="230" t="s">
        <v>1912</v>
      </c>
    </row>
    <row r="379" s="2" customFormat="1">
      <c r="A379" s="41"/>
      <c r="B379" s="42"/>
      <c r="C379" s="43"/>
      <c r="D379" s="232" t="s">
        <v>266</v>
      </c>
      <c r="E379" s="43"/>
      <c r="F379" s="233" t="s">
        <v>563</v>
      </c>
      <c r="G379" s="43"/>
      <c r="H379" s="43"/>
      <c r="I379" s="234"/>
      <c r="J379" s="43"/>
      <c r="K379" s="43"/>
      <c r="L379" s="47"/>
      <c r="M379" s="235"/>
      <c r="N379" s="236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266</v>
      </c>
      <c r="AU379" s="19" t="s">
        <v>89</v>
      </c>
    </row>
    <row r="380" s="13" customFormat="1">
      <c r="A380" s="13"/>
      <c r="B380" s="237"/>
      <c r="C380" s="238"/>
      <c r="D380" s="239" t="s">
        <v>268</v>
      </c>
      <c r="E380" s="240" t="s">
        <v>35</v>
      </c>
      <c r="F380" s="241" t="s">
        <v>1795</v>
      </c>
      <c r="G380" s="238"/>
      <c r="H380" s="240" t="s">
        <v>35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268</v>
      </c>
      <c r="AU380" s="247" t="s">
        <v>89</v>
      </c>
      <c r="AV380" s="13" t="s">
        <v>87</v>
      </c>
      <c r="AW380" s="13" t="s">
        <v>41</v>
      </c>
      <c r="AX380" s="13" t="s">
        <v>80</v>
      </c>
      <c r="AY380" s="247" t="s">
        <v>257</v>
      </c>
    </row>
    <row r="381" s="14" customFormat="1">
      <c r="A381" s="14"/>
      <c r="B381" s="248"/>
      <c r="C381" s="249"/>
      <c r="D381" s="239" t="s">
        <v>268</v>
      </c>
      <c r="E381" s="250" t="s">
        <v>35</v>
      </c>
      <c r="F381" s="251" t="s">
        <v>1913</v>
      </c>
      <c r="G381" s="249"/>
      <c r="H381" s="252">
        <v>43.024000000000001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268</v>
      </c>
      <c r="AU381" s="258" t="s">
        <v>89</v>
      </c>
      <c r="AV381" s="14" t="s">
        <v>89</v>
      </c>
      <c r="AW381" s="14" t="s">
        <v>41</v>
      </c>
      <c r="AX381" s="14" t="s">
        <v>80</v>
      </c>
      <c r="AY381" s="258" t="s">
        <v>257</v>
      </c>
    </row>
    <row r="382" s="15" customFormat="1">
      <c r="A382" s="15"/>
      <c r="B382" s="259"/>
      <c r="C382" s="260"/>
      <c r="D382" s="239" t="s">
        <v>268</v>
      </c>
      <c r="E382" s="261" t="s">
        <v>35</v>
      </c>
      <c r="F382" s="262" t="s">
        <v>272</v>
      </c>
      <c r="G382" s="260"/>
      <c r="H382" s="263">
        <v>43.024000000000001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9" t="s">
        <v>268</v>
      </c>
      <c r="AU382" s="269" t="s">
        <v>89</v>
      </c>
      <c r="AV382" s="15" t="s">
        <v>264</v>
      </c>
      <c r="AW382" s="15" t="s">
        <v>41</v>
      </c>
      <c r="AX382" s="15" t="s">
        <v>87</v>
      </c>
      <c r="AY382" s="269" t="s">
        <v>257</v>
      </c>
    </row>
    <row r="383" s="12" customFormat="1" ht="22.8" customHeight="1">
      <c r="A383" s="12"/>
      <c r="B383" s="203"/>
      <c r="C383" s="204"/>
      <c r="D383" s="205" t="s">
        <v>79</v>
      </c>
      <c r="E383" s="217" t="s">
        <v>565</v>
      </c>
      <c r="F383" s="217" t="s">
        <v>566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SUM(P384:P385)</f>
        <v>0</v>
      </c>
      <c r="Q383" s="211"/>
      <c r="R383" s="212">
        <f>SUM(R384:R385)</f>
        <v>0</v>
      </c>
      <c r="S383" s="211"/>
      <c r="T383" s="213">
        <f>SUM(T384:T385)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87</v>
      </c>
      <c r="AT383" s="215" t="s">
        <v>79</v>
      </c>
      <c r="AU383" s="215" t="s">
        <v>87</v>
      </c>
      <c r="AY383" s="214" t="s">
        <v>257</v>
      </c>
      <c r="BK383" s="216">
        <f>SUM(BK384:BK385)</f>
        <v>0</v>
      </c>
    </row>
    <row r="384" s="2" customFormat="1" ht="24.15" customHeight="1">
      <c r="A384" s="41"/>
      <c r="B384" s="42"/>
      <c r="C384" s="219" t="s">
        <v>1914</v>
      </c>
      <c r="D384" s="219" t="s">
        <v>259</v>
      </c>
      <c r="E384" s="220" t="s">
        <v>568</v>
      </c>
      <c r="F384" s="221" t="s">
        <v>569</v>
      </c>
      <c r="G384" s="222" t="s">
        <v>356</v>
      </c>
      <c r="H384" s="223">
        <v>15.077999999999999</v>
      </c>
      <c r="I384" s="224"/>
      <c r="J384" s="225">
        <f>ROUND(I384*H384,2)</f>
        <v>0</v>
      </c>
      <c r="K384" s="221" t="s">
        <v>263</v>
      </c>
      <c r="L384" s="47"/>
      <c r="M384" s="226" t="s">
        <v>35</v>
      </c>
      <c r="N384" s="227" t="s">
        <v>51</v>
      </c>
      <c r="O384" s="87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30" t="s">
        <v>264</v>
      </c>
      <c r="AT384" s="230" t="s">
        <v>259</v>
      </c>
      <c r="AU384" s="230" t="s">
        <v>89</v>
      </c>
      <c r="AY384" s="19" t="s">
        <v>257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9" t="s">
        <v>87</v>
      </c>
      <c r="BK384" s="231">
        <f>ROUND(I384*H384,2)</f>
        <v>0</v>
      </c>
      <c r="BL384" s="19" t="s">
        <v>264</v>
      </c>
      <c r="BM384" s="230" t="s">
        <v>1915</v>
      </c>
    </row>
    <row r="385" s="2" customFormat="1">
      <c r="A385" s="41"/>
      <c r="B385" s="42"/>
      <c r="C385" s="43"/>
      <c r="D385" s="232" t="s">
        <v>266</v>
      </c>
      <c r="E385" s="43"/>
      <c r="F385" s="233" t="s">
        <v>571</v>
      </c>
      <c r="G385" s="43"/>
      <c r="H385" s="43"/>
      <c r="I385" s="234"/>
      <c r="J385" s="43"/>
      <c r="K385" s="43"/>
      <c r="L385" s="47"/>
      <c r="M385" s="281"/>
      <c r="N385" s="282"/>
      <c r="O385" s="283"/>
      <c r="P385" s="283"/>
      <c r="Q385" s="283"/>
      <c r="R385" s="283"/>
      <c r="S385" s="283"/>
      <c r="T385" s="284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266</v>
      </c>
      <c r="AU385" s="19" t="s">
        <v>89</v>
      </c>
    </row>
    <row r="386" s="2" customFormat="1" ht="6.96" customHeight="1">
      <c r="A386" s="41"/>
      <c r="B386" s="62"/>
      <c r="C386" s="63"/>
      <c r="D386" s="63"/>
      <c r="E386" s="63"/>
      <c r="F386" s="63"/>
      <c r="G386" s="63"/>
      <c r="H386" s="63"/>
      <c r="I386" s="63"/>
      <c r="J386" s="63"/>
      <c r="K386" s="63"/>
      <c r="L386" s="47"/>
      <c r="M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</sheetData>
  <sheetProtection sheet="1" autoFilter="0" formatColumns="0" formatRows="0" objects="1" scenarios="1" spinCount="100000" saltValue="mc2c6BQZkDQ2yWhIbR+/SgXAlqJWueoB13HFOd0gOHCszio+vELD5se6r1d0G1soU2ipzGY9WpQOTcRuPJqK5w==" hashValue="WIzFXw9X7YX0tOOq+dQ8vlTsUzd2EvpTyFD6UG+FYzAQP2no4iJ0sADV06/Jakl0etjpSHkORTp9pPVQ9ID/kA==" algorithmName="SHA-512" password="CC35"/>
  <autoFilter ref="C99:K3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52"/>
    <hyperlink ref="F110" r:id="rId2" display="https://podminky.urs.cz/item/CS_URS_2021_01/113107163"/>
    <hyperlink ref="F116" r:id="rId3" display="https://podminky.urs.cz/item/CS_URS_2021_01/113107182"/>
    <hyperlink ref="F122" r:id="rId4" display="https://podminky.urs.cz/item/CS_URS_2021_01/115101201"/>
    <hyperlink ref="F127" r:id="rId5" display="https://podminky.urs.cz/item/CS_URS_2021_01/115101301"/>
    <hyperlink ref="F132" r:id="rId6" display="https://podminky.urs.cz/item/CS_URS_2021_01/119001405"/>
    <hyperlink ref="F138" r:id="rId7" display="https://podminky.urs.cz/item/CS_URS_2021_01/119001406"/>
    <hyperlink ref="F144" r:id="rId8" display="https://podminky.urs.cz/item/CS_URS_2021_01/119001421"/>
    <hyperlink ref="F150" r:id="rId9" display="https://podminky.urs.cz/item/CS_URS_2021_01/132354204"/>
    <hyperlink ref="F156" r:id="rId10" display="https://podminky.urs.cz/item/CS_URS_2021_01/139001101"/>
    <hyperlink ref="F166" r:id="rId11" display="https://podminky.urs.cz/item/CS_URS_2021_01/151101101"/>
    <hyperlink ref="F172" r:id="rId12" display="https://podminky.urs.cz/item/CS_URS_2021_01/151101111"/>
    <hyperlink ref="F174" r:id="rId13" display="https://podminky.urs.cz/item/CS_URS_2021_01/162751137"/>
    <hyperlink ref="F180" r:id="rId14" display="https://podminky.urs.cz/item/CS_URS_2021_01/162751139"/>
    <hyperlink ref="F186" r:id="rId15" display="https://podminky.urs.cz/item/CS_URS_2021_01/171201221"/>
    <hyperlink ref="F192" r:id="rId16" display="https://podminky.urs.cz/item/CS_URS_2021_01/174151101"/>
    <hyperlink ref="F200" r:id="rId17" display="https://podminky.urs.cz/item/CS_URS_2021_01/175151101"/>
    <hyperlink ref="F210" r:id="rId18" display="https://podminky.urs.cz/item/CS_URS_2021_01/212752111"/>
    <hyperlink ref="F216" r:id="rId19" display="https://podminky.urs.cz/item/CS_URS_2021_01/338171113"/>
    <hyperlink ref="F224" r:id="rId20" display="https://podminky.urs.cz/item/CS_URS_2021_01/451573111"/>
    <hyperlink ref="F230" r:id="rId21" display="https://podminky.urs.cz/item/CS_URS_2021_01/452313131"/>
    <hyperlink ref="F236" r:id="rId22" display="https://podminky.urs.cz/item/CS_URS_2021_01/452353101"/>
    <hyperlink ref="F243" r:id="rId23" display="https://podminky.urs.cz/item/CS_URS_2021_01/857242122"/>
    <hyperlink ref="F257" r:id="rId24" display="https://podminky.urs.cz/item/CS_URS_2021_01/857312122"/>
    <hyperlink ref="F271" r:id="rId25" display="https://podminky.urs.cz/item/CS_URS_2021_01/857313131"/>
    <hyperlink ref="F277" r:id="rId26" display="https://podminky.urs.cz/item/CS_URS_2021_01/871321141"/>
    <hyperlink ref="F284" r:id="rId27" display="https://podminky.urs.cz/item/CS_URS_2021_01/877321101"/>
    <hyperlink ref="F298" r:id="rId28" display="https://podminky.urs.cz/item/CS_URS_2021_01/877321112"/>
    <hyperlink ref="F304" r:id="rId29" display="https://podminky.urs.cz/item/CS_URS_2021_01/891241112"/>
    <hyperlink ref="F312" r:id="rId30" display="https://podminky.urs.cz/item/CS_URS_2021_01/891247211"/>
    <hyperlink ref="F319" r:id="rId31" display="https://podminky.urs.cz/item/CS_URS_2021_01/891311112"/>
    <hyperlink ref="F326" r:id="rId32" display="https://podminky.urs.cz/item/CS_URS_2021_01/892351111"/>
    <hyperlink ref="F331" r:id="rId33" display="https://podminky.urs.cz/item/CS_URS_2021_01/892353122"/>
    <hyperlink ref="F336" r:id="rId34" display="https://podminky.urs.cz/item/CS_URS_2021_01/892372111"/>
    <hyperlink ref="F338" r:id="rId35" display="https://podminky.urs.cz/item/CS_URS_2021_01/899401112"/>
    <hyperlink ref="F345" r:id="rId36" display="https://podminky.urs.cz/item/CS_URS_2021_01/899713111"/>
    <hyperlink ref="F350" r:id="rId37" display="https://podminky.urs.cz/item/CS_URS_2021_01/899721111"/>
    <hyperlink ref="F355" r:id="rId38" display="https://podminky.urs.cz/item/CS_URS_2021_01/899722111"/>
    <hyperlink ref="F361" r:id="rId39" display="https://podminky.urs.cz/item/CS_URS_2021_01/919735112"/>
    <hyperlink ref="F368" r:id="rId40" display="https://podminky.urs.cz/item/CS_URS_2021_01/997221551"/>
    <hyperlink ref="F370" r:id="rId41" display="https://podminky.urs.cz/item/CS_URS_2021_01/997221559"/>
    <hyperlink ref="F374" r:id="rId42" display="https://podminky.urs.cz/item/CS_URS_2021_01/997221645"/>
    <hyperlink ref="F379" r:id="rId43" display="https://podminky.urs.cz/item/CS_URS_2021_01/997221655"/>
    <hyperlink ref="F385" r:id="rId44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1792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1916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35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573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ROUND((SUM(BE100:BE323)),  2)</f>
        <v>0</v>
      </c>
      <c r="G37" s="41"/>
      <c r="H37" s="41"/>
      <c r="I37" s="163">
        <v>0.20999999999999999</v>
      </c>
      <c r="J37" s="162">
        <f>ROUND(((SUM(BE100:BE323))*I37),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ROUND((SUM(BF100:BF323)),  2)</f>
        <v>0</v>
      </c>
      <c r="G38" s="41"/>
      <c r="H38" s="41"/>
      <c r="I38" s="163">
        <v>0.14999999999999999</v>
      </c>
      <c r="J38" s="162">
        <f>ROUND(((SUM(BF100:BF323))*I38),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ROUND((SUM(BG100:BG323)),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ROUND((SUM(BH100:BH323)),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ROUND((SUM(BI100:BI323)),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1792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01.2 B - Vodovodní řad 2 - investice SVS a.s.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SVS a.s., Přítkovská 1689, Teplice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J192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J198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J206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J213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239</v>
      </c>
      <c r="E74" s="189"/>
      <c r="F74" s="189"/>
      <c r="G74" s="189"/>
      <c r="H74" s="189"/>
      <c r="I74" s="189"/>
      <c r="J74" s="190">
        <f>J297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J304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J321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1664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1792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01.2 B - Vodovodní řad 2 - investice SVS a.s.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SVS a.s., Přítkovská 1689, Teplice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6.1398889400000014</v>
      </c>
      <c r="S100" s="99"/>
      <c r="T100" s="201">
        <f>T101</f>
        <v>22.349040000000002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P102+P192+P198+P206+P213+P297+P304+P321</f>
        <v>0</v>
      </c>
      <c r="Q101" s="211"/>
      <c r="R101" s="212">
        <f>R102+R192+R198+R206+R213+R297+R304+R321</f>
        <v>6.1398889400000014</v>
      </c>
      <c r="S101" s="211"/>
      <c r="T101" s="213">
        <f>T102+T192+T198+T206+T213+T297+T304+T321</f>
        <v>22.349040000000002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BK102+BK192+BK198+BK206+BK213+BK297+BK304+BK321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SUM(P103:P191)</f>
        <v>0</v>
      </c>
      <c r="Q102" s="211"/>
      <c r="R102" s="212">
        <f>SUM(R103:R191)</f>
        <v>0.11231424</v>
      </c>
      <c r="S102" s="211"/>
      <c r="T102" s="213">
        <f>SUM(T103:T191)</f>
        <v>21.369600000000002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SUM(BK103:BK191)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260</v>
      </c>
      <c r="F103" s="221" t="s">
        <v>261</v>
      </c>
      <c r="G103" s="222" t="s">
        <v>262</v>
      </c>
      <c r="H103" s="223">
        <v>22.260000000000002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0.29999999999999999</v>
      </c>
      <c r="T103" s="229">
        <f>S103*H103</f>
        <v>6.6779999999999999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1917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267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1918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1919</v>
      </c>
      <c r="G107" s="249"/>
      <c r="H107" s="252">
        <v>22.260000000000002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22.260000000000002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37.8" customHeight="1">
      <c r="A109" s="41"/>
      <c r="B109" s="42"/>
      <c r="C109" s="219" t="s">
        <v>89</v>
      </c>
      <c r="D109" s="219" t="s">
        <v>259</v>
      </c>
      <c r="E109" s="220" t="s">
        <v>273</v>
      </c>
      <c r="F109" s="221" t="s">
        <v>274</v>
      </c>
      <c r="G109" s="222" t="s">
        <v>262</v>
      </c>
      <c r="H109" s="223">
        <v>22.260000000000002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0</v>
      </c>
      <c r="R109" s="228">
        <f>Q109*H109</f>
        <v>0</v>
      </c>
      <c r="S109" s="228">
        <v>0.44</v>
      </c>
      <c r="T109" s="229">
        <f>S109*H109</f>
        <v>9.7944000000000013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1920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276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1918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270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1919</v>
      </c>
      <c r="G113" s="249"/>
      <c r="H113" s="252">
        <v>22.260000000000002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22.260000000000002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37.8" customHeight="1">
      <c r="A115" s="41"/>
      <c r="B115" s="42"/>
      <c r="C115" s="219" t="s">
        <v>98</v>
      </c>
      <c r="D115" s="219" t="s">
        <v>259</v>
      </c>
      <c r="E115" s="220" t="s">
        <v>277</v>
      </c>
      <c r="F115" s="221" t="s">
        <v>278</v>
      </c>
      <c r="G115" s="222" t="s">
        <v>262</v>
      </c>
      <c r="H115" s="223">
        <v>22.260000000000002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0.22</v>
      </c>
      <c r="T115" s="229">
        <f>S115*H115</f>
        <v>4.8972000000000007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1921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280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1918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3" customFormat="1">
      <c r="A118" s="13"/>
      <c r="B118" s="237"/>
      <c r="C118" s="238"/>
      <c r="D118" s="239" t="s">
        <v>268</v>
      </c>
      <c r="E118" s="240" t="s">
        <v>35</v>
      </c>
      <c r="F118" s="241" t="s">
        <v>270</v>
      </c>
      <c r="G118" s="238"/>
      <c r="H118" s="240" t="s">
        <v>35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268</v>
      </c>
      <c r="AU118" s="247" t="s">
        <v>89</v>
      </c>
      <c r="AV118" s="13" t="s">
        <v>87</v>
      </c>
      <c r="AW118" s="13" t="s">
        <v>41</v>
      </c>
      <c r="AX118" s="13" t="s">
        <v>80</v>
      </c>
      <c r="AY118" s="247" t="s">
        <v>257</v>
      </c>
    </row>
    <row r="119" s="14" customFormat="1">
      <c r="A119" s="14"/>
      <c r="B119" s="248"/>
      <c r="C119" s="249"/>
      <c r="D119" s="239" t="s">
        <v>268</v>
      </c>
      <c r="E119" s="250" t="s">
        <v>35</v>
      </c>
      <c r="F119" s="251" t="s">
        <v>1919</v>
      </c>
      <c r="G119" s="249"/>
      <c r="H119" s="252">
        <v>22.260000000000002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268</v>
      </c>
      <c r="AU119" s="258" t="s">
        <v>89</v>
      </c>
      <c r="AV119" s="14" t="s">
        <v>89</v>
      </c>
      <c r="AW119" s="14" t="s">
        <v>41</v>
      </c>
      <c r="AX119" s="14" t="s">
        <v>80</v>
      </c>
      <c r="AY119" s="258" t="s">
        <v>257</v>
      </c>
    </row>
    <row r="120" s="15" customFormat="1">
      <c r="A120" s="15"/>
      <c r="B120" s="259"/>
      <c r="C120" s="260"/>
      <c r="D120" s="239" t="s">
        <v>268</v>
      </c>
      <c r="E120" s="261" t="s">
        <v>35</v>
      </c>
      <c r="F120" s="262" t="s">
        <v>272</v>
      </c>
      <c r="G120" s="260"/>
      <c r="H120" s="263">
        <v>22.260000000000002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268</v>
      </c>
      <c r="AU120" s="269" t="s">
        <v>89</v>
      </c>
      <c r="AV120" s="15" t="s">
        <v>264</v>
      </c>
      <c r="AW120" s="15" t="s">
        <v>41</v>
      </c>
      <c r="AX120" s="15" t="s">
        <v>87</v>
      </c>
      <c r="AY120" s="269" t="s">
        <v>257</v>
      </c>
    </row>
    <row r="121" s="2" customFormat="1" ht="16.5" customHeight="1">
      <c r="A121" s="41"/>
      <c r="B121" s="42"/>
      <c r="C121" s="219" t="s">
        <v>264</v>
      </c>
      <c r="D121" s="219" t="s">
        <v>259</v>
      </c>
      <c r="E121" s="220" t="s">
        <v>281</v>
      </c>
      <c r="F121" s="221" t="s">
        <v>282</v>
      </c>
      <c r="G121" s="222" t="s">
        <v>283</v>
      </c>
      <c r="H121" s="223">
        <v>24</v>
      </c>
      <c r="I121" s="224"/>
      <c r="J121" s="225">
        <f>ROUND(I121*H121,2)</f>
        <v>0</v>
      </c>
      <c r="K121" s="221" t="s">
        <v>263</v>
      </c>
      <c r="L121" s="47"/>
      <c r="M121" s="226" t="s">
        <v>35</v>
      </c>
      <c r="N121" s="227" t="s">
        <v>51</v>
      </c>
      <c r="O121" s="87"/>
      <c r="P121" s="228">
        <f>O121*H121</f>
        <v>0</v>
      </c>
      <c r="Q121" s="228">
        <v>3.0000000000000001E-05</v>
      </c>
      <c r="R121" s="228">
        <f>Q121*H121</f>
        <v>0.00072000000000000005</v>
      </c>
      <c r="S121" s="228">
        <v>0</v>
      </c>
      <c r="T121" s="22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0" t="s">
        <v>264</v>
      </c>
      <c r="AT121" s="230" t="s">
        <v>259</v>
      </c>
      <c r="AU121" s="230" t="s">
        <v>89</v>
      </c>
      <c r="AY121" s="19" t="s">
        <v>257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87</v>
      </c>
      <c r="BK121" s="231">
        <f>ROUND(I121*H121,2)</f>
        <v>0</v>
      </c>
      <c r="BL121" s="19" t="s">
        <v>264</v>
      </c>
      <c r="BM121" s="230" t="s">
        <v>1922</v>
      </c>
    </row>
    <row r="122" s="2" customFormat="1">
      <c r="A122" s="41"/>
      <c r="B122" s="42"/>
      <c r="C122" s="43"/>
      <c r="D122" s="232" t="s">
        <v>266</v>
      </c>
      <c r="E122" s="43"/>
      <c r="F122" s="233" t="s">
        <v>285</v>
      </c>
      <c r="G122" s="43"/>
      <c r="H122" s="43"/>
      <c r="I122" s="234"/>
      <c r="J122" s="43"/>
      <c r="K122" s="43"/>
      <c r="L122" s="47"/>
      <c r="M122" s="235"/>
      <c r="N122" s="23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266</v>
      </c>
      <c r="AU122" s="19" t="s">
        <v>89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1918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1923</v>
      </c>
      <c r="G124" s="249"/>
      <c r="H124" s="252">
        <v>24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24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4.15" customHeight="1">
      <c r="A126" s="41"/>
      <c r="B126" s="42"/>
      <c r="C126" s="219" t="s">
        <v>287</v>
      </c>
      <c r="D126" s="219" t="s">
        <v>259</v>
      </c>
      <c r="E126" s="220" t="s">
        <v>288</v>
      </c>
      <c r="F126" s="221" t="s">
        <v>289</v>
      </c>
      <c r="G126" s="222" t="s">
        <v>290</v>
      </c>
      <c r="H126" s="223">
        <v>3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1924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292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1918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98</v>
      </c>
      <c r="G129" s="249"/>
      <c r="H129" s="252">
        <v>3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3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49.05" customHeight="1">
      <c r="A131" s="41"/>
      <c r="B131" s="42"/>
      <c r="C131" s="219" t="s">
        <v>294</v>
      </c>
      <c r="D131" s="219" t="s">
        <v>259</v>
      </c>
      <c r="E131" s="220" t="s">
        <v>309</v>
      </c>
      <c r="F131" s="221" t="s">
        <v>310</v>
      </c>
      <c r="G131" s="222" t="s">
        <v>297</v>
      </c>
      <c r="H131" s="223">
        <v>1.2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0.036900000000000002</v>
      </c>
      <c r="R131" s="228">
        <f>Q131*H131</f>
        <v>0.04428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1925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312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1918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1807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1130</v>
      </c>
      <c r="G135" s="249"/>
      <c r="H135" s="252">
        <v>1.2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1.2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24.15" customHeight="1">
      <c r="A137" s="41"/>
      <c r="B137" s="42"/>
      <c r="C137" s="219" t="s">
        <v>302</v>
      </c>
      <c r="D137" s="219" t="s">
        <v>259</v>
      </c>
      <c r="E137" s="220" t="s">
        <v>316</v>
      </c>
      <c r="F137" s="221" t="s">
        <v>317</v>
      </c>
      <c r="G137" s="222" t="s">
        <v>318</v>
      </c>
      <c r="H137" s="223">
        <v>26.712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1926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320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1918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1809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1927</v>
      </c>
      <c r="G141" s="249"/>
      <c r="H141" s="252">
        <v>26.712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5" customFormat="1">
      <c r="A142" s="15"/>
      <c r="B142" s="259"/>
      <c r="C142" s="260"/>
      <c r="D142" s="239" t="s">
        <v>268</v>
      </c>
      <c r="E142" s="261" t="s">
        <v>35</v>
      </c>
      <c r="F142" s="262" t="s">
        <v>272</v>
      </c>
      <c r="G142" s="260"/>
      <c r="H142" s="263">
        <v>26.712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268</v>
      </c>
      <c r="AU142" s="269" t="s">
        <v>89</v>
      </c>
      <c r="AV142" s="15" t="s">
        <v>264</v>
      </c>
      <c r="AW142" s="15" t="s">
        <v>41</v>
      </c>
      <c r="AX142" s="15" t="s">
        <v>87</v>
      </c>
      <c r="AY142" s="269" t="s">
        <v>257</v>
      </c>
    </row>
    <row r="143" s="2" customFormat="1" ht="24.15" customHeight="1">
      <c r="A143" s="41"/>
      <c r="B143" s="42"/>
      <c r="C143" s="219" t="s">
        <v>308</v>
      </c>
      <c r="D143" s="219" t="s">
        <v>259</v>
      </c>
      <c r="E143" s="220" t="s">
        <v>324</v>
      </c>
      <c r="F143" s="221" t="s">
        <v>325</v>
      </c>
      <c r="G143" s="222" t="s">
        <v>318</v>
      </c>
      <c r="H143" s="223">
        <v>1.8</v>
      </c>
      <c r="I143" s="224"/>
      <c r="J143" s="225">
        <f>ROUND(I143*H143,2)</f>
        <v>0</v>
      </c>
      <c r="K143" s="221" t="s">
        <v>263</v>
      </c>
      <c r="L143" s="47"/>
      <c r="M143" s="226" t="s">
        <v>35</v>
      </c>
      <c r="N143" s="227" t="s">
        <v>51</v>
      </c>
      <c r="O143" s="87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0" t="s">
        <v>264</v>
      </c>
      <c r="AT143" s="230" t="s">
        <v>259</v>
      </c>
      <c r="AU143" s="230" t="s">
        <v>89</v>
      </c>
      <c r="AY143" s="19" t="s">
        <v>257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87</v>
      </c>
      <c r="BK143" s="231">
        <f>ROUND(I143*H143,2)</f>
        <v>0</v>
      </c>
      <c r="BL143" s="19" t="s">
        <v>264</v>
      </c>
      <c r="BM143" s="230" t="s">
        <v>1928</v>
      </c>
    </row>
    <row r="144" s="2" customFormat="1">
      <c r="A144" s="41"/>
      <c r="B144" s="42"/>
      <c r="C144" s="43"/>
      <c r="D144" s="232" t="s">
        <v>266</v>
      </c>
      <c r="E144" s="43"/>
      <c r="F144" s="233" t="s">
        <v>327</v>
      </c>
      <c r="G144" s="43"/>
      <c r="H144" s="43"/>
      <c r="I144" s="234"/>
      <c r="J144" s="43"/>
      <c r="K144" s="43"/>
      <c r="L144" s="47"/>
      <c r="M144" s="235"/>
      <c r="N144" s="23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266</v>
      </c>
      <c r="AU144" s="19" t="s">
        <v>89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1918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1807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4" customFormat="1">
      <c r="A147" s="14"/>
      <c r="B147" s="248"/>
      <c r="C147" s="249"/>
      <c r="D147" s="239" t="s">
        <v>268</v>
      </c>
      <c r="E147" s="250" t="s">
        <v>35</v>
      </c>
      <c r="F147" s="251" t="s">
        <v>1136</v>
      </c>
      <c r="G147" s="249"/>
      <c r="H147" s="252">
        <v>1.8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268</v>
      </c>
      <c r="AU147" s="258" t="s">
        <v>89</v>
      </c>
      <c r="AV147" s="14" t="s">
        <v>89</v>
      </c>
      <c r="AW147" s="14" t="s">
        <v>41</v>
      </c>
      <c r="AX147" s="14" t="s">
        <v>80</v>
      </c>
      <c r="AY147" s="258" t="s">
        <v>257</v>
      </c>
    </row>
    <row r="148" s="15" customFormat="1">
      <c r="A148" s="15"/>
      <c r="B148" s="259"/>
      <c r="C148" s="260"/>
      <c r="D148" s="239" t="s">
        <v>268</v>
      </c>
      <c r="E148" s="261" t="s">
        <v>35</v>
      </c>
      <c r="F148" s="262" t="s">
        <v>272</v>
      </c>
      <c r="G148" s="260"/>
      <c r="H148" s="263">
        <v>1.8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268</v>
      </c>
      <c r="AU148" s="269" t="s">
        <v>89</v>
      </c>
      <c r="AV148" s="15" t="s">
        <v>264</v>
      </c>
      <c r="AW148" s="15" t="s">
        <v>41</v>
      </c>
      <c r="AX148" s="15" t="s">
        <v>87</v>
      </c>
      <c r="AY148" s="269" t="s">
        <v>257</v>
      </c>
    </row>
    <row r="149" s="2" customFormat="1" ht="21.75" customHeight="1">
      <c r="A149" s="41"/>
      <c r="B149" s="42"/>
      <c r="C149" s="219" t="s">
        <v>315</v>
      </c>
      <c r="D149" s="219" t="s">
        <v>259</v>
      </c>
      <c r="E149" s="220" t="s">
        <v>332</v>
      </c>
      <c r="F149" s="221" t="s">
        <v>333</v>
      </c>
      <c r="G149" s="222" t="s">
        <v>262</v>
      </c>
      <c r="H149" s="223">
        <v>80.135999999999996</v>
      </c>
      <c r="I149" s="224"/>
      <c r="J149" s="225">
        <f>ROUND(I149*H149,2)</f>
        <v>0</v>
      </c>
      <c r="K149" s="221" t="s">
        <v>263</v>
      </c>
      <c r="L149" s="47"/>
      <c r="M149" s="226" t="s">
        <v>35</v>
      </c>
      <c r="N149" s="227" t="s">
        <v>51</v>
      </c>
      <c r="O149" s="87"/>
      <c r="P149" s="228">
        <f>O149*H149</f>
        <v>0</v>
      </c>
      <c r="Q149" s="228">
        <v>0.00084000000000000003</v>
      </c>
      <c r="R149" s="228">
        <f>Q149*H149</f>
        <v>0.067314239999999997</v>
      </c>
      <c r="S149" s="228">
        <v>0</v>
      </c>
      <c r="T149" s="22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0" t="s">
        <v>264</v>
      </c>
      <c r="AT149" s="230" t="s">
        <v>259</v>
      </c>
      <c r="AU149" s="230" t="s">
        <v>89</v>
      </c>
      <c r="AY149" s="19" t="s">
        <v>257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87</v>
      </c>
      <c r="BK149" s="231">
        <f>ROUND(I149*H149,2)</f>
        <v>0</v>
      </c>
      <c r="BL149" s="19" t="s">
        <v>264</v>
      </c>
      <c r="BM149" s="230" t="s">
        <v>1929</v>
      </c>
    </row>
    <row r="150" s="2" customFormat="1">
      <c r="A150" s="41"/>
      <c r="B150" s="42"/>
      <c r="C150" s="43"/>
      <c r="D150" s="232" t="s">
        <v>266</v>
      </c>
      <c r="E150" s="43"/>
      <c r="F150" s="233" t="s">
        <v>335</v>
      </c>
      <c r="G150" s="43"/>
      <c r="H150" s="43"/>
      <c r="I150" s="234"/>
      <c r="J150" s="43"/>
      <c r="K150" s="43"/>
      <c r="L150" s="47"/>
      <c r="M150" s="235"/>
      <c r="N150" s="23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266</v>
      </c>
      <c r="AU150" s="19" t="s">
        <v>89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1918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1809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4" customFormat="1">
      <c r="A153" s="14"/>
      <c r="B153" s="248"/>
      <c r="C153" s="249"/>
      <c r="D153" s="239" t="s">
        <v>268</v>
      </c>
      <c r="E153" s="250" t="s">
        <v>35</v>
      </c>
      <c r="F153" s="251" t="s">
        <v>1930</v>
      </c>
      <c r="G153" s="249"/>
      <c r="H153" s="252">
        <v>80.135999999999996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268</v>
      </c>
      <c r="AU153" s="258" t="s">
        <v>89</v>
      </c>
      <c r="AV153" s="14" t="s">
        <v>89</v>
      </c>
      <c r="AW153" s="14" t="s">
        <v>41</v>
      </c>
      <c r="AX153" s="14" t="s">
        <v>80</v>
      </c>
      <c r="AY153" s="258" t="s">
        <v>257</v>
      </c>
    </row>
    <row r="154" s="15" customFormat="1">
      <c r="A154" s="15"/>
      <c r="B154" s="259"/>
      <c r="C154" s="260"/>
      <c r="D154" s="239" t="s">
        <v>268</v>
      </c>
      <c r="E154" s="261" t="s">
        <v>35</v>
      </c>
      <c r="F154" s="262" t="s">
        <v>272</v>
      </c>
      <c r="G154" s="260"/>
      <c r="H154" s="263">
        <v>80.135999999999996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268</v>
      </c>
      <c r="AU154" s="269" t="s">
        <v>89</v>
      </c>
      <c r="AV154" s="15" t="s">
        <v>264</v>
      </c>
      <c r="AW154" s="15" t="s">
        <v>41</v>
      </c>
      <c r="AX154" s="15" t="s">
        <v>87</v>
      </c>
      <c r="AY154" s="269" t="s">
        <v>257</v>
      </c>
    </row>
    <row r="155" s="2" customFormat="1" ht="24.15" customHeight="1">
      <c r="A155" s="41"/>
      <c r="B155" s="42"/>
      <c r="C155" s="219" t="s">
        <v>323</v>
      </c>
      <c r="D155" s="219" t="s">
        <v>259</v>
      </c>
      <c r="E155" s="220" t="s">
        <v>338</v>
      </c>
      <c r="F155" s="221" t="s">
        <v>339</v>
      </c>
      <c r="G155" s="222" t="s">
        <v>262</v>
      </c>
      <c r="H155" s="223">
        <v>80.135999999999996</v>
      </c>
      <c r="I155" s="224"/>
      <c r="J155" s="225">
        <f>ROUND(I155*H155,2)</f>
        <v>0</v>
      </c>
      <c r="K155" s="221" t="s">
        <v>263</v>
      </c>
      <c r="L155" s="47"/>
      <c r="M155" s="226" t="s">
        <v>35</v>
      </c>
      <c r="N155" s="227" t="s">
        <v>51</v>
      </c>
      <c r="O155" s="87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30" t="s">
        <v>264</v>
      </c>
      <c r="AT155" s="230" t="s">
        <v>259</v>
      </c>
      <c r="AU155" s="230" t="s">
        <v>89</v>
      </c>
      <c r="AY155" s="19" t="s">
        <v>257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87</v>
      </c>
      <c r="BK155" s="231">
        <f>ROUND(I155*H155,2)</f>
        <v>0</v>
      </c>
      <c r="BL155" s="19" t="s">
        <v>264</v>
      </c>
      <c r="BM155" s="230" t="s">
        <v>1931</v>
      </c>
    </row>
    <row r="156" s="2" customFormat="1">
      <c r="A156" s="41"/>
      <c r="B156" s="42"/>
      <c r="C156" s="43"/>
      <c r="D156" s="232" t="s">
        <v>266</v>
      </c>
      <c r="E156" s="43"/>
      <c r="F156" s="233" t="s">
        <v>341</v>
      </c>
      <c r="G156" s="43"/>
      <c r="H156" s="43"/>
      <c r="I156" s="234"/>
      <c r="J156" s="43"/>
      <c r="K156" s="43"/>
      <c r="L156" s="47"/>
      <c r="M156" s="235"/>
      <c r="N156" s="23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266</v>
      </c>
      <c r="AU156" s="19" t="s">
        <v>89</v>
      </c>
    </row>
    <row r="157" s="2" customFormat="1" ht="37.8" customHeight="1">
      <c r="A157" s="41"/>
      <c r="B157" s="42"/>
      <c r="C157" s="219" t="s">
        <v>331</v>
      </c>
      <c r="D157" s="219" t="s">
        <v>259</v>
      </c>
      <c r="E157" s="220" t="s">
        <v>342</v>
      </c>
      <c r="F157" s="221" t="s">
        <v>343</v>
      </c>
      <c r="G157" s="222" t="s">
        <v>318</v>
      </c>
      <c r="H157" s="223">
        <v>26.712</v>
      </c>
      <c r="I157" s="224"/>
      <c r="J157" s="225">
        <f>ROUND(I157*H157,2)</f>
        <v>0</v>
      </c>
      <c r="K157" s="221" t="s">
        <v>263</v>
      </c>
      <c r="L157" s="47"/>
      <c r="M157" s="226" t="s">
        <v>35</v>
      </c>
      <c r="N157" s="227" t="s">
        <v>51</v>
      </c>
      <c r="O157" s="87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0" t="s">
        <v>264</v>
      </c>
      <c r="AT157" s="230" t="s">
        <v>259</v>
      </c>
      <c r="AU157" s="230" t="s">
        <v>89</v>
      </c>
      <c r="AY157" s="19" t="s">
        <v>257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87</v>
      </c>
      <c r="BK157" s="231">
        <f>ROUND(I157*H157,2)</f>
        <v>0</v>
      </c>
      <c r="BL157" s="19" t="s">
        <v>264</v>
      </c>
      <c r="BM157" s="230" t="s">
        <v>1932</v>
      </c>
    </row>
    <row r="158" s="2" customFormat="1">
      <c r="A158" s="41"/>
      <c r="B158" s="42"/>
      <c r="C158" s="43"/>
      <c r="D158" s="232" t="s">
        <v>266</v>
      </c>
      <c r="E158" s="43"/>
      <c r="F158" s="233" t="s">
        <v>345</v>
      </c>
      <c r="G158" s="43"/>
      <c r="H158" s="43"/>
      <c r="I158" s="234"/>
      <c r="J158" s="43"/>
      <c r="K158" s="43"/>
      <c r="L158" s="47"/>
      <c r="M158" s="235"/>
      <c r="N158" s="23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266</v>
      </c>
      <c r="AU158" s="19" t="s">
        <v>89</v>
      </c>
    </row>
    <row r="159" s="13" customFormat="1">
      <c r="A159" s="13"/>
      <c r="B159" s="237"/>
      <c r="C159" s="238"/>
      <c r="D159" s="239" t="s">
        <v>268</v>
      </c>
      <c r="E159" s="240" t="s">
        <v>35</v>
      </c>
      <c r="F159" s="241" t="s">
        <v>1918</v>
      </c>
      <c r="G159" s="238"/>
      <c r="H159" s="240" t="s">
        <v>35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268</v>
      </c>
      <c r="AU159" s="247" t="s">
        <v>89</v>
      </c>
      <c r="AV159" s="13" t="s">
        <v>87</v>
      </c>
      <c r="AW159" s="13" t="s">
        <v>41</v>
      </c>
      <c r="AX159" s="13" t="s">
        <v>80</v>
      </c>
      <c r="AY159" s="247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346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1933</v>
      </c>
      <c r="G161" s="249"/>
      <c r="H161" s="252">
        <v>26.712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5" customFormat="1">
      <c r="A162" s="15"/>
      <c r="B162" s="259"/>
      <c r="C162" s="260"/>
      <c r="D162" s="239" t="s">
        <v>268</v>
      </c>
      <c r="E162" s="261" t="s">
        <v>35</v>
      </c>
      <c r="F162" s="262" t="s">
        <v>272</v>
      </c>
      <c r="G162" s="260"/>
      <c r="H162" s="263">
        <v>26.712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268</v>
      </c>
      <c r="AU162" s="269" t="s">
        <v>89</v>
      </c>
      <c r="AV162" s="15" t="s">
        <v>264</v>
      </c>
      <c r="AW162" s="15" t="s">
        <v>41</v>
      </c>
      <c r="AX162" s="15" t="s">
        <v>87</v>
      </c>
      <c r="AY162" s="269" t="s">
        <v>257</v>
      </c>
    </row>
    <row r="163" s="2" customFormat="1" ht="37.8" customHeight="1">
      <c r="A163" s="41"/>
      <c r="B163" s="42"/>
      <c r="C163" s="219" t="s">
        <v>337</v>
      </c>
      <c r="D163" s="219" t="s">
        <v>259</v>
      </c>
      <c r="E163" s="220" t="s">
        <v>349</v>
      </c>
      <c r="F163" s="221" t="s">
        <v>350</v>
      </c>
      <c r="G163" s="222" t="s">
        <v>318</v>
      </c>
      <c r="H163" s="223">
        <v>53.423999999999999</v>
      </c>
      <c r="I163" s="224"/>
      <c r="J163" s="225">
        <f>ROUND(I163*H163,2)</f>
        <v>0</v>
      </c>
      <c r="K163" s="221" t="s">
        <v>263</v>
      </c>
      <c r="L163" s="47"/>
      <c r="M163" s="226" t="s">
        <v>35</v>
      </c>
      <c r="N163" s="227" t="s">
        <v>51</v>
      </c>
      <c r="O163" s="8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0" t="s">
        <v>264</v>
      </c>
      <c r="AT163" s="230" t="s">
        <v>259</v>
      </c>
      <c r="AU163" s="230" t="s">
        <v>89</v>
      </c>
      <c r="AY163" s="19" t="s">
        <v>257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9" t="s">
        <v>87</v>
      </c>
      <c r="BK163" s="231">
        <f>ROUND(I163*H163,2)</f>
        <v>0</v>
      </c>
      <c r="BL163" s="19" t="s">
        <v>264</v>
      </c>
      <c r="BM163" s="230" t="s">
        <v>1934</v>
      </c>
    </row>
    <row r="164" s="2" customFormat="1">
      <c r="A164" s="41"/>
      <c r="B164" s="42"/>
      <c r="C164" s="43"/>
      <c r="D164" s="232" t="s">
        <v>266</v>
      </c>
      <c r="E164" s="43"/>
      <c r="F164" s="233" t="s">
        <v>352</v>
      </c>
      <c r="G164" s="43"/>
      <c r="H164" s="43"/>
      <c r="I164" s="234"/>
      <c r="J164" s="43"/>
      <c r="K164" s="43"/>
      <c r="L164" s="47"/>
      <c r="M164" s="235"/>
      <c r="N164" s="23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266</v>
      </c>
      <c r="AU164" s="19" t="s">
        <v>89</v>
      </c>
    </row>
    <row r="165" s="13" customFormat="1">
      <c r="A165" s="13"/>
      <c r="B165" s="237"/>
      <c r="C165" s="238"/>
      <c r="D165" s="239" t="s">
        <v>268</v>
      </c>
      <c r="E165" s="240" t="s">
        <v>35</v>
      </c>
      <c r="F165" s="241" t="s">
        <v>1918</v>
      </c>
      <c r="G165" s="238"/>
      <c r="H165" s="240" t="s">
        <v>35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268</v>
      </c>
      <c r="AU165" s="247" t="s">
        <v>89</v>
      </c>
      <c r="AV165" s="13" t="s">
        <v>87</v>
      </c>
      <c r="AW165" s="13" t="s">
        <v>41</v>
      </c>
      <c r="AX165" s="13" t="s">
        <v>80</v>
      </c>
      <c r="AY165" s="247" t="s">
        <v>257</v>
      </c>
    </row>
    <row r="166" s="13" customFormat="1">
      <c r="A166" s="13"/>
      <c r="B166" s="237"/>
      <c r="C166" s="238"/>
      <c r="D166" s="239" t="s">
        <v>268</v>
      </c>
      <c r="E166" s="240" t="s">
        <v>35</v>
      </c>
      <c r="F166" s="241" t="s">
        <v>346</v>
      </c>
      <c r="G166" s="238"/>
      <c r="H166" s="240" t="s">
        <v>35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268</v>
      </c>
      <c r="AU166" s="247" t="s">
        <v>89</v>
      </c>
      <c r="AV166" s="13" t="s">
        <v>87</v>
      </c>
      <c r="AW166" s="13" t="s">
        <v>41</v>
      </c>
      <c r="AX166" s="13" t="s">
        <v>80</v>
      </c>
      <c r="AY166" s="247" t="s">
        <v>257</v>
      </c>
    </row>
    <row r="167" s="14" customFormat="1">
      <c r="A167" s="14"/>
      <c r="B167" s="248"/>
      <c r="C167" s="249"/>
      <c r="D167" s="239" t="s">
        <v>268</v>
      </c>
      <c r="E167" s="250" t="s">
        <v>35</v>
      </c>
      <c r="F167" s="251" t="s">
        <v>1935</v>
      </c>
      <c r="G167" s="249"/>
      <c r="H167" s="252">
        <v>53.423999999999999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268</v>
      </c>
      <c r="AU167" s="258" t="s">
        <v>89</v>
      </c>
      <c r="AV167" s="14" t="s">
        <v>89</v>
      </c>
      <c r="AW167" s="14" t="s">
        <v>41</v>
      </c>
      <c r="AX167" s="14" t="s">
        <v>80</v>
      </c>
      <c r="AY167" s="258" t="s">
        <v>257</v>
      </c>
    </row>
    <row r="168" s="15" customFormat="1">
      <c r="A168" s="15"/>
      <c r="B168" s="259"/>
      <c r="C168" s="260"/>
      <c r="D168" s="239" t="s">
        <v>268</v>
      </c>
      <c r="E168" s="261" t="s">
        <v>35</v>
      </c>
      <c r="F168" s="262" t="s">
        <v>272</v>
      </c>
      <c r="G168" s="260"/>
      <c r="H168" s="263">
        <v>53.423999999999999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268</v>
      </c>
      <c r="AU168" s="269" t="s">
        <v>89</v>
      </c>
      <c r="AV168" s="15" t="s">
        <v>264</v>
      </c>
      <c r="AW168" s="15" t="s">
        <v>41</v>
      </c>
      <c r="AX168" s="15" t="s">
        <v>87</v>
      </c>
      <c r="AY168" s="269" t="s">
        <v>257</v>
      </c>
    </row>
    <row r="169" s="2" customFormat="1" ht="24.15" customHeight="1">
      <c r="A169" s="41"/>
      <c r="B169" s="42"/>
      <c r="C169" s="219" t="s">
        <v>293</v>
      </c>
      <c r="D169" s="219" t="s">
        <v>259</v>
      </c>
      <c r="E169" s="220" t="s">
        <v>354</v>
      </c>
      <c r="F169" s="221" t="s">
        <v>355</v>
      </c>
      <c r="G169" s="222" t="s">
        <v>356</v>
      </c>
      <c r="H169" s="223">
        <v>45.409999999999997</v>
      </c>
      <c r="I169" s="224"/>
      <c r="J169" s="225">
        <f>ROUND(I169*H169,2)</f>
        <v>0</v>
      </c>
      <c r="K169" s="221" t="s">
        <v>263</v>
      </c>
      <c r="L169" s="47"/>
      <c r="M169" s="226" t="s">
        <v>35</v>
      </c>
      <c r="N169" s="227" t="s">
        <v>51</v>
      </c>
      <c r="O169" s="87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30" t="s">
        <v>264</v>
      </c>
      <c r="AT169" s="230" t="s">
        <v>259</v>
      </c>
      <c r="AU169" s="230" t="s">
        <v>89</v>
      </c>
      <c r="AY169" s="19" t="s">
        <v>257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9" t="s">
        <v>87</v>
      </c>
      <c r="BK169" s="231">
        <f>ROUND(I169*H169,2)</f>
        <v>0</v>
      </c>
      <c r="BL169" s="19" t="s">
        <v>264</v>
      </c>
      <c r="BM169" s="230" t="s">
        <v>1936</v>
      </c>
    </row>
    <row r="170" s="2" customFormat="1">
      <c r="A170" s="41"/>
      <c r="B170" s="42"/>
      <c r="C170" s="43"/>
      <c r="D170" s="232" t="s">
        <v>266</v>
      </c>
      <c r="E170" s="43"/>
      <c r="F170" s="233" t="s">
        <v>358</v>
      </c>
      <c r="G170" s="43"/>
      <c r="H170" s="43"/>
      <c r="I170" s="234"/>
      <c r="J170" s="43"/>
      <c r="K170" s="43"/>
      <c r="L170" s="47"/>
      <c r="M170" s="235"/>
      <c r="N170" s="23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266</v>
      </c>
      <c r="AU170" s="19" t="s">
        <v>89</v>
      </c>
    </row>
    <row r="171" s="13" customFormat="1">
      <c r="A171" s="13"/>
      <c r="B171" s="237"/>
      <c r="C171" s="238"/>
      <c r="D171" s="239" t="s">
        <v>268</v>
      </c>
      <c r="E171" s="240" t="s">
        <v>35</v>
      </c>
      <c r="F171" s="241" t="s">
        <v>1918</v>
      </c>
      <c r="G171" s="238"/>
      <c r="H171" s="240" t="s">
        <v>35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268</v>
      </c>
      <c r="AU171" s="247" t="s">
        <v>89</v>
      </c>
      <c r="AV171" s="13" t="s">
        <v>87</v>
      </c>
      <c r="AW171" s="13" t="s">
        <v>41</v>
      </c>
      <c r="AX171" s="13" t="s">
        <v>80</v>
      </c>
      <c r="AY171" s="247" t="s">
        <v>257</v>
      </c>
    </row>
    <row r="172" s="13" customFormat="1">
      <c r="A172" s="13"/>
      <c r="B172" s="237"/>
      <c r="C172" s="238"/>
      <c r="D172" s="239" t="s">
        <v>268</v>
      </c>
      <c r="E172" s="240" t="s">
        <v>35</v>
      </c>
      <c r="F172" s="241" t="s">
        <v>359</v>
      </c>
      <c r="G172" s="238"/>
      <c r="H172" s="240" t="s">
        <v>35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268</v>
      </c>
      <c r="AU172" s="247" t="s">
        <v>89</v>
      </c>
      <c r="AV172" s="13" t="s">
        <v>87</v>
      </c>
      <c r="AW172" s="13" t="s">
        <v>41</v>
      </c>
      <c r="AX172" s="13" t="s">
        <v>80</v>
      </c>
      <c r="AY172" s="247" t="s">
        <v>257</v>
      </c>
    </row>
    <row r="173" s="14" customFormat="1">
      <c r="A173" s="14"/>
      <c r="B173" s="248"/>
      <c r="C173" s="249"/>
      <c r="D173" s="239" t="s">
        <v>268</v>
      </c>
      <c r="E173" s="250" t="s">
        <v>35</v>
      </c>
      <c r="F173" s="251" t="s">
        <v>1937</v>
      </c>
      <c r="G173" s="249"/>
      <c r="H173" s="252">
        <v>45.409999999999997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268</v>
      </c>
      <c r="AU173" s="258" t="s">
        <v>89</v>
      </c>
      <c r="AV173" s="14" t="s">
        <v>89</v>
      </c>
      <c r="AW173" s="14" t="s">
        <v>41</v>
      </c>
      <c r="AX173" s="14" t="s">
        <v>80</v>
      </c>
      <c r="AY173" s="258" t="s">
        <v>257</v>
      </c>
    </row>
    <row r="174" s="15" customFormat="1">
      <c r="A174" s="15"/>
      <c r="B174" s="259"/>
      <c r="C174" s="260"/>
      <c r="D174" s="239" t="s">
        <v>268</v>
      </c>
      <c r="E174" s="261" t="s">
        <v>35</v>
      </c>
      <c r="F174" s="262" t="s">
        <v>272</v>
      </c>
      <c r="G174" s="260"/>
      <c r="H174" s="263">
        <v>45.409999999999997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9" t="s">
        <v>268</v>
      </c>
      <c r="AU174" s="269" t="s">
        <v>89</v>
      </c>
      <c r="AV174" s="15" t="s">
        <v>264</v>
      </c>
      <c r="AW174" s="15" t="s">
        <v>41</v>
      </c>
      <c r="AX174" s="15" t="s">
        <v>87</v>
      </c>
      <c r="AY174" s="269" t="s">
        <v>257</v>
      </c>
    </row>
    <row r="175" s="2" customFormat="1" ht="24.15" customHeight="1">
      <c r="A175" s="41"/>
      <c r="B175" s="42"/>
      <c r="C175" s="219" t="s">
        <v>348</v>
      </c>
      <c r="D175" s="219" t="s">
        <v>259</v>
      </c>
      <c r="E175" s="220" t="s">
        <v>362</v>
      </c>
      <c r="F175" s="221" t="s">
        <v>363</v>
      </c>
      <c r="G175" s="222" t="s">
        <v>318</v>
      </c>
      <c r="H175" s="223">
        <v>14.246</v>
      </c>
      <c r="I175" s="224"/>
      <c r="J175" s="225">
        <f>ROUND(I175*H175,2)</f>
        <v>0</v>
      </c>
      <c r="K175" s="221" t="s">
        <v>263</v>
      </c>
      <c r="L175" s="47"/>
      <c r="M175" s="226" t="s">
        <v>35</v>
      </c>
      <c r="N175" s="227" t="s">
        <v>51</v>
      </c>
      <c r="O175" s="87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30" t="s">
        <v>264</v>
      </c>
      <c r="AT175" s="230" t="s">
        <v>259</v>
      </c>
      <c r="AU175" s="230" t="s">
        <v>89</v>
      </c>
      <c r="AY175" s="19" t="s">
        <v>257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9" t="s">
        <v>87</v>
      </c>
      <c r="BK175" s="231">
        <f>ROUND(I175*H175,2)</f>
        <v>0</v>
      </c>
      <c r="BL175" s="19" t="s">
        <v>264</v>
      </c>
      <c r="BM175" s="230" t="s">
        <v>1938</v>
      </c>
    </row>
    <row r="176" s="2" customFormat="1">
      <c r="A176" s="41"/>
      <c r="B176" s="42"/>
      <c r="C176" s="43"/>
      <c r="D176" s="232" t="s">
        <v>266</v>
      </c>
      <c r="E176" s="43"/>
      <c r="F176" s="233" t="s">
        <v>365</v>
      </c>
      <c r="G176" s="43"/>
      <c r="H176" s="43"/>
      <c r="I176" s="234"/>
      <c r="J176" s="43"/>
      <c r="K176" s="43"/>
      <c r="L176" s="47"/>
      <c r="M176" s="235"/>
      <c r="N176" s="23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266</v>
      </c>
      <c r="AU176" s="19" t="s">
        <v>89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1918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3" customFormat="1">
      <c r="A178" s="13"/>
      <c r="B178" s="237"/>
      <c r="C178" s="238"/>
      <c r="D178" s="239" t="s">
        <v>268</v>
      </c>
      <c r="E178" s="240" t="s">
        <v>35</v>
      </c>
      <c r="F178" s="241" t="s">
        <v>366</v>
      </c>
      <c r="G178" s="238"/>
      <c r="H178" s="240" t="s">
        <v>35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268</v>
      </c>
      <c r="AU178" s="247" t="s">
        <v>89</v>
      </c>
      <c r="AV178" s="13" t="s">
        <v>87</v>
      </c>
      <c r="AW178" s="13" t="s">
        <v>41</v>
      </c>
      <c r="AX178" s="13" t="s">
        <v>80</v>
      </c>
      <c r="AY178" s="247" t="s">
        <v>257</v>
      </c>
    </row>
    <row r="179" s="14" customFormat="1">
      <c r="A179" s="14"/>
      <c r="B179" s="248"/>
      <c r="C179" s="249"/>
      <c r="D179" s="239" t="s">
        <v>268</v>
      </c>
      <c r="E179" s="250" t="s">
        <v>35</v>
      </c>
      <c r="F179" s="251" t="s">
        <v>1939</v>
      </c>
      <c r="G179" s="249"/>
      <c r="H179" s="252">
        <v>14.246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268</v>
      </c>
      <c r="AU179" s="258" t="s">
        <v>89</v>
      </c>
      <c r="AV179" s="14" t="s">
        <v>89</v>
      </c>
      <c r="AW179" s="14" t="s">
        <v>41</v>
      </c>
      <c r="AX179" s="14" t="s">
        <v>80</v>
      </c>
      <c r="AY179" s="258" t="s">
        <v>257</v>
      </c>
    </row>
    <row r="180" s="15" customFormat="1">
      <c r="A180" s="15"/>
      <c r="B180" s="259"/>
      <c r="C180" s="260"/>
      <c r="D180" s="239" t="s">
        <v>268</v>
      </c>
      <c r="E180" s="261" t="s">
        <v>35</v>
      </c>
      <c r="F180" s="262" t="s">
        <v>272</v>
      </c>
      <c r="G180" s="260"/>
      <c r="H180" s="263">
        <v>14.246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9" t="s">
        <v>268</v>
      </c>
      <c r="AU180" s="269" t="s">
        <v>89</v>
      </c>
      <c r="AV180" s="15" t="s">
        <v>264</v>
      </c>
      <c r="AW180" s="15" t="s">
        <v>41</v>
      </c>
      <c r="AX180" s="15" t="s">
        <v>87</v>
      </c>
      <c r="AY180" s="269" t="s">
        <v>257</v>
      </c>
    </row>
    <row r="181" s="2" customFormat="1" ht="16.5" customHeight="1">
      <c r="A181" s="41"/>
      <c r="B181" s="42"/>
      <c r="C181" s="270" t="s">
        <v>8</v>
      </c>
      <c r="D181" s="270" t="s">
        <v>369</v>
      </c>
      <c r="E181" s="271" t="s">
        <v>370</v>
      </c>
      <c r="F181" s="272" t="s">
        <v>371</v>
      </c>
      <c r="G181" s="273" t="s">
        <v>356</v>
      </c>
      <c r="H181" s="274">
        <v>28.492000000000001</v>
      </c>
      <c r="I181" s="275"/>
      <c r="J181" s="276">
        <f>ROUND(I181*H181,2)</f>
        <v>0</v>
      </c>
      <c r="K181" s="272" t="s">
        <v>263</v>
      </c>
      <c r="L181" s="277"/>
      <c r="M181" s="278" t="s">
        <v>35</v>
      </c>
      <c r="N181" s="279" t="s">
        <v>51</v>
      </c>
      <c r="O181" s="87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0" t="s">
        <v>308</v>
      </c>
      <c r="AT181" s="230" t="s">
        <v>369</v>
      </c>
      <c r="AU181" s="230" t="s">
        <v>89</v>
      </c>
      <c r="AY181" s="19" t="s">
        <v>257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9" t="s">
        <v>87</v>
      </c>
      <c r="BK181" s="231">
        <f>ROUND(I181*H181,2)</f>
        <v>0</v>
      </c>
      <c r="BL181" s="19" t="s">
        <v>264</v>
      </c>
      <c r="BM181" s="230" t="s">
        <v>1940</v>
      </c>
    </row>
    <row r="182" s="14" customFormat="1">
      <c r="A182" s="14"/>
      <c r="B182" s="248"/>
      <c r="C182" s="249"/>
      <c r="D182" s="239" t="s">
        <v>268</v>
      </c>
      <c r="E182" s="249"/>
      <c r="F182" s="251" t="s">
        <v>1941</v>
      </c>
      <c r="G182" s="249"/>
      <c r="H182" s="252">
        <v>28.492000000000001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</v>
      </c>
      <c r="AX182" s="14" t="s">
        <v>87</v>
      </c>
      <c r="AY182" s="258" t="s">
        <v>257</v>
      </c>
    </row>
    <row r="183" s="2" customFormat="1" ht="37.8" customHeight="1">
      <c r="A183" s="41"/>
      <c r="B183" s="42"/>
      <c r="C183" s="219" t="s">
        <v>361</v>
      </c>
      <c r="D183" s="219" t="s">
        <v>259</v>
      </c>
      <c r="E183" s="220" t="s">
        <v>375</v>
      </c>
      <c r="F183" s="221" t="s">
        <v>376</v>
      </c>
      <c r="G183" s="222" t="s">
        <v>318</v>
      </c>
      <c r="H183" s="223">
        <v>9.7919999999999998</v>
      </c>
      <c r="I183" s="224"/>
      <c r="J183" s="225">
        <f>ROUND(I183*H183,2)</f>
        <v>0</v>
      </c>
      <c r="K183" s="221" t="s">
        <v>263</v>
      </c>
      <c r="L183" s="47"/>
      <c r="M183" s="226" t="s">
        <v>35</v>
      </c>
      <c r="N183" s="227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264</v>
      </c>
      <c r="AT183" s="230" t="s">
        <v>259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1942</v>
      </c>
    </row>
    <row r="184" s="2" customFormat="1">
      <c r="A184" s="41"/>
      <c r="B184" s="42"/>
      <c r="C184" s="43"/>
      <c r="D184" s="232" t="s">
        <v>266</v>
      </c>
      <c r="E184" s="43"/>
      <c r="F184" s="233" t="s">
        <v>378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266</v>
      </c>
      <c r="AU184" s="19" t="s">
        <v>89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1918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379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1943</v>
      </c>
      <c r="G187" s="249"/>
      <c r="H187" s="252">
        <v>10.24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4" customFormat="1">
      <c r="A188" s="14"/>
      <c r="B188" s="248"/>
      <c r="C188" s="249"/>
      <c r="D188" s="239" t="s">
        <v>268</v>
      </c>
      <c r="E188" s="250" t="s">
        <v>35</v>
      </c>
      <c r="F188" s="251" t="s">
        <v>1944</v>
      </c>
      <c r="G188" s="249"/>
      <c r="H188" s="252">
        <v>-0.44800000000000001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268</v>
      </c>
      <c r="AU188" s="258" t="s">
        <v>89</v>
      </c>
      <c r="AV188" s="14" t="s">
        <v>89</v>
      </c>
      <c r="AW188" s="14" t="s">
        <v>41</v>
      </c>
      <c r="AX188" s="14" t="s">
        <v>80</v>
      </c>
      <c r="AY188" s="258" t="s">
        <v>257</v>
      </c>
    </row>
    <row r="189" s="15" customFormat="1">
      <c r="A189" s="15"/>
      <c r="B189" s="259"/>
      <c r="C189" s="260"/>
      <c r="D189" s="239" t="s">
        <v>268</v>
      </c>
      <c r="E189" s="261" t="s">
        <v>35</v>
      </c>
      <c r="F189" s="262" t="s">
        <v>272</v>
      </c>
      <c r="G189" s="260"/>
      <c r="H189" s="263">
        <v>9.7919999999999998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268</v>
      </c>
      <c r="AU189" s="269" t="s">
        <v>89</v>
      </c>
      <c r="AV189" s="15" t="s">
        <v>264</v>
      </c>
      <c r="AW189" s="15" t="s">
        <v>41</v>
      </c>
      <c r="AX189" s="15" t="s">
        <v>87</v>
      </c>
      <c r="AY189" s="269" t="s">
        <v>257</v>
      </c>
    </row>
    <row r="190" s="2" customFormat="1" ht="16.5" customHeight="1">
      <c r="A190" s="41"/>
      <c r="B190" s="42"/>
      <c r="C190" s="270" t="s">
        <v>368</v>
      </c>
      <c r="D190" s="270" t="s">
        <v>369</v>
      </c>
      <c r="E190" s="271" t="s">
        <v>383</v>
      </c>
      <c r="F190" s="272" t="s">
        <v>384</v>
      </c>
      <c r="G190" s="273" t="s">
        <v>356</v>
      </c>
      <c r="H190" s="274">
        <v>19.584</v>
      </c>
      <c r="I190" s="275"/>
      <c r="J190" s="276">
        <f>ROUND(I190*H190,2)</f>
        <v>0</v>
      </c>
      <c r="K190" s="272" t="s">
        <v>263</v>
      </c>
      <c r="L190" s="277"/>
      <c r="M190" s="278" t="s">
        <v>35</v>
      </c>
      <c r="N190" s="279" t="s">
        <v>51</v>
      </c>
      <c r="O190" s="8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308</v>
      </c>
      <c r="AT190" s="230" t="s">
        <v>369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1945</v>
      </c>
    </row>
    <row r="191" s="14" customFormat="1">
      <c r="A191" s="14"/>
      <c r="B191" s="248"/>
      <c r="C191" s="249"/>
      <c r="D191" s="239" t="s">
        <v>268</v>
      </c>
      <c r="E191" s="249"/>
      <c r="F191" s="251" t="s">
        <v>1946</v>
      </c>
      <c r="G191" s="249"/>
      <c r="H191" s="252">
        <v>19.584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268</v>
      </c>
      <c r="AU191" s="258" t="s">
        <v>89</v>
      </c>
      <c r="AV191" s="14" t="s">
        <v>89</v>
      </c>
      <c r="AW191" s="14" t="s">
        <v>4</v>
      </c>
      <c r="AX191" s="14" t="s">
        <v>87</v>
      </c>
      <c r="AY191" s="258" t="s">
        <v>257</v>
      </c>
    </row>
    <row r="192" s="12" customFormat="1" ht="22.8" customHeight="1">
      <c r="A192" s="12"/>
      <c r="B192" s="203"/>
      <c r="C192" s="204"/>
      <c r="D192" s="205" t="s">
        <v>79</v>
      </c>
      <c r="E192" s="217" t="s">
        <v>89</v>
      </c>
      <c r="F192" s="217" t="s">
        <v>387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SUM(P193:P197)</f>
        <v>0</v>
      </c>
      <c r="Q192" s="211"/>
      <c r="R192" s="212">
        <f>SUM(R193:R197)</f>
        <v>4.556399400000001</v>
      </c>
      <c r="S192" s="211"/>
      <c r="T192" s="213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87</v>
      </c>
      <c r="AT192" s="215" t="s">
        <v>79</v>
      </c>
      <c r="AU192" s="215" t="s">
        <v>87</v>
      </c>
      <c r="AY192" s="214" t="s">
        <v>257</v>
      </c>
      <c r="BK192" s="216">
        <f>SUM(BK193:BK197)</f>
        <v>0</v>
      </c>
    </row>
    <row r="193" s="2" customFormat="1" ht="33" customHeight="1">
      <c r="A193" s="41"/>
      <c r="B193" s="42"/>
      <c r="C193" s="219" t="s">
        <v>374</v>
      </c>
      <c r="D193" s="219" t="s">
        <v>259</v>
      </c>
      <c r="E193" s="220" t="s">
        <v>389</v>
      </c>
      <c r="F193" s="221" t="s">
        <v>390</v>
      </c>
      <c r="G193" s="222" t="s">
        <v>297</v>
      </c>
      <c r="H193" s="223">
        <v>22.260000000000002</v>
      </c>
      <c r="I193" s="224"/>
      <c r="J193" s="225">
        <f>ROUND(I193*H193,2)</f>
        <v>0</v>
      </c>
      <c r="K193" s="221" t="s">
        <v>263</v>
      </c>
      <c r="L193" s="47"/>
      <c r="M193" s="226" t="s">
        <v>35</v>
      </c>
      <c r="N193" s="227" t="s">
        <v>51</v>
      </c>
      <c r="O193" s="87"/>
      <c r="P193" s="228">
        <f>O193*H193</f>
        <v>0</v>
      </c>
      <c r="Q193" s="228">
        <v>0.20469000000000001</v>
      </c>
      <c r="R193" s="228">
        <f>Q193*H193</f>
        <v>4.556399400000001</v>
      </c>
      <c r="S193" s="228">
        <v>0</v>
      </c>
      <c r="T193" s="22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30" t="s">
        <v>264</v>
      </c>
      <c r="AT193" s="230" t="s">
        <v>259</v>
      </c>
      <c r="AU193" s="230" t="s">
        <v>89</v>
      </c>
      <c r="AY193" s="19" t="s">
        <v>257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9" t="s">
        <v>87</v>
      </c>
      <c r="BK193" s="231">
        <f>ROUND(I193*H193,2)</f>
        <v>0</v>
      </c>
      <c r="BL193" s="19" t="s">
        <v>264</v>
      </c>
      <c r="BM193" s="230" t="s">
        <v>1947</v>
      </c>
    </row>
    <row r="194" s="2" customFormat="1">
      <c r="A194" s="41"/>
      <c r="B194" s="42"/>
      <c r="C194" s="43"/>
      <c r="D194" s="232" t="s">
        <v>266</v>
      </c>
      <c r="E194" s="43"/>
      <c r="F194" s="233" t="s">
        <v>392</v>
      </c>
      <c r="G194" s="43"/>
      <c r="H194" s="43"/>
      <c r="I194" s="234"/>
      <c r="J194" s="43"/>
      <c r="K194" s="43"/>
      <c r="L194" s="47"/>
      <c r="M194" s="235"/>
      <c r="N194" s="23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266</v>
      </c>
      <c r="AU194" s="19" t="s">
        <v>89</v>
      </c>
    </row>
    <row r="195" s="13" customFormat="1">
      <c r="A195" s="13"/>
      <c r="B195" s="237"/>
      <c r="C195" s="238"/>
      <c r="D195" s="239" t="s">
        <v>268</v>
      </c>
      <c r="E195" s="240" t="s">
        <v>35</v>
      </c>
      <c r="F195" s="241" t="s">
        <v>1918</v>
      </c>
      <c r="G195" s="238"/>
      <c r="H195" s="240" t="s">
        <v>35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268</v>
      </c>
      <c r="AU195" s="247" t="s">
        <v>89</v>
      </c>
      <c r="AV195" s="13" t="s">
        <v>87</v>
      </c>
      <c r="AW195" s="13" t="s">
        <v>41</v>
      </c>
      <c r="AX195" s="13" t="s">
        <v>80</v>
      </c>
      <c r="AY195" s="247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1948</v>
      </c>
      <c r="G196" s="249"/>
      <c r="H196" s="252">
        <v>22.260000000000002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22.260000000000002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12" customFormat="1" ht="22.8" customHeight="1">
      <c r="A198" s="12"/>
      <c r="B198" s="203"/>
      <c r="C198" s="204"/>
      <c r="D198" s="205" t="s">
        <v>79</v>
      </c>
      <c r="E198" s="217" t="s">
        <v>98</v>
      </c>
      <c r="F198" s="217" t="s">
        <v>393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SUM(P199:P205)</f>
        <v>0</v>
      </c>
      <c r="Q198" s="211"/>
      <c r="R198" s="212">
        <f>SUM(R199:R205)</f>
        <v>0.17688999999999999</v>
      </c>
      <c r="S198" s="211"/>
      <c r="T198" s="213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87</v>
      </c>
      <c r="AT198" s="215" t="s">
        <v>79</v>
      </c>
      <c r="AU198" s="215" t="s">
        <v>87</v>
      </c>
      <c r="AY198" s="214" t="s">
        <v>257</v>
      </c>
      <c r="BK198" s="216">
        <f>SUM(BK199:BK205)</f>
        <v>0</v>
      </c>
    </row>
    <row r="199" s="2" customFormat="1" ht="24.15" customHeight="1">
      <c r="A199" s="41"/>
      <c r="B199" s="42"/>
      <c r="C199" s="219" t="s">
        <v>382</v>
      </c>
      <c r="D199" s="219" t="s">
        <v>259</v>
      </c>
      <c r="E199" s="220" t="s">
        <v>394</v>
      </c>
      <c r="F199" s="221" t="s">
        <v>395</v>
      </c>
      <c r="G199" s="222" t="s">
        <v>396</v>
      </c>
      <c r="H199" s="223">
        <v>1</v>
      </c>
      <c r="I199" s="224"/>
      <c r="J199" s="225">
        <f>ROUND(I199*H199,2)</f>
        <v>0</v>
      </c>
      <c r="K199" s="221" t="s">
        <v>263</v>
      </c>
      <c r="L199" s="47"/>
      <c r="M199" s="226" t="s">
        <v>35</v>
      </c>
      <c r="N199" s="227" t="s">
        <v>51</v>
      </c>
      <c r="O199" s="87"/>
      <c r="P199" s="228">
        <f>O199*H199</f>
        <v>0</v>
      </c>
      <c r="Q199" s="228">
        <v>0.17488999999999999</v>
      </c>
      <c r="R199" s="228">
        <f>Q199*H199</f>
        <v>0.17488999999999999</v>
      </c>
      <c r="S199" s="228">
        <v>0</v>
      </c>
      <c r="T199" s="22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0" t="s">
        <v>264</v>
      </c>
      <c r="AT199" s="230" t="s">
        <v>259</v>
      </c>
      <c r="AU199" s="230" t="s">
        <v>89</v>
      </c>
      <c r="AY199" s="19" t="s">
        <v>257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87</v>
      </c>
      <c r="BK199" s="231">
        <f>ROUND(I199*H199,2)</f>
        <v>0</v>
      </c>
      <c r="BL199" s="19" t="s">
        <v>264</v>
      </c>
      <c r="BM199" s="230" t="s">
        <v>1949</v>
      </c>
    </row>
    <row r="200" s="2" customFormat="1">
      <c r="A200" s="41"/>
      <c r="B200" s="42"/>
      <c r="C200" s="43"/>
      <c r="D200" s="232" t="s">
        <v>266</v>
      </c>
      <c r="E200" s="43"/>
      <c r="F200" s="233" t="s">
        <v>398</v>
      </c>
      <c r="G200" s="43"/>
      <c r="H200" s="43"/>
      <c r="I200" s="234"/>
      <c r="J200" s="43"/>
      <c r="K200" s="43"/>
      <c r="L200" s="47"/>
      <c r="M200" s="235"/>
      <c r="N200" s="23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266</v>
      </c>
      <c r="AU200" s="19" t="s">
        <v>89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1918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3" customFormat="1">
      <c r="A202" s="13"/>
      <c r="B202" s="237"/>
      <c r="C202" s="238"/>
      <c r="D202" s="239" t="s">
        <v>268</v>
      </c>
      <c r="E202" s="240" t="s">
        <v>35</v>
      </c>
      <c r="F202" s="241" t="s">
        <v>399</v>
      </c>
      <c r="G202" s="238"/>
      <c r="H202" s="240" t="s">
        <v>35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268</v>
      </c>
      <c r="AU202" s="247" t="s">
        <v>89</v>
      </c>
      <c r="AV202" s="13" t="s">
        <v>87</v>
      </c>
      <c r="AW202" s="13" t="s">
        <v>41</v>
      </c>
      <c r="AX202" s="13" t="s">
        <v>80</v>
      </c>
      <c r="AY202" s="247" t="s">
        <v>257</v>
      </c>
    </row>
    <row r="203" s="14" customFormat="1">
      <c r="A203" s="14"/>
      <c r="B203" s="248"/>
      <c r="C203" s="249"/>
      <c r="D203" s="239" t="s">
        <v>268</v>
      </c>
      <c r="E203" s="250" t="s">
        <v>35</v>
      </c>
      <c r="F203" s="251" t="s">
        <v>87</v>
      </c>
      <c r="G203" s="249"/>
      <c r="H203" s="252">
        <v>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268</v>
      </c>
      <c r="AU203" s="258" t="s">
        <v>89</v>
      </c>
      <c r="AV203" s="14" t="s">
        <v>89</v>
      </c>
      <c r="AW203" s="14" t="s">
        <v>41</v>
      </c>
      <c r="AX203" s="14" t="s">
        <v>80</v>
      </c>
      <c r="AY203" s="258" t="s">
        <v>257</v>
      </c>
    </row>
    <row r="204" s="15" customFormat="1">
      <c r="A204" s="15"/>
      <c r="B204" s="259"/>
      <c r="C204" s="260"/>
      <c r="D204" s="239" t="s">
        <v>268</v>
      </c>
      <c r="E204" s="261" t="s">
        <v>35</v>
      </c>
      <c r="F204" s="262" t="s">
        <v>272</v>
      </c>
      <c r="G204" s="260"/>
      <c r="H204" s="263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9" t="s">
        <v>268</v>
      </c>
      <c r="AU204" s="269" t="s">
        <v>89</v>
      </c>
      <c r="AV204" s="15" t="s">
        <v>264</v>
      </c>
      <c r="AW204" s="15" t="s">
        <v>41</v>
      </c>
      <c r="AX204" s="15" t="s">
        <v>87</v>
      </c>
      <c r="AY204" s="269" t="s">
        <v>257</v>
      </c>
    </row>
    <row r="205" s="2" customFormat="1" ht="16.5" customHeight="1">
      <c r="A205" s="41"/>
      <c r="B205" s="42"/>
      <c r="C205" s="270" t="s">
        <v>388</v>
      </c>
      <c r="D205" s="270" t="s">
        <v>369</v>
      </c>
      <c r="E205" s="271" t="s">
        <v>401</v>
      </c>
      <c r="F205" s="272" t="s">
        <v>402</v>
      </c>
      <c r="G205" s="273" t="s">
        <v>396</v>
      </c>
      <c r="H205" s="274">
        <v>1</v>
      </c>
      <c r="I205" s="275"/>
      <c r="J205" s="276">
        <f>ROUND(I205*H205,2)</f>
        <v>0</v>
      </c>
      <c r="K205" s="272" t="s">
        <v>263</v>
      </c>
      <c r="L205" s="277"/>
      <c r="M205" s="278" t="s">
        <v>35</v>
      </c>
      <c r="N205" s="279" t="s">
        <v>51</v>
      </c>
      <c r="O205" s="87"/>
      <c r="P205" s="228">
        <f>O205*H205</f>
        <v>0</v>
      </c>
      <c r="Q205" s="228">
        <v>0.002</v>
      </c>
      <c r="R205" s="228">
        <f>Q205*H205</f>
        <v>0.002</v>
      </c>
      <c r="S205" s="228">
        <v>0</v>
      </c>
      <c r="T205" s="22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30" t="s">
        <v>308</v>
      </c>
      <c r="AT205" s="230" t="s">
        <v>369</v>
      </c>
      <c r="AU205" s="230" t="s">
        <v>89</v>
      </c>
      <c r="AY205" s="19" t="s">
        <v>257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9" t="s">
        <v>87</v>
      </c>
      <c r="BK205" s="231">
        <f>ROUND(I205*H205,2)</f>
        <v>0</v>
      </c>
      <c r="BL205" s="19" t="s">
        <v>264</v>
      </c>
      <c r="BM205" s="230" t="s">
        <v>1950</v>
      </c>
    </row>
    <row r="206" s="12" customFormat="1" ht="22.8" customHeight="1">
      <c r="A206" s="12"/>
      <c r="B206" s="203"/>
      <c r="C206" s="204"/>
      <c r="D206" s="205" t="s">
        <v>79</v>
      </c>
      <c r="E206" s="217" t="s">
        <v>264</v>
      </c>
      <c r="F206" s="217" t="s">
        <v>404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SUM(P207:P212)</f>
        <v>0</v>
      </c>
      <c r="Q206" s="211"/>
      <c r="R206" s="212">
        <f>SUM(R207:R212)</f>
        <v>0</v>
      </c>
      <c r="S206" s="211"/>
      <c r="T206" s="213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87</v>
      </c>
      <c r="AT206" s="215" t="s">
        <v>79</v>
      </c>
      <c r="AU206" s="215" t="s">
        <v>87</v>
      </c>
      <c r="AY206" s="214" t="s">
        <v>257</v>
      </c>
      <c r="BK206" s="216">
        <f>SUM(BK207:BK212)</f>
        <v>0</v>
      </c>
    </row>
    <row r="207" s="2" customFormat="1" ht="16.5" customHeight="1">
      <c r="A207" s="41"/>
      <c r="B207" s="42"/>
      <c r="C207" s="219" t="s">
        <v>7</v>
      </c>
      <c r="D207" s="219" t="s">
        <v>259</v>
      </c>
      <c r="E207" s="220" t="s">
        <v>406</v>
      </c>
      <c r="F207" s="221" t="s">
        <v>407</v>
      </c>
      <c r="G207" s="222" t="s">
        <v>318</v>
      </c>
      <c r="H207" s="223">
        <v>2.226</v>
      </c>
      <c r="I207" s="224"/>
      <c r="J207" s="225">
        <f>ROUND(I207*H207,2)</f>
        <v>0</v>
      </c>
      <c r="K207" s="221" t="s">
        <v>263</v>
      </c>
      <c r="L207" s="47"/>
      <c r="M207" s="226" t="s">
        <v>35</v>
      </c>
      <c r="N207" s="227" t="s">
        <v>51</v>
      </c>
      <c r="O207" s="87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0" t="s">
        <v>264</v>
      </c>
      <c r="AT207" s="230" t="s">
        <v>259</v>
      </c>
      <c r="AU207" s="230" t="s">
        <v>89</v>
      </c>
      <c r="AY207" s="19" t="s">
        <v>257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9" t="s">
        <v>87</v>
      </c>
      <c r="BK207" s="231">
        <f>ROUND(I207*H207,2)</f>
        <v>0</v>
      </c>
      <c r="BL207" s="19" t="s">
        <v>264</v>
      </c>
      <c r="BM207" s="230" t="s">
        <v>1951</v>
      </c>
    </row>
    <row r="208" s="2" customFormat="1">
      <c r="A208" s="41"/>
      <c r="B208" s="42"/>
      <c r="C208" s="43"/>
      <c r="D208" s="232" t="s">
        <v>266</v>
      </c>
      <c r="E208" s="43"/>
      <c r="F208" s="233" t="s">
        <v>409</v>
      </c>
      <c r="G208" s="43"/>
      <c r="H208" s="43"/>
      <c r="I208" s="234"/>
      <c r="J208" s="43"/>
      <c r="K208" s="43"/>
      <c r="L208" s="47"/>
      <c r="M208" s="235"/>
      <c r="N208" s="23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266</v>
      </c>
      <c r="AU208" s="19" t="s">
        <v>89</v>
      </c>
    </row>
    <row r="209" s="13" customFormat="1">
      <c r="A209" s="13"/>
      <c r="B209" s="237"/>
      <c r="C209" s="238"/>
      <c r="D209" s="239" t="s">
        <v>268</v>
      </c>
      <c r="E209" s="240" t="s">
        <v>35</v>
      </c>
      <c r="F209" s="241" t="s">
        <v>1918</v>
      </c>
      <c r="G209" s="238"/>
      <c r="H209" s="240" t="s">
        <v>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268</v>
      </c>
      <c r="AU209" s="247" t="s">
        <v>89</v>
      </c>
      <c r="AV209" s="13" t="s">
        <v>87</v>
      </c>
      <c r="AW209" s="13" t="s">
        <v>41</v>
      </c>
      <c r="AX209" s="13" t="s">
        <v>80</v>
      </c>
      <c r="AY209" s="247" t="s">
        <v>257</v>
      </c>
    </row>
    <row r="210" s="13" customFormat="1">
      <c r="A210" s="13"/>
      <c r="B210" s="237"/>
      <c r="C210" s="238"/>
      <c r="D210" s="239" t="s">
        <v>268</v>
      </c>
      <c r="E210" s="240" t="s">
        <v>35</v>
      </c>
      <c r="F210" s="241" t="s">
        <v>410</v>
      </c>
      <c r="G210" s="238"/>
      <c r="H210" s="240" t="s">
        <v>35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268</v>
      </c>
      <c r="AU210" s="247" t="s">
        <v>89</v>
      </c>
      <c r="AV210" s="13" t="s">
        <v>87</v>
      </c>
      <c r="AW210" s="13" t="s">
        <v>41</v>
      </c>
      <c r="AX210" s="13" t="s">
        <v>80</v>
      </c>
      <c r="AY210" s="247" t="s">
        <v>257</v>
      </c>
    </row>
    <row r="211" s="14" customFormat="1">
      <c r="A211" s="14"/>
      <c r="B211" s="248"/>
      <c r="C211" s="249"/>
      <c r="D211" s="239" t="s">
        <v>268</v>
      </c>
      <c r="E211" s="250" t="s">
        <v>35</v>
      </c>
      <c r="F211" s="251" t="s">
        <v>1952</v>
      </c>
      <c r="G211" s="249"/>
      <c r="H211" s="252">
        <v>2.226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268</v>
      </c>
      <c r="AU211" s="258" t="s">
        <v>89</v>
      </c>
      <c r="AV211" s="14" t="s">
        <v>89</v>
      </c>
      <c r="AW211" s="14" t="s">
        <v>41</v>
      </c>
      <c r="AX211" s="14" t="s">
        <v>80</v>
      </c>
      <c r="AY211" s="258" t="s">
        <v>257</v>
      </c>
    </row>
    <row r="212" s="15" customFormat="1">
      <c r="A212" s="15"/>
      <c r="B212" s="259"/>
      <c r="C212" s="260"/>
      <c r="D212" s="239" t="s">
        <v>268</v>
      </c>
      <c r="E212" s="261" t="s">
        <v>35</v>
      </c>
      <c r="F212" s="262" t="s">
        <v>272</v>
      </c>
      <c r="G212" s="260"/>
      <c r="H212" s="263">
        <v>2.226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268</v>
      </c>
      <c r="AU212" s="269" t="s">
        <v>89</v>
      </c>
      <c r="AV212" s="15" t="s">
        <v>264</v>
      </c>
      <c r="AW212" s="15" t="s">
        <v>41</v>
      </c>
      <c r="AX212" s="15" t="s">
        <v>87</v>
      </c>
      <c r="AY212" s="269" t="s">
        <v>257</v>
      </c>
    </row>
    <row r="213" s="12" customFormat="1" ht="22.8" customHeight="1">
      <c r="A213" s="12"/>
      <c r="B213" s="203"/>
      <c r="C213" s="204"/>
      <c r="D213" s="205" t="s">
        <v>79</v>
      </c>
      <c r="E213" s="217" t="s">
        <v>308</v>
      </c>
      <c r="F213" s="217" t="s">
        <v>412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SUM(P214:P296)</f>
        <v>0</v>
      </c>
      <c r="Q213" s="211"/>
      <c r="R213" s="212">
        <f>SUM(R214:R296)</f>
        <v>1.2942853000000003</v>
      </c>
      <c r="S213" s="211"/>
      <c r="T213" s="213">
        <f>SUM(T214:T296)</f>
        <v>0.97943999999999998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87</v>
      </c>
      <c r="AT213" s="215" t="s">
        <v>79</v>
      </c>
      <c r="AU213" s="215" t="s">
        <v>87</v>
      </c>
      <c r="AY213" s="214" t="s">
        <v>257</v>
      </c>
      <c r="BK213" s="216">
        <f>SUM(BK214:BK296)</f>
        <v>0</v>
      </c>
    </row>
    <row r="214" s="2" customFormat="1" ht="21.75" customHeight="1">
      <c r="A214" s="41"/>
      <c r="B214" s="42"/>
      <c r="C214" s="219" t="s">
        <v>400</v>
      </c>
      <c r="D214" s="219" t="s">
        <v>259</v>
      </c>
      <c r="E214" s="220" t="s">
        <v>1733</v>
      </c>
      <c r="F214" s="221" t="s">
        <v>1734</v>
      </c>
      <c r="G214" s="222" t="s">
        <v>297</v>
      </c>
      <c r="H214" s="223">
        <v>22.260000000000002</v>
      </c>
      <c r="I214" s="224"/>
      <c r="J214" s="225">
        <f>ROUND(I214*H214,2)</f>
        <v>0</v>
      </c>
      <c r="K214" s="221" t="s">
        <v>263</v>
      </c>
      <c r="L214" s="47"/>
      <c r="M214" s="226" t="s">
        <v>35</v>
      </c>
      <c r="N214" s="227" t="s">
        <v>51</v>
      </c>
      <c r="O214" s="87"/>
      <c r="P214" s="228">
        <f>O214*H214</f>
        <v>0</v>
      </c>
      <c r="Q214" s="228">
        <v>0</v>
      </c>
      <c r="R214" s="228">
        <f>Q214*H214</f>
        <v>0</v>
      </c>
      <c r="S214" s="228">
        <v>0.043999999999999997</v>
      </c>
      <c r="T214" s="229">
        <f>S214*H214</f>
        <v>0.97943999999999998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30" t="s">
        <v>264</v>
      </c>
      <c r="AT214" s="230" t="s">
        <v>259</v>
      </c>
      <c r="AU214" s="230" t="s">
        <v>89</v>
      </c>
      <c r="AY214" s="19" t="s">
        <v>257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9" t="s">
        <v>87</v>
      </c>
      <c r="BK214" s="231">
        <f>ROUND(I214*H214,2)</f>
        <v>0</v>
      </c>
      <c r="BL214" s="19" t="s">
        <v>264</v>
      </c>
      <c r="BM214" s="230" t="s">
        <v>1953</v>
      </c>
    </row>
    <row r="215" s="2" customFormat="1">
      <c r="A215" s="41"/>
      <c r="B215" s="42"/>
      <c r="C215" s="43"/>
      <c r="D215" s="232" t="s">
        <v>266</v>
      </c>
      <c r="E215" s="43"/>
      <c r="F215" s="233" t="s">
        <v>1736</v>
      </c>
      <c r="G215" s="43"/>
      <c r="H215" s="43"/>
      <c r="I215" s="234"/>
      <c r="J215" s="43"/>
      <c r="K215" s="43"/>
      <c r="L215" s="47"/>
      <c r="M215" s="235"/>
      <c r="N215" s="23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266</v>
      </c>
      <c r="AU215" s="19" t="s">
        <v>89</v>
      </c>
    </row>
    <row r="216" s="13" customFormat="1">
      <c r="A216" s="13"/>
      <c r="B216" s="237"/>
      <c r="C216" s="238"/>
      <c r="D216" s="239" t="s">
        <v>268</v>
      </c>
      <c r="E216" s="240" t="s">
        <v>35</v>
      </c>
      <c r="F216" s="241" t="s">
        <v>1918</v>
      </c>
      <c r="G216" s="238"/>
      <c r="H216" s="240" t="s">
        <v>35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268</v>
      </c>
      <c r="AU216" s="247" t="s">
        <v>89</v>
      </c>
      <c r="AV216" s="13" t="s">
        <v>87</v>
      </c>
      <c r="AW216" s="13" t="s">
        <v>41</v>
      </c>
      <c r="AX216" s="13" t="s">
        <v>80</v>
      </c>
      <c r="AY216" s="247" t="s">
        <v>257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1954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4" customFormat="1">
      <c r="A218" s="14"/>
      <c r="B218" s="248"/>
      <c r="C218" s="249"/>
      <c r="D218" s="239" t="s">
        <v>268</v>
      </c>
      <c r="E218" s="250" t="s">
        <v>35</v>
      </c>
      <c r="F218" s="251" t="s">
        <v>1948</v>
      </c>
      <c r="G218" s="249"/>
      <c r="H218" s="252">
        <v>22.260000000000002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268</v>
      </c>
      <c r="AU218" s="258" t="s">
        <v>89</v>
      </c>
      <c r="AV218" s="14" t="s">
        <v>89</v>
      </c>
      <c r="AW218" s="14" t="s">
        <v>41</v>
      </c>
      <c r="AX218" s="14" t="s">
        <v>80</v>
      </c>
      <c r="AY218" s="258" t="s">
        <v>257</v>
      </c>
    </row>
    <row r="219" s="15" customFormat="1">
      <c r="A219" s="15"/>
      <c r="B219" s="259"/>
      <c r="C219" s="260"/>
      <c r="D219" s="239" t="s">
        <v>268</v>
      </c>
      <c r="E219" s="261" t="s">
        <v>35</v>
      </c>
      <c r="F219" s="262" t="s">
        <v>272</v>
      </c>
      <c r="G219" s="260"/>
      <c r="H219" s="263">
        <v>22.260000000000002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9" t="s">
        <v>268</v>
      </c>
      <c r="AU219" s="269" t="s">
        <v>89</v>
      </c>
      <c r="AV219" s="15" t="s">
        <v>264</v>
      </c>
      <c r="AW219" s="15" t="s">
        <v>41</v>
      </c>
      <c r="AX219" s="15" t="s">
        <v>87</v>
      </c>
      <c r="AY219" s="269" t="s">
        <v>257</v>
      </c>
    </row>
    <row r="220" s="2" customFormat="1" ht="24.15" customHeight="1">
      <c r="A220" s="41"/>
      <c r="B220" s="42"/>
      <c r="C220" s="219" t="s">
        <v>405</v>
      </c>
      <c r="D220" s="219" t="s">
        <v>259</v>
      </c>
      <c r="E220" s="220" t="s">
        <v>432</v>
      </c>
      <c r="F220" s="221" t="s">
        <v>433</v>
      </c>
      <c r="G220" s="222" t="s">
        <v>396</v>
      </c>
      <c r="H220" s="223">
        <v>1</v>
      </c>
      <c r="I220" s="224"/>
      <c r="J220" s="225">
        <f>ROUND(I220*H220,2)</f>
        <v>0</v>
      </c>
      <c r="K220" s="221" t="s">
        <v>263</v>
      </c>
      <c r="L220" s="47"/>
      <c r="M220" s="226" t="s">
        <v>35</v>
      </c>
      <c r="N220" s="227" t="s">
        <v>51</v>
      </c>
      <c r="O220" s="87"/>
      <c r="P220" s="228">
        <f>O220*H220</f>
        <v>0</v>
      </c>
      <c r="Q220" s="228">
        <v>0.00296</v>
      </c>
      <c r="R220" s="228">
        <f>Q220*H220</f>
        <v>0.00296</v>
      </c>
      <c r="S220" s="228">
        <v>0</v>
      </c>
      <c r="T220" s="22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30" t="s">
        <v>264</v>
      </c>
      <c r="AT220" s="230" t="s">
        <v>259</v>
      </c>
      <c r="AU220" s="230" t="s">
        <v>89</v>
      </c>
      <c r="AY220" s="19" t="s">
        <v>257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9" t="s">
        <v>87</v>
      </c>
      <c r="BK220" s="231">
        <f>ROUND(I220*H220,2)</f>
        <v>0</v>
      </c>
      <c r="BL220" s="19" t="s">
        <v>264</v>
      </c>
      <c r="BM220" s="230" t="s">
        <v>1955</v>
      </c>
    </row>
    <row r="221" s="2" customFormat="1">
      <c r="A221" s="41"/>
      <c r="B221" s="42"/>
      <c r="C221" s="43"/>
      <c r="D221" s="232" t="s">
        <v>266</v>
      </c>
      <c r="E221" s="43"/>
      <c r="F221" s="233" t="s">
        <v>435</v>
      </c>
      <c r="G221" s="43"/>
      <c r="H221" s="43"/>
      <c r="I221" s="234"/>
      <c r="J221" s="43"/>
      <c r="K221" s="43"/>
      <c r="L221" s="47"/>
      <c r="M221" s="235"/>
      <c r="N221" s="23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266</v>
      </c>
      <c r="AU221" s="19" t="s">
        <v>89</v>
      </c>
    </row>
    <row r="222" s="13" customFormat="1">
      <c r="A222" s="13"/>
      <c r="B222" s="237"/>
      <c r="C222" s="238"/>
      <c r="D222" s="239" t="s">
        <v>268</v>
      </c>
      <c r="E222" s="240" t="s">
        <v>35</v>
      </c>
      <c r="F222" s="241" t="s">
        <v>1918</v>
      </c>
      <c r="G222" s="238"/>
      <c r="H222" s="240" t="s">
        <v>35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268</v>
      </c>
      <c r="AU222" s="247" t="s">
        <v>89</v>
      </c>
      <c r="AV222" s="13" t="s">
        <v>87</v>
      </c>
      <c r="AW222" s="13" t="s">
        <v>41</v>
      </c>
      <c r="AX222" s="13" t="s">
        <v>80</v>
      </c>
      <c r="AY222" s="247" t="s">
        <v>257</v>
      </c>
    </row>
    <row r="223" s="14" customFormat="1">
      <c r="A223" s="14"/>
      <c r="B223" s="248"/>
      <c r="C223" s="249"/>
      <c r="D223" s="239" t="s">
        <v>268</v>
      </c>
      <c r="E223" s="250" t="s">
        <v>35</v>
      </c>
      <c r="F223" s="251" t="s">
        <v>1846</v>
      </c>
      <c r="G223" s="249"/>
      <c r="H223" s="252">
        <v>1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268</v>
      </c>
      <c r="AU223" s="258" t="s">
        <v>89</v>
      </c>
      <c r="AV223" s="14" t="s">
        <v>89</v>
      </c>
      <c r="AW223" s="14" t="s">
        <v>41</v>
      </c>
      <c r="AX223" s="14" t="s">
        <v>80</v>
      </c>
      <c r="AY223" s="258" t="s">
        <v>257</v>
      </c>
    </row>
    <row r="224" s="15" customFormat="1">
      <c r="A224" s="15"/>
      <c r="B224" s="259"/>
      <c r="C224" s="260"/>
      <c r="D224" s="239" t="s">
        <v>268</v>
      </c>
      <c r="E224" s="261" t="s">
        <v>35</v>
      </c>
      <c r="F224" s="262" t="s">
        <v>272</v>
      </c>
      <c r="G224" s="260"/>
      <c r="H224" s="263">
        <v>1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9" t="s">
        <v>268</v>
      </c>
      <c r="AU224" s="269" t="s">
        <v>89</v>
      </c>
      <c r="AV224" s="15" t="s">
        <v>264</v>
      </c>
      <c r="AW224" s="15" t="s">
        <v>41</v>
      </c>
      <c r="AX224" s="15" t="s">
        <v>87</v>
      </c>
      <c r="AY224" s="269" t="s">
        <v>257</v>
      </c>
    </row>
    <row r="225" s="2" customFormat="1" ht="16.5" customHeight="1">
      <c r="A225" s="41"/>
      <c r="B225" s="42"/>
      <c r="C225" s="270" t="s">
        <v>413</v>
      </c>
      <c r="D225" s="270" t="s">
        <v>369</v>
      </c>
      <c r="E225" s="271" t="s">
        <v>1848</v>
      </c>
      <c r="F225" s="272" t="s">
        <v>1849</v>
      </c>
      <c r="G225" s="273" t="s">
        <v>396</v>
      </c>
      <c r="H225" s="274">
        <v>1</v>
      </c>
      <c r="I225" s="275"/>
      <c r="J225" s="276">
        <f>ROUND(I225*H225,2)</f>
        <v>0</v>
      </c>
      <c r="K225" s="272" t="s">
        <v>263</v>
      </c>
      <c r="L225" s="277"/>
      <c r="M225" s="278" t="s">
        <v>35</v>
      </c>
      <c r="N225" s="279" t="s">
        <v>51</v>
      </c>
      <c r="O225" s="87"/>
      <c r="P225" s="228">
        <f>O225*H225</f>
        <v>0</v>
      </c>
      <c r="Q225" s="228">
        <v>0.0121</v>
      </c>
      <c r="R225" s="228">
        <f>Q225*H225</f>
        <v>0.0121</v>
      </c>
      <c r="S225" s="228">
        <v>0</v>
      </c>
      <c r="T225" s="22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30" t="s">
        <v>308</v>
      </c>
      <c r="AT225" s="230" t="s">
        <v>369</v>
      </c>
      <c r="AU225" s="230" t="s">
        <v>89</v>
      </c>
      <c r="AY225" s="19" t="s">
        <v>257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9" t="s">
        <v>87</v>
      </c>
      <c r="BK225" s="231">
        <f>ROUND(I225*H225,2)</f>
        <v>0</v>
      </c>
      <c r="BL225" s="19" t="s">
        <v>264</v>
      </c>
      <c r="BM225" s="230" t="s">
        <v>1956</v>
      </c>
    </row>
    <row r="226" s="13" customFormat="1">
      <c r="A226" s="13"/>
      <c r="B226" s="237"/>
      <c r="C226" s="238"/>
      <c r="D226" s="239" t="s">
        <v>268</v>
      </c>
      <c r="E226" s="240" t="s">
        <v>35</v>
      </c>
      <c r="F226" s="241" t="s">
        <v>1918</v>
      </c>
      <c r="G226" s="238"/>
      <c r="H226" s="240" t="s">
        <v>35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268</v>
      </c>
      <c r="AU226" s="247" t="s">
        <v>89</v>
      </c>
      <c r="AV226" s="13" t="s">
        <v>87</v>
      </c>
      <c r="AW226" s="13" t="s">
        <v>41</v>
      </c>
      <c r="AX226" s="13" t="s">
        <v>80</v>
      </c>
      <c r="AY226" s="247" t="s">
        <v>257</v>
      </c>
    </row>
    <row r="227" s="14" customFormat="1">
      <c r="A227" s="14"/>
      <c r="B227" s="248"/>
      <c r="C227" s="249"/>
      <c r="D227" s="239" t="s">
        <v>268</v>
      </c>
      <c r="E227" s="250" t="s">
        <v>35</v>
      </c>
      <c r="F227" s="251" t="s">
        <v>1846</v>
      </c>
      <c r="G227" s="249"/>
      <c r="H227" s="252">
        <v>1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268</v>
      </c>
      <c r="AU227" s="258" t="s">
        <v>89</v>
      </c>
      <c r="AV227" s="14" t="s">
        <v>89</v>
      </c>
      <c r="AW227" s="14" t="s">
        <v>41</v>
      </c>
      <c r="AX227" s="14" t="s">
        <v>80</v>
      </c>
      <c r="AY227" s="258" t="s">
        <v>257</v>
      </c>
    </row>
    <row r="228" s="15" customFormat="1">
      <c r="A228" s="15"/>
      <c r="B228" s="259"/>
      <c r="C228" s="260"/>
      <c r="D228" s="239" t="s">
        <v>268</v>
      </c>
      <c r="E228" s="261" t="s">
        <v>35</v>
      </c>
      <c r="F228" s="262" t="s">
        <v>272</v>
      </c>
      <c r="G228" s="260"/>
      <c r="H228" s="263">
        <v>1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268</v>
      </c>
      <c r="AU228" s="269" t="s">
        <v>89</v>
      </c>
      <c r="AV228" s="15" t="s">
        <v>264</v>
      </c>
      <c r="AW228" s="15" t="s">
        <v>41</v>
      </c>
      <c r="AX228" s="15" t="s">
        <v>87</v>
      </c>
      <c r="AY228" s="269" t="s">
        <v>257</v>
      </c>
    </row>
    <row r="229" s="2" customFormat="1" ht="24.15" customHeight="1">
      <c r="A229" s="41"/>
      <c r="B229" s="42"/>
      <c r="C229" s="219" t="s">
        <v>418</v>
      </c>
      <c r="D229" s="219" t="s">
        <v>259</v>
      </c>
      <c r="E229" s="220" t="s">
        <v>1856</v>
      </c>
      <c r="F229" s="221" t="s">
        <v>1857</v>
      </c>
      <c r="G229" s="222" t="s">
        <v>297</v>
      </c>
      <c r="H229" s="223">
        <v>23</v>
      </c>
      <c r="I229" s="224"/>
      <c r="J229" s="225">
        <f>ROUND(I229*H229,2)</f>
        <v>0</v>
      </c>
      <c r="K229" s="221" t="s">
        <v>263</v>
      </c>
      <c r="L229" s="47"/>
      <c r="M229" s="226" t="s">
        <v>35</v>
      </c>
      <c r="N229" s="227" t="s">
        <v>51</v>
      </c>
      <c r="O229" s="87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0" t="s">
        <v>264</v>
      </c>
      <c r="AT229" s="230" t="s">
        <v>259</v>
      </c>
      <c r="AU229" s="230" t="s">
        <v>89</v>
      </c>
      <c r="AY229" s="19" t="s">
        <v>257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9" t="s">
        <v>87</v>
      </c>
      <c r="BK229" s="231">
        <f>ROUND(I229*H229,2)</f>
        <v>0</v>
      </c>
      <c r="BL229" s="19" t="s">
        <v>264</v>
      </c>
      <c r="BM229" s="230" t="s">
        <v>1957</v>
      </c>
    </row>
    <row r="230" s="2" customFormat="1">
      <c r="A230" s="41"/>
      <c r="B230" s="42"/>
      <c r="C230" s="43"/>
      <c r="D230" s="232" t="s">
        <v>266</v>
      </c>
      <c r="E230" s="43"/>
      <c r="F230" s="233" t="s">
        <v>1859</v>
      </c>
      <c r="G230" s="43"/>
      <c r="H230" s="43"/>
      <c r="I230" s="234"/>
      <c r="J230" s="43"/>
      <c r="K230" s="43"/>
      <c r="L230" s="47"/>
      <c r="M230" s="235"/>
      <c r="N230" s="23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266</v>
      </c>
      <c r="AU230" s="19" t="s">
        <v>89</v>
      </c>
    </row>
    <row r="231" s="13" customFormat="1">
      <c r="A231" s="13"/>
      <c r="B231" s="237"/>
      <c r="C231" s="238"/>
      <c r="D231" s="239" t="s">
        <v>268</v>
      </c>
      <c r="E231" s="240" t="s">
        <v>35</v>
      </c>
      <c r="F231" s="241" t="s">
        <v>1918</v>
      </c>
      <c r="G231" s="238"/>
      <c r="H231" s="240" t="s">
        <v>35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268</v>
      </c>
      <c r="AU231" s="247" t="s">
        <v>89</v>
      </c>
      <c r="AV231" s="13" t="s">
        <v>87</v>
      </c>
      <c r="AW231" s="13" t="s">
        <v>41</v>
      </c>
      <c r="AX231" s="13" t="s">
        <v>80</v>
      </c>
      <c r="AY231" s="247" t="s">
        <v>257</v>
      </c>
    </row>
    <row r="232" s="14" customFormat="1">
      <c r="A232" s="14"/>
      <c r="B232" s="248"/>
      <c r="C232" s="249"/>
      <c r="D232" s="239" t="s">
        <v>268</v>
      </c>
      <c r="E232" s="250" t="s">
        <v>35</v>
      </c>
      <c r="F232" s="251" t="s">
        <v>405</v>
      </c>
      <c r="G232" s="249"/>
      <c r="H232" s="252">
        <v>23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268</v>
      </c>
      <c r="AU232" s="258" t="s">
        <v>89</v>
      </c>
      <c r="AV232" s="14" t="s">
        <v>89</v>
      </c>
      <c r="AW232" s="14" t="s">
        <v>41</v>
      </c>
      <c r="AX232" s="14" t="s">
        <v>80</v>
      </c>
      <c r="AY232" s="258" t="s">
        <v>257</v>
      </c>
    </row>
    <row r="233" s="15" customFormat="1">
      <c r="A233" s="15"/>
      <c r="B233" s="259"/>
      <c r="C233" s="260"/>
      <c r="D233" s="239" t="s">
        <v>268</v>
      </c>
      <c r="E233" s="261" t="s">
        <v>35</v>
      </c>
      <c r="F233" s="262" t="s">
        <v>272</v>
      </c>
      <c r="G233" s="260"/>
      <c r="H233" s="263">
        <v>23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9" t="s">
        <v>268</v>
      </c>
      <c r="AU233" s="269" t="s">
        <v>89</v>
      </c>
      <c r="AV233" s="15" t="s">
        <v>264</v>
      </c>
      <c r="AW233" s="15" t="s">
        <v>41</v>
      </c>
      <c r="AX233" s="15" t="s">
        <v>87</v>
      </c>
      <c r="AY233" s="269" t="s">
        <v>257</v>
      </c>
    </row>
    <row r="234" s="2" customFormat="1" ht="16.5" customHeight="1">
      <c r="A234" s="41"/>
      <c r="B234" s="42"/>
      <c r="C234" s="270" t="s">
        <v>422</v>
      </c>
      <c r="D234" s="270" t="s">
        <v>369</v>
      </c>
      <c r="E234" s="271" t="s">
        <v>1860</v>
      </c>
      <c r="F234" s="272" t="s">
        <v>1861</v>
      </c>
      <c r="G234" s="273" t="s">
        <v>297</v>
      </c>
      <c r="H234" s="274">
        <v>23.344999999999999</v>
      </c>
      <c r="I234" s="275"/>
      <c r="J234" s="276">
        <f>ROUND(I234*H234,2)</f>
        <v>0</v>
      </c>
      <c r="K234" s="272" t="s">
        <v>263</v>
      </c>
      <c r="L234" s="277"/>
      <c r="M234" s="278" t="s">
        <v>35</v>
      </c>
      <c r="N234" s="279" t="s">
        <v>51</v>
      </c>
      <c r="O234" s="87"/>
      <c r="P234" s="228">
        <f>O234*H234</f>
        <v>0</v>
      </c>
      <c r="Q234" s="228">
        <v>0.0067400000000000003</v>
      </c>
      <c r="R234" s="228">
        <f>Q234*H234</f>
        <v>0.15734529999999999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308</v>
      </c>
      <c r="AT234" s="230" t="s">
        <v>369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1958</v>
      </c>
    </row>
    <row r="235" s="14" customFormat="1">
      <c r="A235" s="14"/>
      <c r="B235" s="248"/>
      <c r="C235" s="249"/>
      <c r="D235" s="239" t="s">
        <v>268</v>
      </c>
      <c r="E235" s="249"/>
      <c r="F235" s="251" t="s">
        <v>1959</v>
      </c>
      <c r="G235" s="249"/>
      <c r="H235" s="252">
        <v>23.344999999999999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268</v>
      </c>
      <c r="AU235" s="258" t="s">
        <v>89</v>
      </c>
      <c r="AV235" s="14" t="s">
        <v>89</v>
      </c>
      <c r="AW235" s="14" t="s">
        <v>4</v>
      </c>
      <c r="AX235" s="14" t="s">
        <v>87</v>
      </c>
      <c r="AY235" s="258" t="s">
        <v>257</v>
      </c>
    </row>
    <row r="236" s="2" customFormat="1" ht="24.15" customHeight="1">
      <c r="A236" s="41"/>
      <c r="B236" s="42"/>
      <c r="C236" s="219" t="s">
        <v>427</v>
      </c>
      <c r="D236" s="219" t="s">
        <v>259</v>
      </c>
      <c r="E236" s="220" t="s">
        <v>1864</v>
      </c>
      <c r="F236" s="221" t="s">
        <v>1865</v>
      </c>
      <c r="G236" s="222" t="s">
        <v>396</v>
      </c>
      <c r="H236" s="223">
        <v>2</v>
      </c>
      <c r="I236" s="224"/>
      <c r="J236" s="225">
        <f>ROUND(I236*H236,2)</f>
        <v>0</v>
      </c>
      <c r="K236" s="221" t="s">
        <v>263</v>
      </c>
      <c r="L236" s="47"/>
      <c r="M236" s="226" t="s">
        <v>35</v>
      </c>
      <c r="N236" s="227" t="s">
        <v>51</v>
      </c>
      <c r="O236" s="87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0" t="s">
        <v>264</v>
      </c>
      <c r="AT236" s="230" t="s">
        <v>259</v>
      </c>
      <c r="AU236" s="230" t="s">
        <v>89</v>
      </c>
      <c r="AY236" s="19" t="s">
        <v>257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87</v>
      </c>
      <c r="BK236" s="231">
        <f>ROUND(I236*H236,2)</f>
        <v>0</v>
      </c>
      <c r="BL236" s="19" t="s">
        <v>264</v>
      </c>
      <c r="BM236" s="230" t="s">
        <v>1960</v>
      </c>
    </row>
    <row r="237" s="2" customFormat="1">
      <c r="A237" s="41"/>
      <c r="B237" s="42"/>
      <c r="C237" s="43"/>
      <c r="D237" s="232" t="s">
        <v>266</v>
      </c>
      <c r="E237" s="43"/>
      <c r="F237" s="233" t="s">
        <v>1867</v>
      </c>
      <c r="G237" s="43"/>
      <c r="H237" s="43"/>
      <c r="I237" s="234"/>
      <c r="J237" s="43"/>
      <c r="K237" s="43"/>
      <c r="L237" s="47"/>
      <c r="M237" s="235"/>
      <c r="N237" s="23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266</v>
      </c>
      <c r="AU237" s="19" t="s">
        <v>89</v>
      </c>
    </row>
    <row r="238" s="13" customFormat="1">
      <c r="A238" s="13"/>
      <c r="B238" s="237"/>
      <c r="C238" s="238"/>
      <c r="D238" s="239" t="s">
        <v>268</v>
      </c>
      <c r="E238" s="240" t="s">
        <v>35</v>
      </c>
      <c r="F238" s="241" t="s">
        <v>1918</v>
      </c>
      <c r="G238" s="238"/>
      <c r="H238" s="240" t="s">
        <v>35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268</v>
      </c>
      <c r="AU238" s="247" t="s">
        <v>89</v>
      </c>
      <c r="AV238" s="13" t="s">
        <v>87</v>
      </c>
      <c r="AW238" s="13" t="s">
        <v>41</v>
      </c>
      <c r="AX238" s="13" t="s">
        <v>80</v>
      </c>
      <c r="AY238" s="247" t="s">
        <v>257</v>
      </c>
    </row>
    <row r="239" s="14" customFormat="1">
      <c r="A239" s="14"/>
      <c r="B239" s="248"/>
      <c r="C239" s="249"/>
      <c r="D239" s="239" t="s">
        <v>268</v>
      </c>
      <c r="E239" s="250" t="s">
        <v>35</v>
      </c>
      <c r="F239" s="251" t="s">
        <v>1868</v>
      </c>
      <c r="G239" s="249"/>
      <c r="H239" s="252">
        <v>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268</v>
      </c>
      <c r="AU239" s="258" t="s">
        <v>89</v>
      </c>
      <c r="AV239" s="14" t="s">
        <v>89</v>
      </c>
      <c r="AW239" s="14" t="s">
        <v>41</v>
      </c>
      <c r="AX239" s="14" t="s">
        <v>80</v>
      </c>
      <c r="AY239" s="258" t="s">
        <v>257</v>
      </c>
    </row>
    <row r="240" s="14" customFormat="1">
      <c r="A240" s="14"/>
      <c r="B240" s="248"/>
      <c r="C240" s="249"/>
      <c r="D240" s="239" t="s">
        <v>268</v>
      </c>
      <c r="E240" s="250" t="s">
        <v>35</v>
      </c>
      <c r="F240" s="251" t="s">
        <v>780</v>
      </c>
      <c r="G240" s="249"/>
      <c r="H240" s="252">
        <v>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268</v>
      </c>
      <c r="AU240" s="258" t="s">
        <v>89</v>
      </c>
      <c r="AV240" s="14" t="s">
        <v>89</v>
      </c>
      <c r="AW240" s="14" t="s">
        <v>41</v>
      </c>
      <c r="AX240" s="14" t="s">
        <v>80</v>
      </c>
      <c r="AY240" s="258" t="s">
        <v>257</v>
      </c>
    </row>
    <row r="241" s="15" customFormat="1">
      <c r="A241" s="15"/>
      <c r="B241" s="259"/>
      <c r="C241" s="260"/>
      <c r="D241" s="239" t="s">
        <v>268</v>
      </c>
      <c r="E241" s="261" t="s">
        <v>35</v>
      </c>
      <c r="F241" s="262" t="s">
        <v>272</v>
      </c>
      <c r="G241" s="260"/>
      <c r="H241" s="263">
        <v>2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268</v>
      </c>
      <c r="AU241" s="269" t="s">
        <v>89</v>
      </c>
      <c r="AV241" s="15" t="s">
        <v>264</v>
      </c>
      <c r="AW241" s="15" t="s">
        <v>41</v>
      </c>
      <c r="AX241" s="15" t="s">
        <v>87</v>
      </c>
      <c r="AY241" s="269" t="s">
        <v>257</v>
      </c>
    </row>
    <row r="242" s="2" customFormat="1" ht="16.5" customHeight="1">
      <c r="A242" s="41"/>
      <c r="B242" s="42"/>
      <c r="C242" s="270" t="s">
        <v>431</v>
      </c>
      <c r="D242" s="270" t="s">
        <v>369</v>
      </c>
      <c r="E242" s="271" t="s">
        <v>1869</v>
      </c>
      <c r="F242" s="272" t="s">
        <v>1870</v>
      </c>
      <c r="G242" s="273" t="s">
        <v>396</v>
      </c>
      <c r="H242" s="274">
        <v>1</v>
      </c>
      <c r="I242" s="275"/>
      <c r="J242" s="276">
        <f>ROUND(I242*H242,2)</f>
        <v>0</v>
      </c>
      <c r="K242" s="272" t="s">
        <v>263</v>
      </c>
      <c r="L242" s="277"/>
      <c r="M242" s="278" t="s">
        <v>35</v>
      </c>
      <c r="N242" s="279" t="s">
        <v>51</v>
      </c>
      <c r="O242" s="87"/>
      <c r="P242" s="228">
        <f>O242*H242</f>
        <v>0</v>
      </c>
      <c r="Q242" s="228">
        <v>0.00081999999999999998</v>
      </c>
      <c r="R242" s="228">
        <f>Q242*H242</f>
        <v>0.00081999999999999998</v>
      </c>
      <c r="S242" s="228">
        <v>0</v>
      </c>
      <c r="T242" s="22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0" t="s">
        <v>308</v>
      </c>
      <c r="AT242" s="230" t="s">
        <v>369</v>
      </c>
      <c r="AU242" s="230" t="s">
        <v>89</v>
      </c>
      <c r="AY242" s="19" t="s">
        <v>257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9" t="s">
        <v>87</v>
      </c>
      <c r="BK242" s="231">
        <f>ROUND(I242*H242,2)</f>
        <v>0</v>
      </c>
      <c r="BL242" s="19" t="s">
        <v>264</v>
      </c>
      <c r="BM242" s="230" t="s">
        <v>1961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1918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4" customFormat="1">
      <c r="A244" s="14"/>
      <c r="B244" s="248"/>
      <c r="C244" s="249"/>
      <c r="D244" s="239" t="s">
        <v>268</v>
      </c>
      <c r="E244" s="250" t="s">
        <v>35</v>
      </c>
      <c r="F244" s="251" t="s">
        <v>1868</v>
      </c>
      <c r="G244" s="249"/>
      <c r="H244" s="252">
        <v>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41</v>
      </c>
      <c r="AX244" s="14" t="s">
        <v>80</v>
      </c>
      <c r="AY244" s="258" t="s">
        <v>257</v>
      </c>
    </row>
    <row r="245" s="15" customFormat="1">
      <c r="A245" s="15"/>
      <c r="B245" s="259"/>
      <c r="C245" s="260"/>
      <c r="D245" s="239" t="s">
        <v>268</v>
      </c>
      <c r="E245" s="261" t="s">
        <v>35</v>
      </c>
      <c r="F245" s="262" t="s">
        <v>272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268</v>
      </c>
      <c r="AU245" s="269" t="s">
        <v>89</v>
      </c>
      <c r="AV245" s="15" t="s">
        <v>264</v>
      </c>
      <c r="AW245" s="15" t="s">
        <v>41</v>
      </c>
      <c r="AX245" s="15" t="s">
        <v>87</v>
      </c>
      <c r="AY245" s="269" t="s">
        <v>257</v>
      </c>
    </row>
    <row r="246" s="2" customFormat="1" ht="16.5" customHeight="1">
      <c r="A246" s="41"/>
      <c r="B246" s="42"/>
      <c r="C246" s="270" t="s">
        <v>436</v>
      </c>
      <c r="D246" s="270" t="s">
        <v>369</v>
      </c>
      <c r="E246" s="271" t="s">
        <v>1872</v>
      </c>
      <c r="F246" s="272" t="s">
        <v>1873</v>
      </c>
      <c r="G246" s="273" t="s">
        <v>396</v>
      </c>
      <c r="H246" s="274">
        <v>1</v>
      </c>
      <c r="I246" s="275"/>
      <c r="J246" s="276">
        <f>ROUND(I246*H246,2)</f>
        <v>0</v>
      </c>
      <c r="K246" s="272" t="s">
        <v>263</v>
      </c>
      <c r="L246" s="277"/>
      <c r="M246" s="278" t="s">
        <v>35</v>
      </c>
      <c r="N246" s="279" t="s">
        <v>51</v>
      </c>
      <c r="O246" s="87"/>
      <c r="P246" s="228">
        <f>O246*H246</f>
        <v>0</v>
      </c>
      <c r="Q246" s="228">
        <v>0.00172</v>
      </c>
      <c r="R246" s="228">
        <f>Q246*H246</f>
        <v>0.00172</v>
      </c>
      <c r="S246" s="228">
        <v>0</v>
      </c>
      <c r="T246" s="22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0" t="s">
        <v>308</v>
      </c>
      <c r="AT246" s="230" t="s">
        <v>369</v>
      </c>
      <c r="AU246" s="230" t="s">
        <v>89</v>
      </c>
      <c r="AY246" s="19" t="s">
        <v>257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9" t="s">
        <v>87</v>
      </c>
      <c r="BK246" s="231">
        <f>ROUND(I246*H246,2)</f>
        <v>0</v>
      </c>
      <c r="BL246" s="19" t="s">
        <v>264</v>
      </c>
      <c r="BM246" s="230" t="s">
        <v>1962</v>
      </c>
    </row>
    <row r="247" s="13" customFormat="1">
      <c r="A247" s="13"/>
      <c r="B247" s="237"/>
      <c r="C247" s="238"/>
      <c r="D247" s="239" t="s">
        <v>268</v>
      </c>
      <c r="E247" s="240" t="s">
        <v>35</v>
      </c>
      <c r="F247" s="241" t="s">
        <v>1918</v>
      </c>
      <c r="G247" s="238"/>
      <c r="H247" s="240" t="s">
        <v>35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268</v>
      </c>
      <c r="AU247" s="247" t="s">
        <v>89</v>
      </c>
      <c r="AV247" s="13" t="s">
        <v>87</v>
      </c>
      <c r="AW247" s="13" t="s">
        <v>41</v>
      </c>
      <c r="AX247" s="13" t="s">
        <v>80</v>
      </c>
      <c r="AY247" s="247" t="s">
        <v>257</v>
      </c>
    </row>
    <row r="248" s="14" customFormat="1">
      <c r="A248" s="14"/>
      <c r="B248" s="248"/>
      <c r="C248" s="249"/>
      <c r="D248" s="239" t="s">
        <v>268</v>
      </c>
      <c r="E248" s="250" t="s">
        <v>35</v>
      </c>
      <c r="F248" s="251" t="s">
        <v>780</v>
      </c>
      <c r="G248" s="249"/>
      <c r="H248" s="252">
        <v>1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268</v>
      </c>
      <c r="AU248" s="258" t="s">
        <v>89</v>
      </c>
      <c r="AV248" s="14" t="s">
        <v>89</v>
      </c>
      <c r="AW248" s="14" t="s">
        <v>41</v>
      </c>
      <c r="AX248" s="14" t="s">
        <v>80</v>
      </c>
      <c r="AY248" s="258" t="s">
        <v>257</v>
      </c>
    </row>
    <row r="249" s="15" customFormat="1">
      <c r="A249" s="15"/>
      <c r="B249" s="259"/>
      <c r="C249" s="260"/>
      <c r="D249" s="239" t="s">
        <v>268</v>
      </c>
      <c r="E249" s="261" t="s">
        <v>35</v>
      </c>
      <c r="F249" s="262" t="s">
        <v>272</v>
      </c>
      <c r="G249" s="260"/>
      <c r="H249" s="263">
        <v>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9" t="s">
        <v>268</v>
      </c>
      <c r="AU249" s="269" t="s">
        <v>89</v>
      </c>
      <c r="AV249" s="15" t="s">
        <v>264</v>
      </c>
      <c r="AW249" s="15" t="s">
        <v>41</v>
      </c>
      <c r="AX249" s="15" t="s">
        <v>87</v>
      </c>
      <c r="AY249" s="269" t="s">
        <v>257</v>
      </c>
    </row>
    <row r="250" s="2" customFormat="1" ht="24.15" customHeight="1">
      <c r="A250" s="41"/>
      <c r="B250" s="42"/>
      <c r="C250" s="219" t="s">
        <v>440</v>
      </c>
      <c r="D250" s="219" t="s">
        <v>259</v>
      </c>
      <c r="E250" s="220" t="s">
        <v>1875</v>
      </c>
      <c r="F250" s="221" t="s">
        <v>1876</v>
      </c>
      <c r="G250" s="222" t="s">
        <v>396</v>
      </c>
      <c r="H250" s="223">
        <v>1</v>
      </c>
      <c r="I250" s="224"/>
      <c r="J250" s="225">
        <f>ROUND(I250*H250,2)</f>
        <v>0</v>
      </c>
      <c r="K250" s="221" t="s">
        <v>263</v>
      </c>
      <c r="L250" s="47"/>
      <c r="M250" s="226" t="s">
        <v>35</v>
      </c>
      <c r="N250" s="227" t="s">
        <v>51</v>
      </c>
      <c r="O250" s="87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30" t="s">
        <v>264</v>
      </c>
      <c r="AT250" s="230" t="s">
        <v>259</v>
      </c>
      <c r="AU250" s="230" t="s">
        <v>89</v>
      </c>
      <c r="AY250" s="19" t="s">
        <v>257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9" t="s">
        <v>87</v>
      </c>
      <c r="BK250" s="231">
        <f>ROUND(I250*H250,2)</f>
        <v>0</v>
      </c>
      <c r="BL250" s="19" t="s">
        <v>264</v>
      </c>
      <c r="BM250" s="230" t="s">
        <v>1963</v>
      </c>
    </row>
    <row r="251" s="2" customFormat="1">
      <c r="A251" s="41"/>
      <c r="B251" s="42"/>
      <c r="C251" s="43"/>
      <c r="D251" s="232" t="s">
        <v>266</v>
      </c>
      <c r="E251" s="43"/>
      <c r="F251" s="233" t="s">
        <v>1878</v>
      </c>
      <c r="G251" s="43"/>
      <c r="H251" s="43"/>
      <c r="I251" s="234"/>
      <c r="J251" s="43"/>
      <c r="K251" s="43"/>
      <c r="L251" s="47"/>
      <c r="M251" s="235"/>
      <c r="N251" s="23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266</v>
      </c>
      <c r="AU251" s="19" t="s">
        <v>89</v>
      </c>
    </row>
    <row r="252" s="13" customFormat="1">
      <c r="A252" s="13"/>
      <c r="B252" s="237"/>
      <c r="C252" s="238"/>
      <c r="D252" s="239" t="s">
        <v>268</v>
      </c>
      <c r="E252" s="240" t="s">
        <v>35</v>
      </c>
      <c r="F252" s="241" t="s">
        <v>1918</v>
      </c>
      <c r="G252" s="238"/>
      <c r="H252" s="240" t="s">
        <v>35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268</v>
      </c>
      <c r="AU252" s="247" t="s">
        <v>89</v>
      </c>
      <c r="AV252" s="13" t="s">
        <v>87</v>
      </c>
      <c r="AW252" s="13" t="s">
        <v>41</v>
      </c>
      <c r="AX252" s="13" t="s">
        <v>80</v>
      </c>
      <c r="AY252" s="247" t="s">
        <v>257</v>
      </c>
    </row>
    <row r="253" s="14" customFormat="1">
      <c r="A253" s="14"/>
      <c r="B253" s="248"/>
      <c r="C253" s="249"/>
      <c r="D253" s="239" t="s">
        <v>268</v>
      </c>
      <c r="E253" s="250" t="s">
        <v>35</v>
      </c>
      <c r="F253" s="251" t="s">
        <v>87</v>
      </c>
      <c r="G253" s="249"/>
      <c r="H253" s="252">
        <v>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268</v>
      </c>
      <c r="AU253" s="258" t="s">
        <v>89</v>
      </c>
      <c r="AV253" s="14" t="s">
        <v>89</v>
      </c>
      <c r="AW253" s="14" t="s">
        <v>41</v>
      </c>
      <c r="AX253" s="14" t="s">
        <v>80</v>
      </c>
      <c r="AY253" s="258" t="s">
        <v>257</v>
      </c>
    </row>
    <row r="254" s="15" customFormat="1">
      <c r="A254" s="15"/>
      <c r="B254" s="259"/>
      <c r="C254" s="260"/>
      <c r="D254" s="239" t="s">
        <v>268</v>
      </c>
      <c r="E254" s="261" t="s">
        <v>35</v>
      </c>
      <c r="F254" s="262" t="s">
        <v>272</v>
      </c>
      <c r="G254" s="260"/>
      <c r="H254" s="263">
        <v>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9" t="s">
        <v>268</v>
      </c>
      <c r="AU254" s="269" t="s">
        <v>89</v>
      </c>
      <c r="AV254" s="15" t="s">
        <v>264</v>
      </c>
      <c r="AW254" s="15" t="s">
        <v>41</v>
      </c>
      <c r="AX254" s="15" t="s">
        <v>87</v>
      </c>
      <c r="AY254" s="269" t="s">
        <v>257</v>
      </c>
    </row>
    <row r="255" s="2" customFormat="1" ht="16.5" customHeight="1">
      <c r="A255" s="41"/>
      <c r="B255" s="42"/>
      <c r="C255" s="270" t="s">
        <v>446</v>
      </c>
      <c r="D255" s="270" t="s">
        <v>369</v>
      </c>
      <c r="E255" s="271" t="s">
        <v>1879</v>
      </c>
      <c r="F255" s="272" t="s">
        <v>1880</v>
      </c>
      <c r="G255" s="273" t="s">
        <v>396</v>
      </c>
      <c r="H255" s="274">
        <v>1</v>
      </c>
      <c r="I255" s="275"/>
      <c r="J255" s="276">
        <f>ROUND(I255*H255,2)</f>
        <v>0</v>
      </c>
      <c r="K255" s="272" t="s">
        <v>263</v>
      </c>
      <c r="L255" s="277"/>
      <c r="M255" s="278" t="s">
        <v>35</v>
      </c>
      <c r="N255" s="279" t="s">
        <v>51</v>
      </c>
      <c r="O255" s="87"/>
      <c r="P255" s="228">
        <f>O255*H255</f>
        <v>0</v>
      </c>
      <c r="Q255" s="228">
        <v>0.0041200000000000004</v>
      </c>
      <c r="R255" s="228">
        <f>Q255*H255</f>
        <v>0.0041200000000000004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308</v>
      </c>
      <c r="AT255" s="230" t="s">
        <v>369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1964</v>
      </c>
    </row>
    <row r="256" s="2" customFormat="1" ht="24.15" customHeight="1">
      <c r="A256" s="41"/>
      <c r="B256" s="42"/>
      <c r="C256" s="219" t="s">
        <v>451</v>
      </c>
      <c r="D256" s="219" t="s">
        <v>259</v>
      </c>
      <c r="E256" s="220" t="s">
        <v>1761</v>
      </c>
      <c r="F256" s="221" t="s">
        <v>1762</v>
      </c>
      <c r="G256" s="222" t="s">
        <v>396</v>
      </c>
      <c r="H256" s="223">
        <v>1</v>
      </c>
      <c r="I256" s="224"/>
      <c r="J256" s="225">
        <f>ROUND(I256*H256,2)</f>
        <v>0</v>
      </c>
      <c r="K256" s="221" t="s">
        <v>263</v>
      </c>
      <c r="L256" s="47"/>
      <c r="M256" s="226" t="s">
        <v>35</v>
      </c>
      <c r="N256" s="227" t="s">
        <v>51</v>
      </c>
      <c r="O256" s="87"/>
      <c r="P256" s="228">
        <f>O256*H256</f>
        <v>0</v>
      </c>
      <c r="Q256" s="228">
        <v>0.00296</v>
      </c>
      <c r="R256" s="228">
        <f>Q256*H256</f>
        <v>0.00296</v>
      </c>
      <c r="S256" s="228">
        <v>0</v>
      </c>
      <c r="T256" s="22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30" t="s">
        <v>264</v>
      </c>
      <c r="AT256" s="230" t="s">
        <v>259</v>
      </c>
      <c r="AU256" s="230" t="s">
        <v>89</v>
      </c>
      <c r="AY256" s="19" t="s">
        <v>257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9" t="s">
        <v>87</v>
      </c>
      <c r="BK256" s="231">
        <f>ROUND(I256*H256,2)</f>
        <v>0</v>
      </c>
      <c r="BL256" s="19" t="s">
        <v>264</v>
      </c>
      <c r="BM256" s="230" t="s">
        <v>1965</v>
      </c>
    </row>
    <row r="257" s="2" customFormat="1">
      <c r="A257" s="41"/>
      <c r="B257" s="42"/>
      <c r="C257" s="43"/>
      <c r="D257" s="232" t="s">
        <v>266</v>
      </c>
      <c r="E257" s="43"/>
      <c r="F257" s="233" t="s">
        <v>1764</v>
      </c>
      <c r="G257" s="43"/>
      <c r="H257" s="43"/>
      <c r="I257" s="234"/>
      <c r="J257" s="43"/>
      <c r="K257" s="43"/>
      <c r="L257" s="47"/>
      <c r="M257" s="235"/>
      <c r="N257" s="23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266</v>
      </c>
      <c r="AU257" s="19" t="s">
        <v>89</v>
      </c>
    </row>
    <row r="258" s="13" customFormat="1">
      <c r="A258" s="13"/>
      <c r="B258" s="237"/>
      <c r="C258" s="238"/>
      <c r="D258" s="239" t="s">
        <v>268</v>
      </c>
      <c r="E258" s="240" t="s">
        <v>35</v>
      </c>
      <c r="F258" s="241" t="s">
        <v>1918</v>
      </c>
      <c r="G258" s="238"/>
      <c r="H258" s="240" t="s">
        <v>35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268</v>
      </c>
      <c r="AU258" s="247" t="s">
        <v>89</v>
      </c>
      <c r="AV258" s="13" t="s">
        <v>87</v>
      </c>
      <c r="AW258" s="13" t="s">
        <v>41</v>
      </c>
      <c r="AX258" s="13" t="s">
        <v>80</v>
      </c>
      <c r="AY258" s="247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87</v>
      </c>
      <c r="G259" s="249"/>
      <c r="H259" s="252">
        <v>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5" customFormat="1">
      <c r="A260" s="15"/>
      <c r="B260" s="259"/>
      <c r="C260" s="260"/>
      <c r="D260" s="239" t="s">
        <v>268</v>
      </c>
      <c r="E260" s="261" t="s">
        <v>35</v>
      </c>
      <c r="F260" s="262" t="s">
        <v>272</v>
      </c>
      <c r="G260" s="260"/>
      <c r="H260" s="263">
        <v>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268</v>
      </c>
      <c r="AU260" s="269" t="s">
        <v>89</v>
      </c>
      <c r="AV260" s="15" t="s">
        <v>264</v>
      </c>
      <c r="AW260" s="15" t="s">
        <v>41</v>
      </c>
      <c r="AX260" s="15" t="s">
        <v>87</v>
      </c>
      <c r="AY260" s="269" t="s">
        <v>257</v>
      </c>
    </row>
    <row r="261" s="2" customFormat="1" ht="16.5" customHeight="1">
      <c r="A261" s="41"/>
      <c r="B261" s="42"/>
      <c r="C261" s="270" t="s">
        <v>458</v>
      </c>
      <c r="D261" s="270" t="s">
        <v>369</v>
      </c>
      <c r="E261" s="271" t="s">
        <v>1765</v>
      </c>
      <c r="F261" s="272" t="s">
        <v>1766</v>
      </c>
      <c r="G261" s="273" t="s">
        <v>396</v>
      </c>
      <c r="H261" s="274">
        <v>1</v>
      </c>
      <c r="I261" s="275"/>
      <c r="J261" s="276">
        <f>ROUND(I261*H261,2)</f>
        <v>0</v>
      </c>
      <c r="K261" s="272" t="s">
        <v>263</v>
      </c>
      <c r="L261" s="277"/>
      <c r="M261" s="278" t="s">
        <v>35</v>
      </c>
      <c r="N261" s="279" t="s">
        <v>51</v>
      </c>
      <c r="O261" s="87"/>
      <c r="P261" s="228">
        <f>O261*H261</f>
        <v>0</v>
      </c>
      <c r="Q261" s="228">
        <v>0.045999999999999999</v>
      </c>
      <c r="R261" s="228">
        <f>Q261*H261</f>
        <v>0.045999999999999999</v>
      </c>
      <c r="S261" s="228">
        <v>0</v>
      </c>
      <c r="T261" s="22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0" t="s">
        <v>308</v>
      </c>
      <c r="AT261" s="230" t="s">
        <v>369</v>
      </c>
      <c r="AU261" s="230" t="s">
        <v>89</v>
      </c>
      <c r="AY261" s="19" t="s">
        <v>257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87</v>
      </c>
      <c r="BK261" s="231">
        <f>ROUND(I261*H261,2)</f>
        <v>0</v>
      </c>
      <c r="BL261" s="19" t="s">
        <v>264</v>
      </c>
      <c r="BM261" s="230" t="s">
        <v>1966</v>
      </c>
    </row>
    <row r="262" s="2" customFormat="1" ht="16.5" customHeight="1">
      <c r="A262" s="41"/>
      <c r="B262" s="42"/>
      <c r="C262" s="270" t="s">
        <v>462</v>
      </c>
      <c r="D262" s="270" t="s">
        <v>369</v>
      </c>
      <c r="E262" s="271" t="s">
        <v>486</v>
      </c>
      <c r="F262" s="272" t="s">
        <v>487</v>
      </c>
      <c r="G262" s="273" t="s">
        <v>396</v>
      </c>
      <c r="H262" s="274">
        <v>1</v>
      </c>
      <c r="I262" s="275"/>
      <c r="J262" s="276">
        <f>ROUND(I262*H262,2)</f>
        <v>0</v>
      </c>
      <c r="K262" s="272" t="s">
        <v>263</v>
      </c>
      <c r="L262" s="277"/>
      <c r="M262" s="278" t="s">
        <v>35</v>
      </c>
      <c r="N262" s="279" t="s">
        <v>51</v>
      </c>
      <c r="O262" s="87"/>
      <c r="P262" s="228">
        <f>O262*H262</f>
        <v>0</v>
      </c>
      <c r="Q262" s="228">
        <v>0.0040000000000000001</v>
      </c>
      <c r="R262" s="228">
        <f>Q262*H262</f>
        <v>0.0040000000000000001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308</v>
      </c>
      <c r="AT262" s="230" t="s">
        <v>369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1967</v>
      </c>
    </row>
    <row r="263" s="2" customFormat="1" ht="16.5" customHeight="1">
      <c r="A263" s="41"/>
      <c r="B263" s="42"/>
      <c r="C263" s="219" t="s">
        <v>466</v>
      </c>
      <c r="D263" s="219" t="s">
        <v>259</v>
      </c>
      <c r="E263" s="220" t="s">
        <v>1357</v>
      </c>
      <c r="F263" s="221" t="s">
        <v>1358</v>
      </c>
      <c r="G263" s="222" t="s">
        <v>297</v>
      </c>
      <c r="H263" s="223">
        <v>23</v>
      </c>
      <c r="I263" s="224"/>
      <c r="J263" s="225">
        <f>ROUND(I263*H263,2)</f>
        <v>0</v>
      </c>
      <c r="K263" s="221" t="s">
        <v>263</v>
      </c>
      <c r="L263" s="47"/>
      <c r="M263" s="226" t="s">
        <v>35</v>
      </c>
      <c r="N263" s="227" t="s">
        <v>51</v>
      </c>
      <c r="O263" s="87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30" t="s">
        <v>264</v>
      </c>
      <c r="AT263" s="230" t="s">
        <v>259</v>
      </c>
      <c r="AU263" s="230" t="s">
        <v>89</v>
      </c>
      <c r="AY263" s="19" t="s">
        <v>257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9" t="s">
        <v>87</v>
      </c>
      <c r="BK263" s="231">
        <f>ROUND(I263*H263,2)</f>
        <v>0</v>
      </c>
      <c r="BL263" s="19" t="s">
        <v>264</v>
      </c>
      <c r="BM263" s="230" t="s">
        <v>1968</v>
      </c>
    </row>
    <row r="264" s="2" customFormat="1">
      <c r="A264" s="41"/>
      <c r="B264" s="42"/>
      <c r="C264" s="43"/>
      <c r="D264" s="232" t="s">
        <v>266</v>
      </c>
      <c r="E264" s="43"/>
      <c r="F264" s="233" t="s">
        <v>1360</v>
      </c>
      <c r="G264" s="43"/>
      <c r="H264" s="43"/>
      <c r="I264" s="234"/>
      <c r="J264" s="43"/>
      <c r="K264" s="43"/>
      <c r="L264" s="47"/>
      <c r="M264" s="235"/>
      <c r="N264" s="23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266</v>
      </c>
      <c r="AU264" s="19" t="s">
        <v>89</v>
      </c>
    </row>
    <row r="265" s="13" customFormat="1">
      <c r="A265" s="13"/>
      <c r="B265" s="237"/>
      <c r="C265" s="238"/>
      <c r="D265" s="239" t="s">
        <v>268</v>
      </c>
      <c r="E265" s="240" t="s">
        <v>35</v>
      </c>
      <c r="F265" s="241" t="s">
        <v>1918</v>
      </c>
      <c r="G265" s="238"/>
      <c r="H265" s="240" t="s">
        <v>35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268</v>
      </c>
      <c r="AU265" s="247" t="s">
        <v>89</v>
      </c>
      <c r="AV265" s="13" t="s">
        <v>87</v>
      </c>
      <c r="AW265" s="13" t="s">
        <v>41</v>
      </c>
      <c r="AX265" s="13" t="s">
        <v>80</v>
      </c>
      <c r="AY265" s="247" t="s">
        <v>257</v>
      </c>
    </row>
    <row r="266" s="14" customFormat="1">
      <c r="A266" s="14"/>
      <c r="B266" s="248"/>
      <c r="C266" s="249"/>
      <c r="D266" s="239" t="s">
        <v>268</v>
      </c>
      <c r="E266" s="250" t="s">
        <v>35</v>
      </c>
      <c r="F266" s="251" t="s">
        <v>405</v>
      </c>
      <c r="G266" s="249"/>
      <c r="H266" s="252">
        <v>23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268</v>
      </c>
      <c r="AU266" s="258" t="s">
        <v>89</v>
      </c>
      <c r="AV266" s="14" t="s">
        <v>89</v>
      </c>
      <c r="AW266" s="14" t="s">
        <v>41</v>
      </c>
      <c r="AX266" s="14" t="s">
        <v>80</v>
      </c>
      <c r="AY266" s="258" t="s">
        <v>257</v>
      </c>
    </row>
    <row r="267" s="15" customFormat="1">
      <c r="A267" s="15"/>
      <c r="B267" s="259"/>
      <c r="C267" s="260"/>
      <c r="D267" s="239" t="s">
        <v>268</v>
      </c>
      <c r="E267" s="261" t="s">
        <v>35</v>
      </c>
      <c r="F267" s="262" t="s">
        <v>272</v>
      </c>
      <c r="G267" s="260"/>
      <c r="H267" s="263">
        <v>23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9" t="s">
        <v>268</v>
      </c>
      <c r="AU267" s="269" t="s">
        <v>89</v>
      </c>
      <c r="AV267" s="15" t="s">
        <v>264</v>
      </c>
      <c r="AW267" s="15" t="s">
        <v>41</v>
      </c>
      <c r="AX267" s="15" t="s">
        <v>87</v>
      </c>
      <c r="AY267" s="269" t="s">
        <v>257</v>
      </c>
    </row>
    <row r="268" s="2" customFormat="1" ht="16.5" customHeight="1">
      <c r="A268" s="41"/>
      <c r="B268" s="42"/>
      <c r="C268" s="219" t="s">
        <v>471</v>
      </c>
      <c r="D268" s="219" t="s">
        <v>259</v>
      </c>
      <c r="E268" s="220" t="s">
        <v>1770</v>
      </c>
      <c r="F268" s="221" t="s">
        <v>1771</v>
      </c>
      <c r="G268" s="222" t="s">
        <v>297</v>
      </c>
      <c r="H268" s="223">
        <v>23</v>
      </c>
      <c r="I268" s="224"/>
      <c r="J268" s="225">
        <f>ROUND(I268*H268,2)</f>
        <v>0</v>
      </c>
      <c r="K268" s="221" t="s">
        <v>263</v>
      </c>
      <c r="L268" s="47"/>
      <c r="M268" s="226" t="s">
        <v>35</v>
      </c>
      <c r="N268" s="227" t="s">
        <v>51</v>
      </c>
      <c r="O268" s="87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264</v>
      </c>
      <c r="AT268" s="230" t="s">
        <v>259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1969</v>
      </c>
    </row>
    <row r="269" s="2" customFormat="1">
      <c r="A269" s="41"/>
      <c r="B269" s="42"/>
      <c r="C269" s="43"/>
      <c r="D269" s="232" t="s">
        <v>266</v>
      </c>
      <c r="E269" s="43"/>
      <c r="F269" s="233" t="s">
        <v>1773</v>
      </c>
      <c r="G269" s="43"/>
      <c r="H269" s="43"/>
      <c r="I269" s="234"/>
      <c r="J269" s="43"/>
      <c r="K269" s="43"/>
      <c r="L269" s="47"/>
      <c r="M269" s="235"/>
      <c r="N269" s="23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266</v>
      </c>
      <c r="AU269" s="19" t="s">
        <v>89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1918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405</v>
      </c>
      <c r="G271" s="249"/>
      <c r="H271" s="252">
        <v>23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23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2" customFormat="1" ht="16.5" customHeight="1">
      <c r="A273" s="41"/>
      <c r="B273" s="42"/>
      <c r="C273" s="219" t="s">
        <v>475</v>
      </c>
      <c r="D273" s="219" t="s">
        <v>259</v>
      </c>
      <c r="E273" s="220" t="s">
        <v>500</v>
      </c>
      <c r="F273" s="221" t="s">
        <v>501</v>
      </c>
      <c r="G273" s="222" t="s">
        <v>396</v>
      </c>
      <c r="H273" s="223">
        <v>2</v>
      </c>
      <c r="I273" s="224"/>
      <c r="J273" s="225">
        <f>ROUND(I273*H273,2)</f>
        <v>0</v>
      </c>
      <c r="K273" s="221" t="s">
        <v>263</v>
      </c>
      <c r="L273" s="47"/>
      <c r="M273" s="226" t="s">
        <v>35</v>
      </c>
      <c r="N273" s="227" t="s">
        <v>51</v>
      </c>
      <c r="O273" s="87"/>
      <c r="P273" s="228">
        <f>O273*H273</f>
        <v>0</v>
      </c>
      <c r="Q273" s="228">
        <v>0.45937</v>
      </c>
      <c r="R273" s="228">
        <f>Q273*H273</f>
        <v>0.91874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264</v>
      </c>
      <c r="AT273" s="230" t="s">
        <v>259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1970</v>
      </c>
    </row>
    <row r="274" s="2" customFormat="1">
      <c r="A274" s="41"/>
      <c r="B274" s="42"/>
      <c r="C274" s="43"/>
      <c r="D274" s="232" t="s">
        <v>266</v>
      </c>
      <c r="E274" s="43"/>
      <c r="F274" s="233" t="s">
        <v>503</v>
      </c>
      <c r="G274" s="43"/>
      <c r="H274" s="43"/>
      <c r="I274" s="234"/>
      <c r="J274" s="43"/>
      <c r="K274" s="43"/>
      <c r="L274" s="47"/>
      <c r="M274" s="235"/>
      <c r="N274" s="23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266</v>
      </c>
      <c r="AU274" s="19" t="s">
        <v>89</v>
      </c>
    </row>
    <row r="275" s="2" customFormat="1" ht="16.5" customHeight="1">
      <c r="A275" s="41"/>
      <c r="B275" s="42"/>
      <c r="C275" s="219" t="s">
        <v>481</v>
      </c>
      <c r="D275" s="219" t="s">
        <v>259</v>
      </c>
      <c r="E275" s="220" t="s">
        <v>505</v>
      </c>
      <c r="F275" s="221" t="s">
        <v>506</v>
      </c>
      <c r="G275" s="222" t="s">
        <v>396</v>
      </c>
      <c r="H275" s="223">
        <v>1</v>
      </c>
      <c r="I275" s="224"/>
      <c r="J275" s="225">
        <f>ROUND(I275*H275,2)</f>
        <v>0</v>
      </c>
      <c r="K275" s="221" t="s">
        <v>263</v>
      </c>
      <c r="L275" s="47"/>
      <c r="M275" s="226" t="s">
        <v>35</v>
      </c>
      <c r="N275" s="227" t="s">
        <v>51</v>
      </c>
      <c r="O275" s="87"/>
      <c r="P275" s="228">
        <f>O275*H275</f>
        <v>0</v>
      </c>
      <c r="Q275" s="228">
        <v>0.12303</v>
      </c>
      <c r="R275" s="228">
        <f>Q275*H275</f>
        <v>0.12303</v>
      </c>
      <c r="S275" s="228">
        <v>0</v>
      </c>
      <c r="T275" s="22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0" t="s">
        <v>264</v>
      </c>
      <c r="AT275" s="230" t="s">
        <v>259</v>
      </c>
      <c r="AU275" s="230" t="s">
        <v>89</v>
      </c>
      <c r="AY275" s="19" t="s">
        <v>257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9" t="s">
        <v>87</v>
      </c>
      <c r="BK275" s="231">
        <f>ROUND(I275*H275,2)</f>
        <v>0</v>
      </c>
      <c r="BL275" s="19" t="s">
        <v>264</v>
      </c>
      <c r="BM275" s="230" t="s">
        <v>1971</v>
      </c>
    </row>
    <row r="276" s="2" customFormat="1">
      <c r="A276" s="41"/>
      <c r="B276" s="42"/>
      <c r="C276" s="43"/>
      <c r="D276" s="232" t="s">
        <v>266</v>
      </c>
      <c r="E276" s="43"/>
      <c r="F276" s="233" t="s">
        <v>508</v>
      </c>
      <c r="G276" s="43"/>
      <c r="H276" s="43"/>
      <c r="I276" s="234"/>
      <c r="J276" s="43"/>
      <c r="K276" s="43"/>
      <c r="L276" s="47"/>
      <c r="M276" s="235"/>
      <c r="N276" s="23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266</v>
      </c>
      <c r="AU276" s="19" t="s">
        <v>89</v>
      </c>
    </row>
    <row r="277" s="13" customFormat="1">
      <c r="A277" s="13"/>
      <c r="B277" s="237"/>
      <c r="C277" s="238"/>
      <c r="D277" s="239" t="s">
        <v>268</v>
      </c>
      <c r="E277" s="240" t="s">
        <v>35</v>
      </c>
      <c r="F277" s="241" t="s">
        <v>1918</v>
      </c>
      <c r="G277" s="238"/>
      <c r="H277" s="240" t="s">
        <v>35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268</v>
      </c>
      <c r="AU277" s="247" t="s">
        <v>89</v>
      </c>
      <c r="AV277" s="13" t="s">
        <v>87</v>
      </c>
      <c r="AW277" s="13" t="s">
        <v>41</v>
      </c>
      <c r="AX277" s="13" t="s">
        <v>80</v>
      </c>
      <c r="AY277" s="247" t="s">
        <v>257</v>
      </c>
    </row>
    <row r="278" s="14" customFormat="1">
      <c r="A278" s="14"/>
      <c r="B278" s="248"/>
      <c r="C278" s="249"/>
      <c r="D278" s="239" t="s">
        <v>268</v>
      </c>
      <c r="E278" s="250" t="s">
        <v>35</v>
      </c>
      <c r="F278" s="251" t="s">
        <v>87</v>
      </c>
      <c r="G278" s="249"/>
      <c r="H278" s="252">
        <v>1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268</v>
      </c>
      <c r="AU278" s="258" t="s">
        <v>89</v>
      </c>
      <c r="AV278" s="14" t="s">
        <v>89</v>
      </c>
      <c r="AW278" s="14" t="s">
        <v>41</v>
      </c>
      <c r="AX278" s="14" t="s">
        <v>80</v>
      </c>
      <c r="AY278" s="258" t="s">
        <v>257</v>
      </c>
    </row>
    <row r="279" s="15" customFormat="1">
      <c r="A279" s="15"/>
      <c r="B279" s="259"/>
      <c r="C279" s="260"/>
      <c r="D279" s="239" t="s">
        <v>268</v>
      </c>
      <c r="E279" s="261" t="s">
        <v>35</v>
      </c>
      <c r="F279" s="262" t="s">
        <v>272</v>
      </c>
      <c r="G279" s="260"/>
      <c r="H279" s="263">
        <v>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9" t="s">
        <v>268</v>
      </c>
      <c r="AU279" s="269" t="s">
        <v>89</v>
      </c>
      <c r="AV279" s="15" t="s">
        <v>264</v>
      </c>
      <c r="AW279" s="15" t="s">
        <v>41</v>
      </c>
      <c r="AX279" s="15" t="s">
        <v>87</v>
      </c>
      <c r="AY279" s="269" t="s">
        <v>257</v>
      </c>
    </row>
    <row r="280" s="2" customFormat="1" ht="16.5" customHeight="1">
      <c r="A280" s="41"/>
      <c r="B280" s="42"/>
      <c r="C280" s="270" t="s">
        <v>485</v>
      </c>
      <c r="D280" s="270" t="s">
        <v>369</v>
      </c>
      <c r="E280" s="271" t="s">
        <v>510</v>
      </c>
      <c r="F280" s="272" t="s">
        <v>511</v>
      </c>
      <c r="G280" s="273" t="s">
        <v>396</v>
      </c>
      <c r="H280" s="274">
        <v>1</v>
      </c>
      <c r="I280" s="275"/>
      <c r="J280" s="276">
        <f>ROUND(I280*H280,2)</f>
        <v>0</v>
      </c>
      <c r="K280" s="272" t="s">
        <v>263</v>
      </c>
      <c r="L280" s="277"/>
      <c r="M280" s="278" t="s">
        <v>35</v>
      </c>
      <c r="N280" s="279" t="s">
        <v>51</v>
      </c>
      <c r="O280" s="87"/>
      <c r="P280" s="228">
        <f>O280*H280</f>
        <v>0</v>
      </c>
      <c r="Q280" s="228">
        <v>0.013299999999999999</v>
      </c>
      <c r="R280" s="228">
        <f>Q280*H280</f>
        <v>0.013299999999999999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308</v>
      </c>
      <c r="AT280" s="230" t="s">
        <v>369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1972</v>
      </c>
    </row>
    <row r="281" s="2" customFormat="1" ht="16.5" customHeight="1">
      <c r="A281" s="41"/>
      <c r="B281" s="42"/>
      <c r="C281" s="270" t="s">
        <v>489</v>
      </c>
      <c r="D281" s="270" t="s">
        <v>369</v>
      </c>
      <c r="E281" s="271" t="s">
        <v>514</v>
      </c>
      <c r="F281" s="272" t="s">
        <v>515</v>
      </c>
      <c r="G281" s="273" t="s">
        <v>396</v>
      </c>
      <c r="H281" s="274">
        <v>1</v>
      </c>
      <c r="I281" s="275"/>
      <c r="J281" s="276">
        <f>ROUND(I281*H281,2)</f>
        <v>0</v>
      </c>
      <c r="K281" s="272" t="s">
        <v>263</v>
      </c>
      <c r="L281" s="277"/>
      <c r="M281" s="278" t="s">
        <v>35</v>
      </c>
      <c r="N281" s="279" t="s">
        <v>51</v>
      </c>
      <c r="O281" s="87"/>
      <c r="P281" s="228">
        <f>O281*H281</f>
        <v>0</v>
      </c>
      <c r="Q281" s="228">
        <v>0.00089999999999999998</v>
      </c>
      <c r="R281" s="228">
        <f>Q281*H281</f>
        <v>0.00089999999999999998</v>
      </c>
      <c r="S281" s="228">
        <v>0</v>
      </c>
      <c r="T281" s="22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0" t="s">
        <v>308</v>
      </c>
      <c r="AT281" s="230" t="s">
        <v>369</v>
      </c>
      <c r="AU281" s="230" t="s">
        <v>89</v>
      </c>
      <c r="AY281" s="19" t="s">
        <v>257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87</v>
      </c>
      <c r="BK281" s="231">
        <f>ROUND(I281*H281,2)</f>
        <v>0</v>
      </c>
      <c r="BL281" s="19" t="s">
        <v>264</v>
      </c>
      <c r="BM281" s="230" t="s">
        <v>1973</v>
      </c>
    </row>
    <row r="282" s="2" customFormat="1" ht="16.5" customHeight="1">
      <c r="A282" s="41"/>
      <c r="B282" s="42"/>
      <c r="C282" s="219" t="s">
        <v>494</v>
      </c>
      <c r="D282" s="219" t="s">
        <v>259</v>
      </c>
      <c r="E282" s="220" t="s">
        <v>518</v>
      </c>
      <c r="F282" s="221" t="s">
        <v>519</v>
      </c>
      <c r="G282" s="222" t="s">
        <v>396</v>
      </c>
      <c r="H282" s="223">
        <v>1</v>
      </c>
      <c r="I282" s="224"/>
      <c r="J282" s="225">
        <f>ROUND(I282*H282,2)</f>
        <v>0</v>
      </c>
      <c r="K282" s="221" t="s">
        <v>263</v>
      </c>
      <c r="L282" s="47"/>
      <c r="M282" s="226" t="s">
        <v>35</v>
      </c>
      <c r="N282" s="227" t="s">
        <v>51</v>
      </c>
      <c r="O282" s="87"/>
      <c r="P282" s="228">
        <f>O282*H282</f>
        <v>0</v>
      </c>
      <c r="Q282" s="228">
        <v>0.00016000000000000001</v>
      </c>
      <c r="R282" s="228">
        <f>Q282*H282</f>
        <v>0.00016000000000000001</v>
      </c>
      <c r="S282" s="228">
        <v>0</v>
      </c>
      <c r="T282" s="22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0" t="s">
        <v>264</v>
      </c>
      <c r="AT282" s="230" t="s">
        <v>259</v>
      </c>
      <c r="AU282" s="230" t="s">
        <v>89</v>
      </c>
      <c r="AY282" s="19" t="s">
        <v>257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9" t="s">
        <v>87</v>
      </c>
      <c r="BK282" s="231">
        <f>ROUND(I282*H282,2)</f>
        <v>0</v>
      </c>
      <c r="BL282" s="19" t="s">
        <v>264</v>
      </c>
      <c r="BM282" s="230" t="s">
        <v>1974</v>
      </c>
    </row>
    <row r="283" s="2" customFormat="1">
      <c r="A283" s="41"/>
      <c r="B283" s="42"/>
      <c r="C283" s="43"/>
      <c r="D283" s="232" t="s">
        <v>266</v>
      </c>
      <c r="E283" s="43"/>
      <c r="F283" s="233" t="s">
        <v>521</v>
      </c>
      <c r="G283" s="43"/>
      <c r="H283" s="43"/>
      <c r="I283" s="234"/>
      <c r="J283" s="43"/>
      <c r="K283" s="43"/>
      <c r="L283" s="47"/>
      <c r="M283" s="235"/>
      <c r="N283" s="23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266</v>
      </c>
      <c r="AU283" s="19" t="s">
        <v>89</v>
      </c>
    </row>
    <row r="284" s="13" customFormat="1">
      <c r="A284" s="13"/>
      <c r="B284" s="237"/>
      <c r="C284" s="238"/>
      <c r="D284" s="239" t="s">
        <v>268</v>
      </c>
      <c r="E284" s="240" t="s">
        <v>35</v>
      </c>
      <c r="F284" s="241" t="s">
        <v>1918</v>
      </c>
      <c r="G284" s="238"/>
      <c r="H284" s="240" t="s">
        <v>35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268</v>
      </c>
      <c r="AU284" s="247" t="s">
        <v>89</v>
      </c>
      <c r="AV284" s="13" t="s">
        <v>87</v>
      </c>
      <c r="AW284" s="13" t="s">
        <v>41</v>
      </c>
      <c r="AX284" s="13" t="s">
        <v>80</v>
      </c>
      <c r="AY284" s="247" t="s">
        <v>257</v>
      </c>
    </row>
    <row r="285" s="14" customFormat="1">
      <c r="A285" s="14"/>
      <c r="B285" s="248"/>
      <c r="C285" s="249"/>
      <c r="D285" s="239" t="s">
        <v>268</v>
      </c>
      <c r="E285" s="250" t="s">
        <v>35</v>
      </c>
      <c r="F285" s="251" t="s">
        <v>87</v>
      </c>
      <c r="G285" s="249"/>
      <c r="H285" s="252">
        <v>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268</v>
      </c>
      <c r="AU285" s="258" t="s">
        <v>89</v>
      </c>
      <c r="AV285" s="14" t="s">
        <v>89</v>
      </c>
      <c r="AW285" s="14" t="s">
        <v>41</v>
      </c>
      <c r="AX285" s="14" t="s">
        <v>80</v>
      </c>
      <c r="AY285" s="258" t="s">
        <v>257</v>
      </c>
    </row>
    <row r="286" s="15" customFormat="1">
      <c r="A286" s="15"/>
      <c r="B286" s="259"/>
      <c r="C286" s="260"/>
      <c r="D286" s="239" t="s">
        <v>268</v>
      </c>
      <c r="E286" s="261" t="s">
        <v>35</v>
      </c>
      <c r="F286" s="262" t="s">
        <v>272</v>
      </c>
      <c r="G286" s="260"/>
      <c r="H286" s="263">
        <v>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9" t="s">
        <v>268</v>
      </c>
      <c r="AU286" s="269" t="s">
        <v>89</v>
      </c>
      <c r="AV286" s="15" t="s">
        <v>264</v>
      </c>
      <c r="AW286" s="15" t="s">
        <v>41</v>
      </c>
      <c r="AX286" s="15" t="s">
        <v>87</v>
      </c>
      <c r="AY286" s="269" t="s">
        <v>257</v>
      </c>
    </row>
    <row r="287" s="2" customFormat="1" ht="16.5" customHeight="1">
      <c r="A287" s="41"/>
      <c r="B287" s="42"/>
      <c r="C287" s="219" t="s">
        <v>499</v>
      </c>
      <c r="D287" s="219" t="s">
        <v>259</v>
      </c>
      <c r="E287" s="220" t="s">
        <v>523</v>
      </c>
      <c r="F287" s="221" t="s">
        <v>524</v>
      </c>
      <c r="G287" s="222" t="s">
        <v>297</v>
      </c>
      <c r="H287" s="223">
        <v>25</v>
      </c>
      <c r="I287" s="224"/>
      <c r="J287" s="225">
        <f>ROUND(I287*H287,2)</f>
        <v>0</v>
      </c>
      <c r="K287" s="221" t="s">
        <v>263</v>
      </c>
      <c r="L287" s="47"/>
      <c r="M287" s="226" t="s">
        <v>35</v>
      </c>
      <c r="N287" s="227" t="s">
        <v>51</v>
      </c>
      <c r="O287" s="87"/>
      <c r="P287" s="228">
        <f>O287*H287</f>
        <v>0</v>
      </c>
      <c r="Q287" s="228">
        <v>0.00019000000000000001</v>
      </c>
      <c r="R287" s="228">
        <f>Q287*H287</f>
        <v>0.0047499999999999999</v>
      </c>
      <c r="S287" s="228">
        <v>0</v>
      </c>
      <c r="T287" s="22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0" t="s">
        <v>264</v>
      </c>
      <c r="AT287" s="230" t="s">
        <v>259</v>
      </c>
      <c r="AU287" s="230" t="s">
        <v>89</v>
      </c>
      <c r="AY287" s="19" t="s">
        <v>257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9" t="s">
        <v>87</v>
      </c>
      <c r="BK287" s="231">
        <f>ROUND(I287*H287,2)</f>
        <v>0</v>
      </c>
      <c r="BL287" s="19" t="s">
        <v>264</v>
      </c>
      <c r="BM287" s="230" t="s">
        <v>1975</v>
      </c>
    </row>
    <row r="288" s="2" customFormat="1">
      <c r="A288" s="41"/>
      <c r="B288" s="42"/>
      <c r="C288" s="43"/>
      <c r="D288" s="232" t="s">
        <v>266</v>
      </c>
      <c r="E288" s="43"/>
      <c r="F288" s="233" t="s">
        <v>526</v>
      </c>
      <c r="G288" s="43"/>
      <c r="H288" s="43"/>
      <c r="I288" s="234"/>
      <c r="J288" s="43"/>
      <c r="K288" s="43"/>
      <c r="L288" s="47"/>
      <c r="M288" s="235"/>
      <c r="N288" s="23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266</v>
      </c>
      <c r="AU288" s="19" t="s">
        <v>89</v>
      </c>
    </row>
    <row r="289" s="13" customFormat="1">
      <c r="A289" s="13"/>
      <c r="B289" s="237"/>
      <c r="C289" s="238"/>
      <c r="D289" s="239" t="s">
        <v>268</v>
      </c>
      <c r="E289" s="240" t="s">
        <v>35</v>
      </c>
      <c r="F289" s="241" t="s">
        <v>1918</v>
      </c>
      <c r="G289" s="238"/>
      <c r="H289" s="240" t="s">
        <v>35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268</v>
      </c>
      <c r="AU289" s="247" t="s">
        <v>89</v>
      </c>
      <c r="AV289" s="13" t="s">
        <v>87</v>
      </c>
      <c r="AW289" s="13" t="s">
        <v>41</v>
      </c>
      <c r="AX289" s="13" t="s">
        <v>80</v>
      </c>
      <c r="AY289" s="247" t="s">
        <v>257</v>
      </c>
    </row>
    <row r="290" s="14" customFormat="1">
      <c r="A290" s="14"/>
      <c r="B290" s="248"/>
      <c r="C290" s="249"/>
      <c r="D290" s="239" t="s">
        <v>268</v>
      </c>
      <c r="E290" s="250" t="s">
        <v>35</v>
      </c>
      <c r="F290" s="251" t="s">
        <v>418</v>
      </c>
      <c r="G290" s="249"/>
      <c r="H290" s="252">
        <v>25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8" t="s">
        <v>268</v>
      </c>
      <c r="AU290" s="258" t="s">
        <v>89</v>
      </c>
      <c r="AV290" s="14" t="s">
        <v>89</v>
      </c>
      <c r="AW290" s="14" t="s">
        <v>41</v>
      </c>
      <c r="AX290" s="14" t="s">
        <v>80</v>
      </c>
      <c r="AY290" s="258" t="s">
        <v>257</v>
      </c>
    </row>
    <row r="291" s="15" customFormat="1">
      <c r="A291" s="15"/>
      <c r="B291" s="259"/>
      <c r="C291" s="260"/>
      <c r="D291" s="239" t="s">
        <v>268</v>
      </c>
      <c r="E291" s="261" t="s">
        <v>35</v>
      </c>
      <c r="F291" s="262" t="s">
        <v>272</v>
      </c>
      <c r="G291" s="260"/>
      <c r="H291" s="263">
        <v>25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9" t="s">
        <v>268</v>
      </c>
      <c r="AU291" s="269" t="s">
        <v>89</v>
      </c>
      <c r="AV291" s="15" t="s">
        <v>264</v>
      </c>
      <c r="AW291" s="15" t="s">
        <v>41</v>
      </c>
      <c r="AX291" s="15" t="s">
        <v>87</v>
      </c>
      <c r="AY291" s="269" t="s">
        <v>257</v>
      </c>
    </row>
    <row r="292" s="2" customFormat="1" ht="16.5" customHeight="1">
      <c r="A292" s="41"/>
      <c r="B292" s="42"/>
      <c r="C292" s="219" t="s">
        <v>504</v>
      </c>
      <c r="D292" s="219" t="s">
        <v>259</v>
      </c>
      <c r="E292" s="220" t="s">
        <v>529</v>
      </c>
      <c r="F292" s="221" t="s">
        <v>530</v>
      </c>
      <c r="G292" s="222" t="s">
        <v>297</v>
      </c>
      <c r="H292" s="223">
        <v>23</v>
      </c>
      <c r="I292" s="224"/>
      <c r="J292" s="225">
        <f>ROUND(I292*H292,2)</f>
        <v>0</v>
      </c>
      <c r="K292" s="221" t="s">
        <v>263</v>
      </c>
      <c r="L292" s="47"/>
      <c r="M292" s="226" t="s">
        <v>35</v>
      </c>
      <c r="N292" s="227" t="s">
        <v>51</v>
      </c>
      <c r="O292" s="87"/>
      <c r="P292" s="228">
        <f>O292*H292</f>
        <v>0</v>
      </c>
      <c r="Q292" s="228">
        <v>6.0000000000000002E-05</v>
      </c>
      <c r="R292" s="228">
        <f>Q292*H292</f>
        <v>0.0013799999999999999</v>
      </c>
      <c r="S292" s="228">
        <v>0</v>
      </c>
      <c r="T292" s="22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0" t="s">
        <v>264</v>
      </c>
      <c r="AT292" s="230" t="s">
        <v>259</v>
      </c>
      <c r="AU292" s="230" t="s">
        <v>89</v>
      </c>
      <c r="AY292" s="19" t="s">
        <v>257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9" t="s">
        <v>87</v>
      </c>
      <c r="BK292" s="231">
        <f>ROUND(I292*H292,2)</f>
        <v>0</v>
      </c>
      <c r="BL292" s="19" t="s">
        <v>264</v>
      </c>
      <c r="BM292" s="230" t="s">
        <v>1976</v>
      </c>
    </row>
    <row r="293" s="2" customFormat="1">
      <c r="A293" s="41"/>
      <c r="B293" s="42"/>
      <c r="C293" s="43"/>
      <c r="D293" s="232" t="s">
        <v>266</v>
      </c>
      <c r="E293" s="43"/>
      <c r="F293" s="233" t="s">
        <v>532</v>
      </c>
      <c r="G293" s="43"/>
      <c r="H293" s="43"/>
      <c r="I293" s="234"/>
      <c r="J293" s="43"/>
      <c r="K293" s="43"/>
      <c r="L293" s="47"/>
      <c r="M293" s="235"/>
      <c r="N293" s="23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266</v>
      </c>
      <c r="AU293" s="19" t="s">
        <v>89</v>
      </c>
    </row>
    <row r="294" s="13" customFormat="1">
      <c r="A294" s="13"/>
      <c r="B294" s="237"/>
      <c r="C294" s="238"/>
      <c r="D294" s="239" t="s">
        <v>268</v>
      </c>
      <c r="E294" s="240" t="s">
        <v>35</v>
      </c>
      <c r="F294" s="241" t="s">
        <v>1918</v>
      </c>
      <c r="G294" s="238"/>
      <c r="H294" s="240" t="s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268</v>
      </c>
      <c r="AU294" s="247" t="s">
        <v>89</v>
      </c>
      <c r="AV294" s="13" t="s">
        <v>87</v>
      </c>
      <c r="AW294" s="13" t="s">
        <v>41</v>
      </c>
      <c r="AX294" s="13" t="s">
        <v>80</v>
      </c>
      <c r="AY294" s="247" t="s">
        <v>257</v>
      </c>
    </row>
    <row r="295" s="14" customFormat="1">
      <c r="A295" s="14"/>
      <c r="B295" s="248"/>
      <c r="C295" s="249"/>
      <c r="D295" s="239" t="s">
        <v>268</v>
      </c>
      <c r="E295" s="250" t="s">
        <v>35</v>
      </c>
      <c r="F295" s="251" t="s">
        <v>405</v>
      </c>
      <c r="G295" s="249"/>
      <c r="H295" s="252">
        <v>23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268</v>
      </c>
      <c r="AU295" s="258" t="s">
        <v>89</v>
      </c>
      <c r="AV295" s="14" t="s">
        <v>89</v>
      </c>
      <c r="AW295" s="14" t="s">
        <v>41</v>
      </c>
      <c r="AX295" s="14" t="s">
        <v>80</v>
      </c>
      <c r="AY295" s="258" t="s">
        <v>257</v>
      </c>
    </row>
    <row r="296" s="15" customFormat="1">
      <c r="A296" s="15"/>
      <c r="B296" s="259"/>
      <c r="C296" s="260"/>
      <c r="D296" s="239" t="s">
        <v>268</v>
      </c>
      <c r="E296" s="261" t="s">
        <v>35</v>
      </c>
      <c r="F296" s="262" t="s">
        <v>272</v>
      </c>
      <c r="G296" s="260"/>
      <c r="H296" s="263">
        <v>23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9" t="s">
        <v>268</v>
      </c>
      <c r="AU296" s="269" t="s">
        <v>89</v>
      </c>
      <c r="AV296" s="15" t="s">
        <v>264</v>
      </c>
      <c r="AW296" s="15" t="s">
        <v>41</v>
      </c>
      <c r="AX296" s="15" t="s">
        <v>87</v>
      </c>
      <c r="AY296" s="269" t="s">
        <v>257</v>
      </c>
    </row>
    <row r="297" s="12" customFormat="1" ht="22.8" customHeight="1">
      <c r="A297" s="12"/>
      <c r="B297" s="203"/>
      <c r="C297" s="204"/>
      <c r="D297" s="205" t="s">
        <v>79</v>
      </c>
      <c r="E297" s="217" t="s">
        <v>315</v>
      </c>
      <c r="F297" s="217" t="s">
        <v>533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SUM(P298:P303)</f>
        <v>0</v>
      </c>
      <c r="Q297" s="211"/>
      <c r="R297" s="212">
        <f>SUM(R298:R303)</f>
        <v>0</v>
      </c>
      <c r="S297" s="211"/>
      <c r="T297" s="213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87</v>
      </c>
      <c r="AT297" s="215" t="s">
        <v>79</v>
      </c>
      <c r="AU297" s="215" t="s">
        <v>87</v>
      </c>
      <c r="AY297" s="214" t="s">
        <v>257</v>
      </c>
      <c r="BK297" s="216">
        <f>SUM(BK298:BK303)</f>
        <v>0</v>
      </c>
    </row>
    <row r="298" s="2" customFormat="1" ht="16.5" customHeight="1">
      <c r="A298" s="41"/>
      <c r="B298" s="42"/>
      <c r="C298" s="219" t="s">
        <v>509</v>
      </c>
      <c r="D298" s="219" t="s">
        <v>259</v>
      </c>
      <c r="E298" s="220" t="s">
        <v>535</v>
      </c>
      <c r="F298" s="221" t="s">
        <v>536</v>
      </c>
      <c r="G298" s="222" t="s">
        <v>297</v>
      </c>
      <c r="H298" s="223">
        <v>44.520000000000003</v>
      </c>
      <c r="I298" s="224"/>
      <c r="J298" s="225">
        <f>ROUND(I298*H298,2)</f>
        <v>0</v>
      </c>
      <c r="K298" s="221" t="s">
        <v>263</v>
      </c>
      <c r="L298" s="47"/>
      <c r="M298" s="226" t="s">
        <v>35</v>
      </c>
      <c r="N298" s="227" t="s">
        <v>51</v>
      </c>
      <c r="O298" s="87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30" t="s">
        <v>264</v>
      </c>
      <c r="AT298" s="230" t="s">
        <v>259</v>
      </c>
      <c r="AU298" s="230" t="s">
        <v>89</v>
      </c>
      <c r="AY298" s="19" t="s">
        <v>257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9" t="s">
        <v>87</v>
      </c>
      <c r="BK298" s="231">
        <f>ROUND(I298*H298,2)</f>
        <v>0</v>
      </c>
      <c r="BL298" s="19" t="s">
        <v>264</v>
      </c>
      <c r="BM298" s="230" t="s">
        <v>1977</v>
      </c>
    </row>
    <row r="299" s="2" customFormat="1">
      <c r="A299" s="41"/>
      <c r="B299" s="42"/>
      <c r="C299" s="43"/>
      <c r="D299" s="232" t="s">
        <v>266</v>
      </c>
      <c r="E299" s="43"/>
      <c r="F299" s="233" t="s">
        <v>538</v>
      </c>
      <c r="G299" s="43"/>
      <c r="H299" s="43"/>
      <c r="I299" s="234"/>
      <c r="J299" s="43"/>
      <c r="K299" s="43"/>
      <c r="L299" s="47"/>
      <c r="M299" s="235"/>
      <c r="N299" s="236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266</v>
      </c>
      <c r="AU299" s="19" t="s">
        <v>89</v>
      </c>
    </row>
    <row r="300" s="13" customFormat="1">
      <c r="A300" s="13"/>
      <c r="B300" s="237"/>
      <c r="C300" s="238"/>
      <c r="D300" s="239" t="s">
        <v>268</v>
      </c>
      <c r="E300" s="240" t="s">
        <v>35</v>
      </c>
      <c r="F300" s="241" t="s">
        <v>1918</v>
      </c>
      <c r="G300" s="238"/>
      <c r="H300" s="240" t="s">
        <v>35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268</v>
      </c>
      <c r="AU300" s="247" t="s">
        <v>89</v>
      </c>
      <c r="AV300" s="13" t="s">
        <v>87</v>
      </c>
      <c r="AW300" s="13" t="s">
        <v>41</v>
      </c>
      <c r="AX300" s="13" t="s">
        <v>80</v>
      </c>
      <c r="AY300" s="247" t="s">
        <v>257</v>
      </c>
    </row>
    <row r="301" s="13" customFormat="1">
      <c r="A301" s="13"/>
      <c r="B301" s="237"/>
      <c r="C301" s="238"/>
      <c r="D301" s="239" t="s">
        <v>268</v>
      </c>
      <c r="E301" s="240" t="s">
        <v>35</v>
      </c>
      <c r="F301" s="241" t="s">
        <v>270</v>
      </c>
      <c r="G301" s="238"/>
      <c r="H301" s="240" t="s">
        <v>35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268</v>
      </c>
      <c r="AU301" s="247" t="s">
        <v>89</v>
      </c>
      <c r="AV301" s="13" t="s">
        <v>87</v>
      </c>
      <c r="AW301" s="13" t="s">
        <v>41</v>
      </c>
      <c r="AX301" s="13" t="s">
        <v>80</v>
      </c>
      <c r="AY301" s="247" t="s">
        <v>257</v>
      </c>
    </row>
    <row r="302" s="14" customFormat="1">
      <c r="A302" s="14"/>
      <c r="B302" s="248"/>
      <c r="C302" s="249"/>
      <c r="D302" s="239" t="s">
        <v>268</v>
      </c>
      <c r="E302" s="250" t="s">
        <v>35</v>
      </c>
      <c r="F302" s="251" t="s">
        <v>1978</v>
      </c>
      <c r="G302" s="249"/>
      <c r="H302" s="252">
        <v>44.520000000000003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8" t="s">
        <v>268</v>
      </c>
      <c r="AU302" s="258" t="s">
        <v>89</v>
      </c>
      <c r="AV302" s="14" t="s">
        <v>89</v>
      </c>
      <c r="AW302" s="14" t="s">
        <v>41</v>
      </c>
      <c r="AX302" s="14" t="s">
        <v>80</v>
      </c>
      <c r="AY302" s="258" t="s">
        <v>257</v>
      </c>
    </row>
    <row r="303" s="15" customFormat="1">
      <c r="A303" s="15"/>
      <c r="B303" s="259"/>
      <c r="C303" s="260"/>
      <c r="D303" s="239" t="s">
        <v>268</v>
      </c>
      <c r="E303" s="261" t="s">
        <v>35</v>
      </c>
      <c r="F303" s="262" t="s">
        <v>272</v>
      </c>
      <c r="G303" s="260"/>
      <c r="H303" s="263">
        <v>44.520000000000003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9" t="s">
        <v>268</v>
      </c>
      <c r="AU303" s="269" t="s">
        <v>89</v>
      </c>
      <c r="AV303" s="15" t="s">
        <v>264</v>
      </c>
      <c r="AW303" s="15" t="s">
        <v>41</v>
      </c>
      <c r="AX303" s="15" t="s">
        <v>87</v>
      </c>
      <c r="AY303" s="269" t="s">
        <v>257</v>
      </c>
    </row>
    <row r="304" s="12" customFormat="1" ht="22.8" customHeight="1">
      <c r="A304" s="12"/>
      <c r="B304" s="203"/>
      <c r="C304" s="204"/>
      <c r="D304" s="205" t="s">
        <v>79</v>
      </c>
      <c r="E304" s="217" t="s">
        <v>539</v>
      </c>
      <c r="F304" s="217" t="s">
        <v>540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SUM(P305:P320)</f>
        <v>0</v>
      </c>
      <c r="Q304" s="211"/>
      <c r="R304" s="212">
        <f>SUM(R305:R320)</f>
        <v>0</v>
      </c>
      <c r="S304" s="211"/>
      <c r="T304" s="213">
        <f>SUM(T305:T320)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87</v>
      </c>
      <c r="AT304" s="215" t="s">
        <v>79</v>
      </c>
      <c r="AU304" s="215" t="s">
        <v>87</v>
      </c>
      <c r="AY304" s="214" t="s">
        <v>257</v>
      </c>
      <c r="BK304" s="216">
        <f>SUM(BK305:BK320)</f>
        <v>0</v>
      </c>
    </row>
    <row r="305" s="2" customFormat="1" ht="24.15" customHeight="1">
      <c r="A305" s="41"/>
      <c r="B305" s="42"/>
      <c r="C305" s="219" t="s">
        <v>513</v>
      </c>
      <c r="D305" s="219" t="s">
        <v>259</v>
      </c>
      <c r="E305" s="220" t="s">
        <v>542</v>
      </c>
      <c r="F305" s="221" t="s">
        <v>543</v>
      </c>
      <c r="G305" s="222" t="s">
        <v>356</v>
      </c>
      <c r="H305" s="223">
        <v>22.349</v>
      </c>
      <c r="I305" s="224"/>
      <c r="J305" s="225">
        <f>ROUND(I305*H305,2)</f>
        <v>0</v>
      </c>
      <c r="K305" s="221" t="s">
        <v>263</v>
      </c>
      <c r="L305" s="47"/>
      <c r="M305" s="226" t="s">
        <v>35</v>
      </c>
      <c r="N305" s="227" t="s">
        <v>51</v>
      </c>
      <c r="O305" s="87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0" t="s">
        <v>264</v>
      </c>
      <c r="AT305" s="230" t="s">
        <v>259</v>
      </c>
      <c r="AU305" s="230" t="s">
        <v>89</v>
      </c>
      <c r="AY305" s="19" t="s">
        <v>257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9" t="s">
        <v>87</v>
      </c>
      <c r="BK305" s="231">
        <f>ROUND(I305*H305,2)</f>
        <v>0</v>
      </c>
      <c r="BL305" s="19" t="s">
        <v>264</v>
      </c>
      <c r="BM305" s="230" t="s">
        <v>1979</v>
      </c>
    </row>
    <row r="306" s="2" customFormat="1">
      <c r="A306" s="41"/>
      <c r="B306" s="42"/>
      <c r="C306" s="43"/>
      <c r="D306" s="232" t="s">
        <v>266</v>
      </c>
      <c r="E306" s="43"/>
      <c r="F306" s="233" t="s">
        <v>545</v>
      </c>
      <c r="G306" s="43"/>
      <c r="H306" s="43"/>
      <c r="I306" s="234"/>
      <c r="J306" s="43"/>
      <c r="K306" s="43"/>
      <c r="L306" s="47"/>
      <c r="M306" s="235"/>
      <c r="N306" s="23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266</v>
      </c>
      <c r="AU306" s="19" t="s">
        <v>89</v>
      </c>
    </row>
    <row r="307" s="2" customFormat="1" ht="24.15" customHeight="1">
      <c r="A307" s="41"/>
      <c r="B307" s="42"/>
      <c r="C307" s="219" t="s">
        <v>517</v>
      </c>
      <c r="D307" s="219" t="s">
        <v>259</v>
      </c>
      <c r="E307" s="220" t="s">
        <v>547</v>
      </c>
      <c r="F307" s="221" t="s">
        <v>548</v>
      </c>
      <c r="G307" s="222" t="s">
        <v>356</v>
      </c>
      <c r="H307" s="223">
        <v>245.839</v>
      </c>
      <c r="I307" s="224"/>
      <c r="J307" s="225">
        <f>ROUND(I307*H307,2)</f>
        <v>0</v>
      </c>
      <c r="K307" s="221" t="s">
        <v>263</v>
      </c>
      <c r="L307" s="47"/>
      <c r="M307" s="226" t="s">
        <v>35</v>
      </c>
      <c r="N307" s="227" t="s">
        <v>51</v>
      </c>
      <c r="O307" s="87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0" t="s">
        <v>264</v>
      </c>
      <c r="AT307" s="230" t="s">
        <v>259</v>
      </c>
      <c r="AU307" s="230" t="s">
        <v>89</v>
      </c>
      <c r="AY307" s="19" t="s">
        <v>257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9" t="s">
        <v>87</v>
      </c>
      <c r="BK307" s="231">
        <f>ROUND(I307*H307,2)</f>
        <v>0</v>
      </c>
      <c r="BL307" s="19" t="s">
        <v>264</v>
      </c>
      <c r="BM307" s="230" t="s">
        <v>1980</v>
      </c>
    </row>
    <row r="308" s="2" customFormat="1">
      <c r="A308" s="41"/>
      <c r="B308" s="42"/>
      <c r="C308" s="43"/>
      <c r="D308" s="232" t="s">
        <v>266</v>
      </c>
      <c r="E308" s="43"/>
      <c r="F308" s="233" t="s">
        <v>550</v>
      </c>
      <c r="G308" s="43"/>
      <c r="H308" s="43"/>
      <c r="I308" s="234"/>
      <c r="J308" s="43"/>
      <c r="K308" s="43"/>
      <c r="L308" s="47"/>
      <c r="M308" s="235"/>
      <c r="N308" s="23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266</v>
      </c>
      <c r="AU308" s="19" t="s">
        <v>89</v>
      </c>
    </row>
    <row r="309" s="2" customFormat="1">
      <c r="A309" s="41"/>
      <c r="B309" s="42"/>
      <c r="C309" s="43"/>
      <c r="D309" s="239" t="s">
        <v>551</v>
      </c>
      <c r="E309" s="43"/>
      <c r="F309" s="280" t="s">
        <v>552</v>
      </c>
      <c r="G309" s="43"/>
      <c r="H309" s="43"/>
      <c r="I309" s="234"/>
      <c r="J309" s="43"/>
      <c r="K309" s="43"/>
      <c r="L309" s="47"/>
      <c r="M309" s="235"/>
      <c r="N309" s="23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551</v>
      </c>
      <c r="AU309" s="19" t="s">
        <v>89</v>
      </c>
    </row>
    <row r="310" s="14" customFormat="1">
      <c r="A310" s="14"/>
      <c r="B310" s="248"/>
      <c r="C310" s="249"/>
      <c r="D310" s="239" t="s">
        <v>268</v>
      </c>
      <c r="E310" s="249"/>
      <c r="F310" s="251" t="s">
        <v>1981</v>
      </c>
      <c r="G310" s="249"/>
      <c r="H310" s="252">
        <v>245.839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8" t="s">
        <v>268</v>
      </c>
      <c r="AU310" s="258" t="s">
        <v>89</v>
      </c>
      <c r="AV310" s="14" t="s">
        <v>89</v>
      </c>
      <c r="AW310" s="14" t="s">
        <v>4</v>
      </c>
      <c r="AX310" s="14" t="s">
        <v>87</v>
      </c>
      <c r="AY310" s="258" t="s">
        <v>257</v>
      </c>
    </row>
    <row r="311" s="2" customFormat="1" ht="24.15" customHeight="1">
      <c r="A311" s="41"/>
      <c r="B311" s="42"/>
      <c r="C311" s="219" t="s">
        <v>522</v>
      </c>
      <c r="D311" s="219" t="s">
        <v>259</v>
      </c>
      <c r="E311" s="220" t="s">
        <v>555</v>
      </c>
      <c r="F311" s="221" t="s">
        <v>556</v>
      </c>
      <c r="G311" s="222" t="s">
        <v>356</v>
      </c>
      <c r="H311" s="223">
        <v>4.8970000000000002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1982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558</v>
      </c>
      <c r="G312" s="43"/>
      <c r="H312" s="43"/>
      <c r="I312" s="234"/>
      <c r="J312" s="43"/>
      <c r="K312" s="43"/>
      <c r="L312" s="47"/>
      <c r="M312" s="235"/>
      <c r="N312" s="23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13" customFormat="1">
      <c r="A313" s="13"/>
      <c r="B313" s="237"/>
      <c r="C313" s="238"/>
      <c r="D313" s="239" t="s">
        <v>268</v>
      </c>
      <c r="E313" s="240" t="s">
        <v>35</v>
      </c>
      <c r="F313" s="241" t="s">
        <v>1918</v>
      </c>
      <c r="G313" s="238"/>
      <c r="H313" s="240" t="s">
        <v>35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268</v>
      </c>
      <c r="AU313" s="247" t="s">
        <v>89</v>
      </c>
      <c r="AV313" s="13" t="s">
        <v>87</v>
      </c>
      <c r="AW313" s="13" t="s">
        <v>41</v>
      </c>
      <c r="AX313" s="13" t="s">
        <v>80</v>
      </c>
      <c r="AY313" s="247" t="s">
        <v>257</v>
      </c>
    </row>
    <row r="314" s="14" customFormat="1">
      <c r="A314" s="14"/>
      <c r="B314" s="248"/>
      <c r="C314" s="249"/>
      <c r="D314" s="239" t="s">
        <v>268</v>
      </c>
      <c r="E314" s="250" t="s">
        <v>35</v>
      </c>
      <c r="F314" s="251" t="s">
        <v>1983</v>
      </c>
      <c r="G314" s="249"/>
      <c r="H314" s="252">
        <v>4.8970000000000002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268</v>
      </c>
      <c r="AU314" s="258" t="s">
        <v>89</v>
      </c>
      <c r="AV314" s="14" t="s">
        <v>89</v>
      </c>
      <c r="AW314" s="14" t="s">
        <v>41</v>
      </c>
      <c r="AX314" s="14" t="s">
        <v>80</v>
      </c>
      <c r="AY314" s="258" t="s">
        <v>257</v>
      </c>
    </row>
    <row r="315" s="15" customFormat="1">
      <c r="A315" s="15"/>
      <c r="B315" s="259"/>
      <c r="C315" s="260"/>
      <c r="D315" s="239" t="s">
        <v>268</v>
      </c>
      <c r="E315" s="261" t="s">
        <v>35</v>
      </c>
      <c r="F315" s="262" t="s">
        <v>272</v>
      </c>
      <c r="G315" s="260"/>
      <c r="H315" s="263">
        <v>4.8970000000000002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9" t="s">
        <v>268</v>
      </c>
      <c r="AU315" s="269" t="s">
        <v>89</v>
      </c>
      <c r="AV315" s="15" t="s">
        <v>264</v>
      </c>
      <c r="AW315" s="15" t="s">
        <v>41</v>
      </c>
      <c r="AX315" s="15" t="s">
        <v>87</v>
      </c>
      <c r="AY315" s="269" t="s">
        <v>257</v>
      </c>
    </row>
    <row r="316" s="2" customFormat="1" ht="24.15" customHeight="1">
      <c r="A316" s="41"/>
      <c r="B316" s="42"/>
      <c r="C316" s="219" t="s">
        <v>528</v>
      </c>
      <c r="D316" s="219" t="s">
        <v>259</v>
      </c>
      <c r="E316" s="220" t="s">
        <v>561</v>
      </c>
      <c r="F316" s="221" t="s">
        <v>355</v>
      </c>
      <c r="G316" s="222" t="s">
        <v>356</v>
      </c>
      <c r="H316" s="223">
        <v>16.472000000000001</v>
      </c>
      <c r="I316" s="224"/>
      <c r="J316" s="225">
        <f>ROUND(I316*H316,2)</f>
        <v>0</v>
      </c>
      <c r="K316" s="221" t="s">
        <v>263</v>
      </c>
      <c r="L316" s="47"/>
      <c r="M316" s="226" t="s">
        <v>35</v>
      </c>
      <c r="N316" s="227" t="s">
        <v>51</v>
      </c>
      <c r="O316" s="87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30" t="s">
        <v>264</v>
      </c>
      <c r="AT316" s="230" t="s">
        <v>259</v>
      </c>
      <c r="AU316" s="230" t="s">
        <v>89</v>
      </c>
      <c r="AY316" s="19" t="s">
        <v>257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9" t="s">
        <v>87</v>
      </c>
      <c r="BK316" s="231">
        <f>ROUND(I316*H316,2)</f>
        <v>0</v>
      </c>
      <c r="BL316" s="19" t="s">
        <v>264</v>
      </c>
      <c r="BM316" s="230" t="s">
        <v>1984</v>
      </c>
    </row>
    <row r="317" s="2" customFormat="1">
      <c r="A317" s="41"/>
      <c r="B317" s="42"/>
      <c r="C317" s="43"/>
      <c r="D317" s="232" t="s">
        <v>266</v>
      </c>
      <c r="E317" s="43"/>
      <c r="F317" s="233" t="s">
        <v>563</v>
      </c>
      <c r="G317" s="43"/>
      <c r="H317" s="43"/>
      <c r="I317" s="234"/>
      <c r="J317" s="43"/>
      <c r="K317" s="43"/>
      <c r="L317" s="47"/>
      <c r="M317" s="235"/>
      <c r="N317" s="23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266</v>
      </c>
      <c r="AU317" s="19" t="s">
        <v>89</v>
      </c>
    </row>
    <row r="318" s="13" customFormat="1">
      <c r="A318" s="13"/>
      <c r="B318" s="237"/>
      <c r="C318" s="238"/>
      <c r="D318" s="239" t="s">
        <v>268</v>
      </c>
      <c r="E318" s="240" t="s">
        <v>35</v>
      </c>
      <c r="F318" s="241" t="s">
        <v>1918</v>
      </c>
      <c r="G318" s="238"/>
      <c r="H318" s="240" t="s">
        <v>35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268</v>
      </c>
      <c r="AU318" s="247" t="s">
        <v>89</v>
      </c>
      <c r="AV318" s="13" t="s">
        <v>87</v>
      </c>
      <c r="AW318" s="13" t="s">
        <v>41</v>
      </c>
      <c r="AX318" s="13" t="s">
        <v>80</v>
      </c>
      <c r="AY318" s="247" t="s">
        <v>257</v>
      </c>
    </row>
    <row r="319" s="14" customFormat="1">
      <c r="A319" s="14"/>
      <c r="B319" s="248"/>
      <c r="C319" s="249"/>
      <c r="D319" s="239" t="s">
        <v>268</v>
      </c>
      <c r="E319" s="250" t="s">
        <v>35</v>
      </c>
      <c r="F319" s="251" t="s">
        <v>1985</v>
      </c>
      <c r="G319" s="249"/>
      <c r="H319" s="252">
        <v>16.472000000000001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8" t="s">
        <v>268</v>
      </c>
      <c r="AU319" s="258" t="s">
        <v>89</v>
      </c>
      <c r="AV319" s="14" t="s">
        <v>89</v>
      </c>
      <c r="AW319" s="14" t="s">
        <v>41</v>
      </c>
      <c r="AX319" s="14" t="s">
        <v>80</v>
      </c>
      <c r="AY319" s="258" t="s">
        <v>257</v>
      </c>
    </row>
    <row r="320" s="15" customFormat="1">
      <c r="A320" s="15"/>
      <c r="B320" s="259"/>
      <c r="C320" s="260"/>
      <c r="D320" s="239" t="s">
        <v>268</v>
      </c>
      <c r="E320" s="261" t="s">
        <v>35</v>
      </c>
      <c r="F320" s="262" t="s">
        <v>272</v>
      </c>
      <c r="G320" s="260"/>
      <c r="H320" s="263">
        <v>16.472000000000001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268</v>
      </c>
      <c r="AU320" s="269" t="s">
        <v>89</v>
      </c>
      <c r="AV320" s="15" t="s">
        <v>264</v>
      </c>
      <c r="AW320" s="15" t="s">
        <v>41</v>
      </c>
      <c r="AX320" s="15" t="s">
        <v>87</v>
      </c>
      <c r="AY320" s="269" t="s">
        <v>257</v>
      </c>
    </row>
    <row r="321" s="12" customFormat="1" ht="22.8" customHeight="1">
      <c r="A321" s="12"/>
      <c r="B321" s="203"/>
      <c r="C321" s="204"/>
      <c r="D321" s="205" t="s">
        <v>79</v>
      </c>
      <c r="E321" s="217" t="s">
        <v>565</v>
      </c>
      <c r="F321" s="217" t="s">
        <v>566</v>
      </c>
      <c r="G321" s="204"/>
      <c r="H321" s="204"/>
      <c r="I321" s="207"/>
      <c r="J321" s="218">
        <f>BK321</f>
        <v>0</v>
      </c>
      <c r="K321" s="204"/>
      <c r="L321" s="209"/>
      <c r="M321" s="210"/>
      <c r="N321" s="211"/>
      <c r="O321" s="211"/>
      <c r="P321" s="212">
        <f>SUM(P322:P323)</f>
        <v>0</v>
      </c>
      <c r="Q321" s="211"/>
      <c r="R321" s="212">
        <f>SUM(R322:R323)</f>
        <v>0</v>
      </c>
      <c r="S321" s="211"/>
      <c r="T321" s="213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87</v>
      </c>
      <c r="AT321" s="215" t="s">
        <v>79</v>
      </c>
      <c r="AU321" s="215" t="s">
        <v>87</v>
      </c>
      <c r="AY321" s="214" t="s">
        <v>257</v>
      </c>
      <c r="BK321" s="216">
        <f>SUM(BK322:BK323)</f>
        <v>0</v>
      </c>
    </row>
    <row r="322" s="2" customFormat="1" ht="24.15" customHeight="1">
      <c r="A322" s="41"/>
      <c r="B322" s="42"/>
      <c r="C322" s="219" t="s">
        <v>534</v>
      </c>
      <c r="D322" s="219" t="s">
        <v>259</v>
      </c>
      <c r="E322" s="220" t="s">
        <v>568</v>
      </c>
      <c r="F322" s="221" t="s">
        <v>569</v>
      </c>
      <c r="G322" s="222" t="s">
        <v>356</v>
      </c>
      <c r="H322" s="223">
        <v>6.1399999999999997</v>
      </c>
      <c r="I322" s="224"/>
      <c r="J322" s="225">
        <f>ROUND(I322*H322,2)</f>
        <v>0</v>
      </c>
      <c r="K322" s="221" t="s">
        <v>263</v>
      </c>
      <c r="L322" s="47"/>
      <c r="M322" s="226" t="s">
        <v>35</v>
      </c>
      <c r="N322" s="227" t="s">
        <v>51</v>
      </c>
      <c r="O322" s="87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30" t="s">
        <v>264</v>
      </c>
      <c r="AT322" s="230" t="s">
        <v>259</v>
      </c>
      <c r="AU322" s="230" t="s">
        <v>89</v>
      </c>
      <c r="AY322" s="19" t="s">
        <v>257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9" t="s">
        <v>87</v>
      </c>
      <c r="BK322" s="231">
        <f>ROUND(I322*H322,2)</f>
        <v>0</v>
      </c>
      <c r="BL322" s="19" t="s">
        <v>264</v>
      </c>
      <c r="BM322" s="230" t="s">
        <v>1986</v>
      </c>
    </row>
    <row r="323" s="2" customFormat="1">
      <c r="A323" s="41"/>
      <c r="B323" s="42"/>
      <c r="C323" s="43"/>
      <c r="D323" s="232" t="s">
        <v>266</v>
      </c>
      <c r="E323" s="43"/>
      <c r="F323" s="233" t="s">
        <v>571</v>
      </c>
      <c r="G323" s="43"/>
      <c r="H323" s="43"/>
      <c r="I323" s="234"/>
      <c r="J323" s="43"/>
      <c r="K323" s="43"/>
      <c r="L323" s="47"/>
      <c r="M323" s="281"/>
      <c r="N323" s="282"/>
      <c r="O323" s="283"/>
      <c r="P323" s="283"/>
      <c r="Q323" s="283"/>
      <c r="R323" s="283"/>
      <c r="S323" s="283"/>
      <c r="T323" s="284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266</v>
      </c>
      <c r="AU323" s="19" t="s">
        <v>89</v>
      </c>
    </row>
    <row r="324" s="2" customFormat="1" ht="6.96" customHeight="1">
      <c r="A324" s="41"/>
      <c r="B324" s="62"/>
      <c r="C324" s="63"/>
      <c r="D324" s="63"/>
      <c r="E324" s="63"/>
      <c r="F324" s="63"/>
      <c r="G324" s="63"/>
      <c r="H324" s="63"/>
      <c r="I324" s="63"/>
      <c r="J324" s="63"/>
      <c r="K324" s="63"/>
      <c r="L324" s="47"/>
      <c r="M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</row>
  </sheetData>
  <sheetProtection sheet="1" autoFilter="0" formatColumns="0" formatRows="0" objects="1" scenarios="1" spinCount="100000" saltValue="sLy83SOD0ngNKdXO1Q6pMwgdFUT8vz7kDZnuaYOqD3zZgTeBC8YgAqRUff3W71GTQN80wZHh7vEqvxrn1mxFwg==" hashValue="+1nP+0P+crCJS+JcDfa0Rb+Ib6OUVCpoLjAbxLGandOy7lvccAqDoSrBUNRqj2JW1vVQo9EVinlvHZyokaLA1Q==" algorithmName="SHA-512" password="CC35"/>
  <autoFilter ref="C99:K3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52"/>
    <hyperlink ref="F110" r:id="rId2" display="https://podminky.urs.cz/item/CS_URS_2021_01/113107163"/>
    <hyperlink ref="F116" r:id="rId3" display="https://podminky.urs.cz/item/CS_URS_2021_01/113107182"/>
    <hyperlink ref="F122" r:id="rId4" display="https://podminky.urs.cz/item/CS_URS_2021_01/115101201"/>
    <hyperlink ref="F127" r:id="rId5" display="https://podminky.urs.cz/item/CS_URS_2021_01/115101301"/>
    <hyperlink ref="F132" r:id="rId6" display="https://podminky.urs.cz/item/CS_URS_2021_01/119001421"/>
    <hyperlink ref="F138" r:id="rId7" display="https://podminky.urs.cz/item/CS_URS_2021_01/132354204"/>
    <hyperlink ref="F144" r:id="rId8" display="https://podminky.urs.cz/item/CS_URS_2021_01/139001101"/>
    <hyperlink ref="F150" r:id="rId9" display="https://podminky.urs.cz/item/CS_URS_2021_01/151101101"/>
    <hyperlink ref="F156" r:id="rId10" display="https://podminky.urs.cz/item/CS_URS_2021_01/151101111"/>
    <hyperlink ref="F158" r:id="rId11" display="https://podminky.urs.cz/item/CS_URS_2021_01/162751137"/>
    <hyperlink ref="F164" r:id="rId12" display="https://podminky.urs.cz/item/CS_URS_2021_01/162751139"/>
    <hyperlink ref="F170" r:id="rId13" display="https://podminky.urs.cz/item/CS_URS_2021_01/171201221"/>
    <hyperlink ref="F176" r:id="rId14" display="https://podminky.urs.cz/item/CS_URS_2021_01/174151101"/>
    <hyperlink ref="F184" r:id="rId15" display="https://podminky.urs.cz/item/CS_URS_2021_01/175151101"/>
    <hyperlink ref="F194" r:id="rId16" display="https://podminky.urs.cz/item/CS_URS_2021_01/212752111"/>
    <hyperlink ref="F200" r:id="rId17" display="https://podminky.urs.cz/item/CS_URS_2021_01/338171113"/>
    <hyperlink ref="F208" r:id="rId18" display="https://podminky.urs.cz/item/CS_URS_2021_01/451573111"/>
    <hyperlink ref="F215" r:id="rId19" display="https://podminky.urs.cz/item/CS_URS_2021_01/850311811"/>
    <hyperlink ref="F221" r:id="rId20" display="https://podminky.urs.cz/item/CS_URS_2021_01/857312122"/>
    <hyperlink ref="F230" r:id="rId21" display="https://podminky.urs.cz/item/CS_URS_2021_01/871321141"/>
    <hyperlink ref="F237" r:id="rId22" display="https://podminky.urs.cz/item/CS_URS_2021_01/877321101"/>
    <hyperlink ref="F251" r:id="rId23" display="https://podminky.urs.cz/item/CS_URS_2021_01/877321112"/>
    <hyperlink ref="F257" r:id="rId24" display="https://podminky.urs.cz/item/CS_URS_2021_01/891311112"/>
    <hyperlink ref="F264" r:id="rId25" display="https://podminky.urs.cz/item/CS_URS_2021_01/892351111"/>
    <hyperlink ref="F269" r:id="rId26" display="https://podminky.urs.cz/item/CS_URS_2021_01/892353122"/>
    <hyperlink ref="F274" r:id="rId27" display="https://podminky.urs.cz/item/CS_URS_2021_01/892372111"/>
    <hyperlink ref="F276" r:id="rId28" display="https://podminky.urs.cz/item/CS_URS_2021_01/899401112"/>
    <hyperlink ref="F283" r:id="rId29" display="https://podminky.urs.cz/item/CS_URS_2021_01/899713111"/>
    <hyperlink ref="F288" r:id="rId30" display="https://podminky.urs.cz/item/CS_URS_2021_01/899721111"/>
    <hyperlink ref="F293" r:id="rId31" display="https://podminky.urs.cz/item/CS_URS_2021_01/899722111"/>
    <hyperlink ref="F299" r:id="rId32" display="https://podminky.urs.cz/item/CS_URS_2021_01/919735112"/>
    <hyperlink ref="F306" r:id="rId33" display="https://podminky.urs.cz/item/CS_URS_2021_01/997221551"/>
    <hyperlink ref="F308" r:id="rId34" display="https://podminky.urs.cz/item/CS_URS_2021_01/997221559"/>
    <hyperlink ref="F312" r:id="rId35" display="https://podminky.urs.cz/item/CS_URS_2021_01/997221645"/>
    <hyperlink ref="F317" r:id="rId36" display="https://podminky.urs.cz/item/CS_URS_2021_01/997221655"/>
    <hyperlink ref="F323" r:id="rId37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1987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1988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ROUND((SUM(BE100:BE312)),  2)</f>
        <v>0</v>
      </c>
      <c r="G37" s="41"/>
      <c r="H37" s="41"/>
      <c r="I37" s="163">
        <v>0.20999999999999999</v>
      </c>
      <c r="J37" s="162">
        <f>ROUND(((SUM(BE100:BE312))*I37),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ROUND((SUM(BF100:BF312)),  2)</f>
        <v>0</v>
      </c>
      <c r="G38" s="41"/>
      <c r="H38" s="41"/>
      <c r="I38" s="163">
        <v>0.14999999999999999</v>
      </c>
      <c r="J38" s="162">
        <f>ROUND(((SUM(BF100:BF312))*I38),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ROUND((SUM(BG100:BG312)),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ROUND((SUM(BH100:BH312)),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ROUND((SUM(BI100:BI312)),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1987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01.3 A - Vodovodní řad 3 - investice města Děčín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J188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J194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J202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713</v>
      </c>
      <c r="E73" s="189"/>
      <c r="F73" s="189"/>
      <c r="G73" s="189"/>
      <c r="H73" s="189"/>
      <c r="I73" s="189"/>
      <c r="J73" s="190">
        <f>J209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238</v>
      </c>
      <c r="E74" s="189"/>
      <c r="F74" s="189"/>
      <c r="G74" s="189"/>
      <c r="H74" s="189"/>
      <c r="I74" s="189"/>
      <c r="J74" s="190">
        <f>J222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J298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J310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1664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1987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01.3 A - Vodovodní řad 3 - investice města Děčín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16.229198999999998</v>
      </c>
      <c r="S100" s="99"/>
      <c r="T100" s="201">
        <f>T101</f>
        <v>40.802999999999997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P102+P188+P194+P202+P209+P222+P298+P310</f>
        <v>0</v>
      </c>
      <c r="Q101" s="211"/>
      <c r="R101" s="212">
        <f>R102+R188+R194+R202+R209+R222+R298+R310</f>
        <v>16.229198999999998</v>
      </c>
      <c r="S101" s="211"/>
      <c r="T101" s="213">
        <f>T102+T188+T194+T202+T209+T222+T298+T310</f>
        <v>40.802999999999997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BK102+BK188+BK194+BK202+BK209+BK222+BK298+BK310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SUM(P103:P187)</f>
        <v>0</v>
      </c>
      <c r="Q102" s="211"/>
      <c r="R102" s="212">
        <f>SUM(R103:R187)</f>
        <v>0.39177839999999997</v>
      </c>
      <c r="S102" s="211"/>
      <c r="T102" s="213">
        <f>SUM(T103:T187)</f>
        <v>40.802999999999997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SUM(BK103:BK187)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714</v>
      </c>
      <c r="F103" s="221" t="s">
        <v>715</v>
      </c>
      <c r="G103" s="222" t="s">
        <v>262</v>
      </c>
      <c r="H103" s="223">
        <v>70.349999999999994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0.57999999999999996</v>
      </c>
      <c r="T103" s="229">
        <f>S103*H103</f>
        <v>40.802999999999997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1989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717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1990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1991</v>
      </c>
      <c r="G107" s="249"/>
      <c r="H107" s="252">
        <v>70.349999999999994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70.349999999999994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16.5" customHeight="1">
      <c r="A109" s="41"/>
      <c r="B109" s="42"/>
      <c r="C109" s="219" t="s">
        <v>89</v>
      </c>
      <c r="D109" s="219" t="s">
        <v>259</v>
      </c>
      <c r="E109" s="220" t="s">
        <v>281</v>
      </c>
      <c r="F109" s="221" t="s">
        <v>282</v>
      </c>
      <c r="G109" s="222" t="s">
        <v>283</v>
      </c>
      <c r="H109" s="223">
        <v>64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3.0000000000000001E-05</v>
      </c>
      <c r="R109" s="228">
        <f>Q109*H109</f>
        <v>0.0019200000000000001</v>
      </c>
      <c r="S109" s="228">
        <v>0</v>
      </c>
      <c r="T109" s="22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1992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285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1990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4" customFormat="1">
      <c r="A112" s="14"/>
      <c r="B112" s="248"/>
      <c r="C112" s="249"/>
      <c r="D112" s="239" t="s">
        <v>268</v>
      </c>
      <c r="E112" s="250" t="s">
        <v>35</v>
      </c>
      <c r="F112" s="251" t="s">
        <v>580</v>
      </c>
      <c r="G112" s="249"/>
      <c r="H112" s="252">
        <v>64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268</v>
      </c>
      <c r="AU112" s="258" t="s">
        <v>89</v>
      </c>
      <c r="AV112" s="14" t="s">
        <v>89</v>
      </c>
      <c r="AW112" s="14" t="s">
        <v>41</v>
      </c>
      <c r="AX112" s="14" t="s">
        <v>80</v>
      </c>
      <c r="AY112" s="258" t="s">
        <v>257</v>
      </c>
    </row>
    <row r="113" s="15" customFormat="1">
      <c r="A113" s="15"/>
      <c r="B113" s="259"/>
      <c r="C113" s="260"/>
      <c r="D113" s="239" t="s">
        <v>268</v>
      </c>
      <c r="E113" s="261" t="s">
        <v>35</v>
      </c>
      <c r="F113" s="262" t="s">
        <v>272</v>
      </c>
      <c r="G113" s="260"/>
      <c r="H113" s="263">
        <v>64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268</v>
      </c>
      <c r="AU113" s="269" t="s">
        <v>89</v>
      </c>
      <c r="AV113" s="15" t="s">
        <v>264</v>
      </c>
      <c r="AW113" s="15" t="s">
        <v>41</v>
      </c>
      <c r="AX113" s="15" t="s">
        <v>87</v>
      </c>
      <c r="AY113" s="269" t="s">
        <v>257</v>
      </c>
    </row>
    <row r="114" s="2" customFormat="1" ht="24.15" customHeight="1">
      <c r="A114" s="41"/>
      <c r="B114" s="42"/>
      <c r="C114" s="219" t="s">
        <v>98</v>
      </c>
      <c r="D114" s="219" t="s">
        <v>259</v>
      </c>
      <c r="E114" s="220" t="s">
        <v>288</v>
      </c>
      <c r="F114" s="221" t="s">
        <v>289</v>
      </c>
      <c r="G114" s="222" t="s">
        <v>290</v>
      </c>
      <c r="H114" s="223">
        <v>8</v>
      </c>
      <c r="I114" s="224"/>
      <c r="J114" s="225">
        <f>ROUND(I114*H114,2)</f>
        <v>0</v>
      </c>
      <c r="K114" s="221" t="s">
        <v>263</v>
      </c>
      <c r="L114" s="47"/>
      <c r="M114" s="226" t="s">
        <v>35</v>
      </c>
      <c r="N114" s="227" t="s">
        <v>51</v>
      </c>
      <c r="O114" s="87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0" t="s">
        <v>264</v>
      </c>
      <c r="AT114" s="230" t="s">
        <v>259</v>
      </c>
      <c r="AU114" s="230" t="s">
        <v>89</v>
      </c>
      <c r="AY114" s="19" t="s">
        <v>257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87</v>
      </c>
      <c r="BK114" s="231">
        <f>ROUND(I114*H114,2)</f>
        <v>0</v>
      </c>
      <c r="BL114" s="19" t="s">
        <v>264</v>
      </c>
      <c r="BM114" s="230" t="s">
        <v>1993</v>
      </c>
    </row>
    <row r="115" s="2" customFormat="1">
      <c r="A115" s="41"/>
      <c r="B115" s="42"/>
      <c r="C115" s="43"/>
      <c r="D115" s="232" t="s">
        <v>266</v>
      </c>
      <c r="E115" s="43"/>
      <c r="F115" s="233" t="s">
        <v>292</v>
      </c>
      <c r="G115" s="43"/>
      <c r="H115" s="43"/>
      <c r="I115" s="234"/>
      <c r="J115" s="43"/>
      <c r="K115" s="43"/>
      <c r="L115" s="47"/>
      <c r="M115" s="235"/>
      <c r="N115" s="23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266</v>
      </c>
      <c r="AU115" s="19" t="s">
        <v>89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1990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4" customFormat="1">
      <c r="A117" s="14"/>
      <c r="B117" s="248"/>
      <c r="C117" s="249"/>
      <c r="D117" s="239" t="s">
        <v>268</v>
      </c>
      <c r="E117" s="250" t="s">
        <v>35</v>
      </c>
      <c r="F117" s="251" t="s">
        <v>308</v>
      </c>
      <c r="G117" s="249"/>
      <c r="H117" s="252">
        <v>8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268</v>
      </c>
      <c r="AU117" s="258" t="s">
        <v>89</v>
      </c>
      <c r="AV117" s="14" t="s">
        <v>89</v>
      </c>
      <c r="AW117" s="14" t="s">
        <v>41</v>
      </c>
      <c r="AX117" s="14" t="s">
        <v>80</v>
      </c>
      <c r="AY117" s="258" t="s">
        <v>257</v>
      </c>
    </row>
    <row r="118" s="15" customFormat="1">
      <c r="A118" s="15"/>
      <c r="B118" s="259"/>
      <c r="C118" s="260"/>
      <c r="D118" s="239" t="s">
        <v>268</v>
      </c>
      <c r="E118" s="261" t="s">
        <v>35</v>
      </c>
      <c r="F118" s="262" t="s">
        <v>272</v>
      </c>
      <c r="G118" s="260"/>
      <c r="H118" s="263">
        <v>8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9" t="s">
        <v>268</v>
      </c>
      <c r="AU118" s="269" t="s">
        <v>89</v>
      </c>
      <c r="AV118" s="15" t="s">
        <v>264</v>
      </c>
      <c r="AW118" s="15" t="s">
        <v>41</v>
      </c>
      <c r="AX118" s="15" t="s">
        <v>87</v>
      </c>
      <c r="AY118" s="269" t="s">
        <v>257</v>
      </c>
    </row>
    <row r="119" s="2" customFormat="1" ht="49.05" customHeight="1">
      <c r="A119" s="41"/>
      <c r="B119" s="42"/>
      <c r="C119" s="219" t="s">
        <v>264</v>
      </c>
      <c r="D119" s="219" t="s">
        <v>259</v>
      </c>
      <c r="E119" s="220" t="s">
        <v>295</v>
      </c>
      <c r="F119" s="221" t="s">
        <v>296</v>
      </c>
      <c r="G119" s="222" t="s">
        <v>297</v>
      </c>
      <c r="H119" s="223">
        <v>2.3999999999999999</v>
      </c>
      <c r="I119" s="224"/>
      <c r="J119" s="225">
        <f>ROUND(I119*H119,2)</f>
        <v>0</v>
      </c>
      <c r="K119" s="221" t="s">
        <v>263</v>
      </c>
      <c r="L119" s="47"/>
      <c r="M119" s="226" t="s">
        <v>35</v>
      </c>
      <c r="N119" s="227" t="s">
        <v>51</v>
      </c>
      <c r="O119" s="87"/>
      <c r="P119" s="228">
        <f>O119*H119</f>
        <v>0</v>
      </c>
      <c r="Q119" s="228">
        <v>0.036900000000000002</v>
      </c>
      <c r="R119" s="228">
        <f>Q119*H119</f>
        <v>0.08856</v>
      </c>
      <c r="S119" s="228">
        <v>0</v>
      </c>
      <c r="T119" s="22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0" t="s">
        <v>264</v>
      </c>
      <c r="AT119" s="230" t="s">
        <v>259</v>
      </c>
      <c r="AU119" s="230" t="s">
        <v>89</v>
      </c>
      <c r="AY119" s="19" t="s">
        <v>257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87</v>
      </c>
      <c r="BK119" s="231">
        <f>ROUND(I119*H119,2)</f>
        <v>0</v>
      </c>
      <c r="BL119" s="19" t="s">
        <v>264</v>
      </c>
      <c r="BM119" s="230" t="s">
        <v>1994</v>
      </c>
    </row>
    <row r="120" s="2" customFormat="1">
      <c r="A120" s="41"/>
      <c r="B120" s="42"/>
      <c r="C120" s="43"/>
      <c r="D120" s="232" t="s">
        <v>266</v>
      </c>
      <c r="E120" s="43"/>
      <c r="F120" s="233" t="s">
        <v>299</v>
      </c>
      <c r="G120" s="43"/>
      <c r="H120" s="43"/>
      <c r="I120" s="234"/>
      <c r="J120" s="43"/>
      <c r="K120" s="43"/>
      <c r="L120" s="47"/>
      <c r="M120" s="235"/>
      <c r="N120" s="23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266</v>
      </c>
      <c r="AU120" s="19" t="s">
        <v>89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1990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1995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301</v>
      </c>
      <c r="G123" s="249"/>
      <c r="H123" s="252">
        <v>2.3999999999999999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5" customFormat="1">
      <c r="A124" s="15"/>
      <c r="B124" s="259"/>
      <c r="C124" s="260"/>
      <c r="D124" s="239" t="s">
        <v>268</v>
      </c>
      <c r="E124" s="261" t="s">
        <v>35</v>
      </c>
      <c r="F124" s="262" t="s">
        <v>272</v>
      </c>
      <c r="G124" s="260"/>
      <c r="H124" s="263">
        <v>2.3999999999999999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268</v>
      </c>
      <c r="AU124" s="269" t="s">
        <v>89</v>
      </c>
      <c r="AV124" s="15" t="s">
        <v>264</v>
      </c>
      <c r="AW124" s="15" t="s">
        <v>41</v>
      </c>
      <c r="AX124" s="15" t="s">
        <v>87</v>
      </c>
      <c r="AY124" s="269" t="s">
        <v>257</v>
      </c>
    </row>
    <row r="125" s="2" customFormat="1" ht="49.05" customHeight="1">
      <c r="A125" s="41"/>
      <c r="B125" s="42"/>
      <c r="C125" s="219" t="s">
        <v>287</v>
      </c>
      <c r="D125" s="219" t="s">
        <v>259</v>
      </c>
      <c r="E125" s="220" t="s">
        <v>309</v>
      </c>
      <c r="F125" s="221" t="s">
        <v>310</v>
      </c>
      <c r="G125" s="222" t="s">
        <v>297</v>
      </c>
      <c r="H125" s="223">
        <v>2.3999999999999999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0.036900000000000002</v>
      </c>
      <c r="R125" s="228">
        <f>Q125*H125</f>
        <v>0.08856</v>
      </c>
      <c r="S125" s="228">
        <v>0</v>
      </c>
      <c r="T125" s="22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1996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312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1990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1997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301</v>
      </c>
      <c r="G129" s="249"/>
      <c r="H129" s="252">
        <v>2.3999999999999999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2.3999999999999999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24.15" customHeight="1">
      <c r="A131" s="41"/>
      <c r="B131" s="42"/>
      <c r="C131" s="219" t="s">
        <v>294</v>
      </c>
      <c r="D131" s="219" t="s">
        <v>259</v>
      </c>
      <c r="E131" s="220" t="s">
        <v>316</v>
      </c>
      <c r="F131" s="221" t="s">
        <v>317</v>
      </c>
      <c r="G131" s="222" t="s">
        <v>318</v>
      </c>
      <c r="H131" s="223">
        <v>99.897000000000006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1998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320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1990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1809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1999</v>
      </c>
      <c r="G135" s="249"/>
      <c r="H135" s="252">
        <v>99.897000000000006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99.897000000000006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24.15" customHeight="1">
      <c r="A137" s="41"/>
      <c r="B137" s="42"/>
      <c r="C137" s="219" t="s">
        <v>302</v>
      </c>
      <c r="D137" s="219" t="s">
        <v>259</v>
      </c>
      <c r="E137" s="220" t="s">
        <v>324</v>
      </c>
      <c r="F137" s="221" t="s">
        <v>325</v>
      </c>
      <c r="G137" s="222" t="s">
        <v>318</v>
      </c>
      <c r="H137" s="223">
        <v>8.4960000000000004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2000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327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1990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307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328</v>
      </c>
      <c r="G141" s="249"/>
      <c r="H141" s="252">
        <v>4.8959999999999999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1997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4" customFormat="1">
      <c r="A143" s="14"/>
      <c r="B143" s="248"/>
      <c r="C143" s="249"/>
      <c r="D143" s="239" t="s">
        <v>268</v>
      </c>
      <c r="E143" s="250" t="s">
        <v>35</v>
      </c>
      <c r="F143" s="251" t="s">
        <v>728</v>
      </c>
      <c r="G143" s="249"/>
      <c r="H143" s="252">
        <v>3.6000000000000001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268</v>
      </c>
      <c r="AU143" s="258" t="s">
        <v>89</v>
      </c>
      <c r="AV143" s="14" t="s">
        <v>89</v>
      </c>
      <c r="AW143" s="14" t="s">
        <v>41</v>
      </c>
      <c r="AX143" s="14" t="s">
        <v>80</v>
      </c>
      <c r="AY143" s="258" t="s">
        <v>257</v>
      </c>
    </row>
    <row r="144" s="15" customFormat="1">
      <c r="A144" s="15"/>
      <c r="B144" s="259"/>
      <c r="C144" s="260"/>
      <c r="D144" s="239" t="s">
        <v>268</v>
      </c>
      <c r="E144" s="261" t="s">
        <v>35</v>
      </c>
      <c r="F144" s="262" t="s">
        <v>272</v>
      </c>
      <c r="G144" s="260"/>
      <c r="H144" s="263">
        <v>8.4960000000000004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268</v>
      </c>
      <c r="AU144" s="269" t="s">
        <v>89</v>
      </c>
      <c r="AV144" s="15" t="s">
        <v>264</v>
      </c>
      <c r="AW144" s="15" t="s">
        <v>41</v>
      </c>
      <c r="AX144" s="15" t="s">
        <v>87</v>
      </c>
      <c r="AY144" s="269" t="s">
        <v>257</v>
      </c>
    </row>
    <row r="145" s="2" customFormat="1" ht="21.75" customHeight="1">
      <c r="A145" s="41"/>
      <c r="B145" s="42"/>
      <c r="C145" s="219" t="s">
        <v>308</v>
      </c>
      <c r="D145" s="219" t="s">
        <v>259</v>
      </c>
      <c r="E145" s="220" t="s">
        <v>332</v>
      </c>
      <c r="F145" s="221" t="s">
        <v>333</v>
      </c>
      <c r="G145" s="222" t="s">
        <v>262</v>
      </c>
      <c r="H145" s="223">
        <v>253.25999999999999</v>
      </c>
      <c r="I145" s="224"/>
      <c r="J145" s="225">
        <f>ROUND(I145*H145,2)</f>
        <v>0</v>
      </c>
      <c r="K145" s="221" t="s">
        <v>263</v>
      </c>
      <c r="L145" s="47"/>
      <c r="M145" s="226" t="s">
        <v>35</v>
      </c>
      <c r="N145" s="227" t="s">
        <v>51</v>
      </c>
      <c r="O145" s="87"/>
      <c r="P145" s="228">
        <f>O145*H145</f>
        <v>0</v>
      </c>
      <c r="Q145" s="228">
        <v>0.00084000000000000003</v>
      </c>
      <c r="R145" s="228">
        <f>Q145*H145</f>
        <v>0.21273839999999999</v>
      </c>
      <c r="S145" s="228">
        <v>0</v>
      </c>
      <c r="T145" s="22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0" t="s">
        <v>264</v>
      </c>
      <c r="AT145" s="230" t="s">
        <v>259</v>
      </c>
      <c r="AU145" s="230" t="s">
        <v>89</v>
      </c>
      <c r="AY145" s="19" t="s">
        <v>257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87</v>
      </c>
      <c r="BK145" s="231">
        <f>ROUND(I145*H145,2)</f>
        <v>0</v>
      </c>
      <c r="BL145" s="19" t="s">
        <v>264</v>
      </c>
      <c r="BM145" s="230" t="s">
        <v>2001</v>
      </c>
    </row>
    <row r="146" s="2" customFormat="1">
      <c r="A146" s="41"/>
      <c r="B146" s="42"/>
      <c r="C146" s="43"/>
      <c r="D146" s="232" t="s">
        <v>266</v>
      </c>
      <c r="E146" s="43"/>
      <c r="F146" s="233" t="s">
        <v>335</v>
      </c>
      <c r="G146" s="43"/>
      <c r="H146" s="43"/>
      <c r="I146" s="234"/>
      <c r="J146" s="43"/>
      <c r="K146" s="43"/>
      <c r="L146" s="47"/>
      <c r="M146" s="235"/>
      <c r="N146" s="23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266</v>
      </c>
      <c r="AU146" s="19" t="s">
        <v>89</v>
      </c>
    </row>
    <row r="147" s="13" customFormat="1">
      <c r="A147" s="13"/>
      <c r="B147" s="237"/>
      <c r="C147" s="238"/>
      <c r="D147" s="239" t="s">
        <v>268</v>
      </c>
      <c r="E147" s="240" t="s">
        <v>35</v>
      </c>
      <c r="F147" s="241" t="s">
        <v>1990</v>
      </c>
      <c r="G147" s="238"/>
      <c r="H147" s="240" t="s">
        <v>35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268</v>
      </c>
      <c r="AU147" s="247" t="s">
        <v>89</v>
      </c>
      <c r="AV147" s="13" t="s">
        <v>87</v>
      </c>
      <c r="AW147" s="13" t="s">
        <v>41</v>
      </c>
      <c r="AX147" s="13" t="s">
        <v>80</v>
      </c>
      <c r="AY147" s="247" t="s">
        <v>257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1809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4" customFormat="1">
      <c r="A149" s="14"/>
      <c r="B149" s="248"/>
      <c r="C149" s="249"/>
      <c r="D149" s="239" t="s">
        <v>268</v>
      </c>
      <c r="E149" s="250" t="s">
        <v>35</v>
      </c>
      <c r="F149" s="251" t="s">
        <v>2002</v>
      </c>
      <c r="G149" s="249"/>
      <c r="H149" s="252">
        <v>253.25999999999999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268</v>
      </c>
      <c r="AU149" s="258" t="s">
        <v>89</v>
      </c>
      <c r="AV149" s="14" t="s">
        <v>89</v>
      </c>
      <c r="AW149" s="14" t="s">
        <v>41</v>
      </c>
      <c r="AX149" s="14" t="s">
        <v>80</v>
      </c>
      <c r="AY149" s="258" t="s">
        <v>257</v>
      </c>
    </row>
    <row r="150" s="15" customFormat="1">
      <c r="A150" s="15"/>
      <c r="B150" s="259"/>
      <c r="C150" s="260"/>
      <c r="D150" s="239" t="s">
        <v>268</v>
      </c>
      <c r="E150" s="261" t="s">
        <v>35</v>
      </c>
      <c r="F150" s="262" t="s">
        <v>272</v>
      </c>
      <c r="G150" s="260"/>
      <c r="H150" s="263">
        <v>253.25999999999999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268</v>
      </c>
      <c r="AU150" s="269" t="s">
        <v>89</v>
      </c>
      <c r="AV150" s="15" t="s">
        <v>264</v>
      </c>
      <c r="AW150" s="15" t="s">
        <v>41</v>
      </c>
      <c r="AX150" s="15" t="s">
        <v>87</v>
      </c>
      <c r="AY150" s="269" t="s">
        <v>257</v>
      </c>
    </row>
    <row r="151" s="2" customFormat="1" ht="24.15" customHeight="1">
      <c r="A151" s="41"/>
      <c r="B151" s="42"/>
      <c r="C151" s="219" t="s">
        <v>315</v>
      </c>
      <c r="D151" s="219" t="s">
        <v>259</v>
      </c>
      <c r="E151" s="220" t="s">
        <v>338</v>
      </c>
      <c r="F151" s="221" t="s">
        <v>339</v>
      </c>
      <c r="G151" s="222" t="s">
        <v>262</v>
      </c>
      <c r="H151" s="223">
        <v>253.25999999999999</v>
      </c>
      <c r="I151" s="224"/>
      <c r="J151" s="225">
        <f>ROUND(I151*H151,2)</f>
        <v>0</v>
      </c>
      <c r="K151" s="221" t="s">
        <v>263</v>
      </c>
      <c r="L151" s="47"/>
      <c r="M151" s="226" t="s">
        <v>35</v>
      </c>
      <c r="N151" s="227" t="s">
        <v>51</v>
      </c>
      <c r="O151" s="8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30" t="s">
        <v>264</v>
      </c>
      <c r="AT151" s="230" t="s">
        <v>259</v>
      </c>
      <c r="AU151" s="230" t="s">
        <v>89</v>
      </c>
      <c r="AY151" s="19" t="s">
        <v>257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87</v>
      </c>
      <c r="BK151" s="231">
        <f>ROUND(I151*H151,2)</f>
        <v>0</v>
      </c>
      <c r="BL151" s="19" t="s">
        <v>264</v>
      </c>
      <c r="BM151" s="230" t="s">
        <v>2003</v>
      </c>
    </row>
    <row r="152" s="2" customFormat="1">
      <c r="A152" s="41"/>
      <c r="B152" s="42"/>
      <c r="C152" s="43"/>
      <c r="D152" s="232" t="s">
        <v>266</v>
      </c>
      <c r="E152" s="43"/>
      <c r="F152" s="233" t="s">
        <v>341</v>
      </c>
      <c r="G152" s="43"/>
      <c r="H152" s="43"/>
      <c r="I152" s="234"/>
      <c r="J152" s="43"/>
      <c r="K152" s="43"/>
      <c r="L152" s="47"/>
      <c r="M152" s="235"/>
      <c r="N152" s="23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266</v>
      </c>
      <c r="AU152" s="19" t="s">
        <v>89</v>
      </c>
    </row>
    <row r="153" s="2" customFormat="1" ht="37.8" customHeight="1">
      <c r="A153" s="41"/>
      <c r="B153" s="42"/>
      <c r="C153" s="219" t="s">
        <v>323</v>
      </c>
      <c r="D153" s="219" t="s">
        <v>259</v>
      </c>
      <c r="E153" s="220" t="s">
        <v>342</v>
      </c>
      <c r="F153" s="221" t="s">
        <v>343</v>
      </c>
      <c r="G153" s="222" t="s">
        <v>318</v>
      </c>
      <c r="H153" s="223">
        <v>99.897000000000006</v>
      </c>
      <c r="I153" s="224"/>
      <c r="J153" s="225">
        <f>ROUND(I153*H153,2)</f>
        <v>0</v>
      </c>
      <c r="K153" s="221" t="s">
        <v>263</v>
      </c>
      <c r="L153" s="47"/>
      <c r="M153" s="226" t="s">
        <v>35</v>
      </c>
      <c r="N153" s="227" t="s">
        <v>51</v>
      </c>
      <c r="O153" s="87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30" t="s">
        <v>264</v>
      </c>
      <c r="AT153" s="230" t="s">
        <v>259</v>
      </c>
      <c r="AU153" s="230" t="s">
        <v>89</v>
      </c>
      <c r="AY153" s="19" t="s">
        <v>257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87</v>
      </c>
      <c r="BK153" s="231">
        <f>ROUND(I153*H153,2)</f>
        <v>0</v>
      </c>
      <c r="BL153" s="19" t="s">
        <v>264</v>
      </c>
      <c r="BM153" s="230" t="s">
        <v>2004</v>
      </c>
    </row>
    <row r="154" s="2" customFormat="1">
      <c r="A154" s="41"/>
      <c r="B154" s="42"/>
      <c r="C154" s="43"/>
      <c r="D154" s="232" t="s">
        <v>266</v>
      </c>
      <c r="E154" s="43"/>
      <c r="F154" s="233" t="s">
        <v>345</v>
      </c>
      <c r="G154" s="43"/>
      <c r="H154" s="43"/>
      <c r="I154" s="234"/>
      <c r="J154" s="43"/>
      <c r="K154" s="43"/>
      <c r="L154" s="47"/>
      <c r="M154" s="235"/>
      <c r="N154" s="23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266</v>
      </c>
      <c r="AU154" s="19" t="s">
        <v>89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1990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346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4" customFormat="1">
      <c r="A157" s="14"/>
      <c r="B157" s="248"/>
      <c r="C157" s="249"/>
      <c r="D157" s="239" t="s">
        <v>268</v>
      </c>
      <c r="E157" s="250" t="s">
        <v>35</v>
      </c>
      <c r="F157" s="251" t="s">
        <v>2005</v>
      </c>
      <c r="G157" s="249"/>
      <c r="H157" s="252">
        <v>99.897000000000006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268</v>
      </c>
      <c r="AU157" s="258" t="s">
        <v>89</v>
      </c>
      <c r="AV157" s="14" t="s">
        <v>89</v>
      </c>
      <c r="AW157" s="14" t="s">
        <v>41</v>
      </c>
      <c r="AX157" s="14" t="s">
        <v>80</v>
      </c>
      <c r="AY157" s="258" t="s">
        <v>257</v>
      </c>
    </row>
    <row r="158" s="15" customFormat="1">
      <c r="A158" s="15"/>
      <c r="B158" s="259"/>
      <c r="C158" s="260"/>
      <c r="D158" s="239" t="s">
        <v>268</v>
      </c>
      <c r="E158" s="261" t="s">
        <v>35</v>
      </c>
      <c r="F158" s="262" t="s">
        <v>272</v>
      </c>
      <c r="G158" s="260"/>
      <c r="H158" s="263">
        <v>99.897000000000006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268</v>
      </c>
      <c r="AU158" s="269" t="s">
        <v>89</v>
      </c>
      <c r="AV158" s="15" t="s">
        <v>264</v>
      </c>
      <c r="AW158" s="15" t="s">
        <v>41</v>
      </c>
      <c r="AX158" s="15" t="s">
        <v>87</v>
      </c>
      <c r="AY158" s="269" t="s">
        <v>257</v>
      </c>
    </row>
    <row r="159" s="2" customFormat="1" ht="37.8" customHeight="1">
      <c r="A159" s="41"/>
      <c r="B159" s="42"/>
      <c r="C159" s="219" t="s">
        <v>331</v>
      </c>
      <c r="D159" s="219" t="s">
        <v>259</v>
      </c>
      <c r="E159" s="220" t="s">
        <v>349</v>
      </c>
      <c r="F159" s="221" t="s">
        <v>350</v>
      </c>
      <c r="G159" s="222" t="s">
        <v>318</v>
      </c>
      <c r="H159" s="223">
        <v>199.79400000000001</v>
      </c>
      <c r="I159" s="224"/>
      <c r="J159" s="225">
        <f>ROUND(I159*H159,2)</f>
        <v>0</v>
      </c>
      <c r="K159" s="221" t="s">
        <v>263</v>
      </c>
      <c r="L159" s="47"/>
      <c r="M159" s="226" t="s">
        <v>35</v>
      </c>
      <c r="N159" s="227" t="s">
        <v>51</v>
      </c>
      <c r="O159" s="8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0" t="s">
        <v>264</v>
      </c>
      <c r="AT159" s="230" t="s">
        <v>259</v>
      </c>
      <c r="AU159" s="230" t="s">
        <v>89</v>
      </c>
      <c r="AY159" s="19" t="s">
        <v>257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87</v>
      </c>
      <c r="BK159" s="231">
        <f>ROUND(I159*H159,2)</f>
        <v>0</v>
      </c>
      <c r="BL159" s="19" t="s">
        <v>264</v>
      </c>
      <c r="BM159" s="230" t="s">
        <v>2006</v>
      </c>
    </row>
    <row r="160" s="2" customFormat="1">
      <c r="A160" s="41"/>
      <c r="B160" s="42"/>
      <c r="C160" s="43"/>
      <c r="D160" s="232" t="s">
        <v>266</v>
      </c>
      <c r="E160" s="43"/>
      <c r="F160" s="233" t="s">
        <v>352</v>
      </c>
      <c r="G160" s="43"/>
      <c r="H160" s="43"/>
      <c r="I160" s="234"/>
      <c r="J160" s="43"/>
      <c r="K160" s="43"/>
      <c r="L160" s="47"/>
      <c r="M160" s="235"/>
      <c r="N160" s="23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266</v>
      </c>
      <c r="AU160" s="19" t="s">
        <v>89</v>
      </c>
    </row>
    <row r="161" s="13" customFormat="1">
      <c r="A161" s="13"/>
      <c r="B161" s="237"/>
      <c r="C161" s="238"/>
      <c r="D161" s="239" t="s">
        <v>268</v>
      </c>
      <c r="E161" s="240" t="s">
        <v>35</v>
      </c>
      <c r="F161" s="241" t="s">
        <v>1990</v>
      </c>
      <c r="G161" s="238"/>
      <c r="H161" s="240" t="s">
        <v>35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268</v>
      </c>
      <c r="AU161" s="247" t="s">
        <v>89</v>
      </c>
      <c r="AV161" s="13" t="s">
        <v>87</v>
      </c>
      <c r="AW161" s="13" t="s">
        <v>41</v>
      </c>
      <c r="AX161" s="13" t="s">
        <v>80</v>
      </c>
      <c r="AY161" s="247" t="s">
        <v>257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346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4" customFormat="1">
      <c r="A163" s="14"/>
      <c r="B163" s="248"/>
      <c r="C163" s="249"/>
      <c r="D163" s="239" t="s">
        <v>268</v>
      </c>
      <c r="E163" s="250" t="s">
        <v>35</v>
      </c>
      <c r="F163" s="251" t="s">
        <v>2007</v>
      </c>
      <c r="G163" s="249"/>
      <c r="H163" s="252">
        <v>199.79400000000001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268</v>
      </c>
      <c r="AU163" s="258" t="s">
        <v>89</v>
      </c>
      <c r="AV163" s="14" t="s">
        <v>89</v>
      </c>
      <c r="AW163" s="14" t="s">
        <v>41</v>
      </c>
      <c r="AX163" s="14" t="s">
        <v>80</v>
      </c>
      <c r="AY163" s="258" t="s">
        <v>257</v>
      </c>
    </row>
    <row r="164" s="15" customFormat="1">
      <c r="A164" s="15"/>
      <c r="B164" s="259"/>
      <c r="C164" s="260"/>
      <c r="D164" s="239" t="s">
        <v>268</v>
      </c>
      <c r="E164" s="261" t="s">
        <v>35</v>
      </c>
      <c r="F164" s="262" t="s">
        <v>272</v>
      </c>
      <c r="G164" s="260"/>
      <c r="H164" s="263">
        <v>199.79400000000001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268</v>
      </c>
      <c r="AU164" s="269" t="s">
        <v>89</v>
      </c>
      <c r="AV164" s="15" t="s">
        <v>264</v>
      </c>
      <c r="AW164" s="15" t="s">
        <v>41</v>
      </c>
      <c r="AX164" s="15" t="s">
        <v>87</v>
      </c>
      <c r="AY164" s="269" t="s">
        <v>257</v>
      </c>
    </row>
    <row r="165" s="2" customFormat="1" ht="24.15" customHeight="1">
      <c r="A165" s="41"/>
      <c r="B165" s="42"/>
      <c r="C165" s="219" t="s">
        <v>337</v>
      </c>
      <c r="D165" s="219" t="s">
        <v>259</v>
      </c>
      <c r="E165" s="220" t="s">
        <v>354</v>
      </c>
      <c r="F165" s="221" t="s">
        <v>355</v>
      </c>
      <c r="G165" s="222" t="s">
        <v>356</v>
      </c>
      <c r="H165" s="223">
        <v>169.82499999999999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2008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358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1990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359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2009</v>
      </c>
      <c r="G169" s="249"/>
      <c r="H169" s="252">
        <v>169.82499999999999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169.82499999999999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24.15" customHeight="1">
      <c r="A171" s="41"/>
      <c r="B171" s="42"/>
      <c r="C171" s="219" t="s">
        <v>293</v>
      </c>
      <c r="D171" s="219" t="s">
        <v>259</v>
      </c>
      <c r="E171" s="220" t="s">
        <v>362</v>
      </c>
      <c r="F171" s="221" t="s">
        <v>363</v>
      </c>
      <c r="G171" s="222" t="s">
        <v>318</v>
      </c>
      <c r="H171" s="223">
        <v>65.424999999999997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2010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365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1990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366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4" customFormat="1">
      <c r="A175" s="14"/>
      <c r="B175" s="248"/>
      <c r="C175" s="249"/>
      <c r="D175" s="239" t="s">
        <v>268</v>
      </c>
      <c r="E175" s="250" t="s">
        <v>35</v>
      </c>
      <c r="F175" s="251" t="s">
        <v>2011</v>
      </c>
      <c r="G175" s="249"/>
      <c r="H175" s="252">
        <v>65.424999999999997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268</v>
      </c>
      <c r="AU175" s="258" t="s">
        <v>89</v>
      </c>
      <c r="AV175" s="14" t="s">
        <v>89</v>
      </c>
      <c r="AW175" s="14" t="s">
        <v>41</v>
      </c>
      <c r="AX175" s="14" t="s">
        <v>80</v>
      </c>
      <c r="AY175" s="258" t="s">
        <v>257</v>
      </c>
    </row>
    <row r="176" s="15" customFormat="1">
      <c r="A176" s="15"/>
      <c r="B176" s="259"/>
      <c r="C176" s="260"/>
      <c r="D176" s="239" t="s">
        <v>268</v>
      </c>
      <c r="E176" s="261" t="s">
        <v>35</v>
      </c>
      <c r="F176" s="262" t="s">
        <v>272</v>
      </c>
      <c r="G176" s="260"/>
      <c r="H176" s="263">
        <v>65.424999999999997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9" t="s">
        <v>268</v>
      </c>
      <c r="AU176" s="269" t="s">
        <v>89</v>
      </c>
      <c r="AV176" s="15" t="s">
        <v>264</v>
      </c>
      <c r="AW176" s="15" t="s">
        <v>41</v>
      </c>
      <c r="AX176" s="15" t="s">
        <v>87</v>
      </c>
      <c r="AY176" s="269" t="s">
        <v>257</v>
      </c>
    </row>
    <row r="177" s="2" customFormat="1" ht="16.5" customHeight="1">
      <c r="A177" s="41"/>
      <c r="B177" s="42"/>
      <c r="C177" s="270" t="s">
        <v>348</v>
      </c>
      <c r="D177" s="270" t="s">
        <v>369</v>
      </c>
      <c r="E177" s="271" t="s">
        <v>370</v>
      </c>
      <c r="F177" s="272" t="s">
        <v>371</v>
      </c>
      <c r="G177" s="273" t="s">
        <v>356</v>
      </c>
      <c r="H177" s="274">
        <v>130.84999999999999</v>
      </c>
      <c r="I177" s="275"/>
      <c r="J177" s="276">
        <f>ROUND(I177*H177,2)</f>
        <v>0</v>
      </c>
      <c r="K177" s="272" t="s">
        <v>263</v>
      </c>
      <c r="L177" s="277"/>
      <c r="M177" s="278" t="s">
        <v>35</v>
      </c>
      <c r="N177" s="279" t="s">
        <v>51</v>
      </c>
      <c r="O177" s="87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0" t="s">
        <v>308</v>
      </c>
      <c r="AT177" s="230" t="s">
        <v>369</v>
      </c>
      <c r="AU177" s="230" t="s">
        <v>89</v>
      </c>
      <c r="AY177" s="19" t="s">
        <v>257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87</v>
      </c>
      <c r="BK177" s="231">
        <f>ROUND(I177*H177,2)</f>
        <v>0</v>
      </c>
      <c r="BL177" s="19" t="s">
        <v>264</v>
      </c>
      <c r="BM177" s="230" t="s">
        <v>2012</v>
      </c>
    </row>
    <row r="178" s="14" customFormat="1">
      <c r="A178" s="14"/>
      <c r="B178" s="248"/>
      <c r="C178" s="249"/>
      <c r="D178" s="239" t="s">
        <v>268</v>
      </c>
      <c r="E178" s="249"/>
      <c r="F178" s="251" t="s">
        <v>2013</v>
      </c>
      <c r="G178" s="249"/>
      <c r="H178" s="252">
        <v>130.84999999999999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</v>
      </c>
      <c r="AX178" s="14" t="s">
        <v>87</v>
      </c>
      <c r="AY178" s="258" t="s">
        <v>257</v>
      </c>
    </row>
    <row r="179" s="2" customFormat="1" ht="37.8" customHeight="1">
      <c r="A179" s="41"/>
      <c r="B179" s="42"/>
      <c r="C179" s="219" t="s">
        <v>8</v>
      </c>
      <c r="D179" s="219" t="s">
        <v>259</v>
      </c>
      <c r="E179" s="220" t="s">
        <v>375</v>
      </c>
      <c r="F179" s="221" t="s">
        <v>376</v>
      </c>
      <c r="G179" s="222" t="s">
        <v>318</v>
      </c>
      <c r="H179" s="223">
        <v>26.989000000000001</v>
      </c>
      <c r="I179" s="224"/>
      <c r="J179" s="225">
        <f>ROUND(I179*H179,2)</f>
        <v>0</v>
      </c>
      <c r="K179" s="221" t="s">
        <v>263</v>
      </c>
      <c r="L179" s="47"/>
      <c r="M179" s="226" t="s">
        <v>35</v>
      </c>
      <c r="N179" s="227" t="s">
        <v>51</v>
      </c>
      <c r="O179" s="87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0" t="s">
        <v>264</v>
      </c>
      <c r="AT179" s="230" t="s">
        <v>259</v>
      </c>
      <c r="AU179" s="230" t="s">
        <v>89</v>
      </c>
      <c r="AY179" s="19" t="s">
        <v>257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87</v>
      </c>
      <c r="BK179" s="231">
        <f>ROUND(I179*H179,2)</f>
        <v>0</v>
      </c>
      <c r="BL179" s="19" t="s">
        <v>264</v>
      </c>
      <c r="BM179" s="230" t="s">
        <v>2014</v>
      </c>
    </row>
    <row r="180" s="2" customFormat="1">
      <c r="A180" s="41"/>
      <c r="B180" s="42"/>
      <c r="C180" s="43"/>
      <c r="D180" s="232" t="s">
        <v>266</v>
      </c>
      <c r="E180" s="43"/>
      <c r="F180" s="233" t="s">
        <v>378</v>
      </c>
      <c r="G180" s="43"/>
      <c r="H180" s="43"/>
      <c r="I180" s="234"/>
      <c r="J180" s="43"/>
      <c r="K180" s="43"/>
      <c r="L180" s="47"/>
      <c r="M180" s="235"/>
      <c r="N180" s="23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266</v>
      </c>
      <c r="AU180" s="19" t="s">
        <v>89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1990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3" customFormat="1">
      <c r="A182" s="13"/>
      <c r="B182" s="237"/>
      <c r="C182" s="238"/>
      <c r="D182" s="239" t="s">
        <v>268</v>
      </c>
      <c r="E182" s="240" t="s">
        <v>35</v>
      </c>
      <c r="F182" s="241" t="s">
        <v>379</v>
      </c>
      <c r="G182" s="238"/>
      <c r="H182" s="240" t="s">
        <v>35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268</v>
      </c>
      <c r="AU182" s="247" t="s">
        <v>89</v>
      </c>
      <c r="AV182" s="13" t="s">
        <v>87</v>
      </c>
      <c r="AW182" s="13" t="s">
        <v>41</v>
      </c>
      <c r="AX182" s="13" t="s">
        <v>80</v>
      </c>
      <c r="AY182" s="247" t="s">
        <v>257</v>
      </c>
    </row>
    <row r="183" s="14" customFormat="1">
      <c r="A183" s="14"/>
      <c r="B183" s="248"/>
      <c r="C183" s="249"/>
      <c r="D183" s="239" t="s">
        <v>268</v>
      </c>
      <c r="E183" s="250" t="s">
        <v>35</v>
      </c>
      <c r="F183" s="251" t="s">
        <v>2015</v>
      </c>
      <c r="G183" s="249"/>
      <c r="H183" s="252">
        <v>27.437000000000001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268</v>
      </c>
      <c r="AU183" s="258" t="s">
        <v>89</v>
      </c>
      <c r="AV183" s="14" t="s">
        <v>89</v>
      </c>
      <c r="AW183" s="14" t="s">
        <v>41</v>
      </c>
      <c r="AX183" s="14" t="s">
        <v>80</v>
      </c>
      <c r="AY183" s="258" t="s">
        <v>257</v>
      </c>
    </row>
    <row r="184" s="14" customFormat="1">
      <c r="A184" s="14"/>
      <c r="B184" s="248"/>
      <c r="C184" s="249"/>
      <c r="D184" s="239" t="s">
        <v>268</v>
      </c>
      <c r="E184" s="250" t="s">
        <v>35</v>
      </c>
      <c r="F184" s="251" t="s">
        <v>2016</v>
      </c>
      <c r="G184" s="249"/>
      <c r="H184" s="252">
        <v>-0.44800000000000001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268</v>
      </c>
      <c r="AU184" s="258" t="s">
        <v>89</v>
      </c>
      <c r="AV184" s="14" t="s">
        <v>89</v>
      </c>
      <c r="AW184" s="14" t="s">
        <v>41</v>
      </c>
      <c r="AX184" s="14" t="s">
        <v>80</v>
      </c>
      <c r="AY184" s="258" t="s">
        <v>257</v>
      </c>
    </row>
    <row r="185" s="15" customFormat="1">
      <c r="A185" s="15"/>
      <c r="B185" s="259"/>
      <c r="C185" s="260"/>
      <c r="D185" s="239" t="s">
        <v>268</v>
      </c>
      <c r="E185" s="261" t="s">
        <v>35</v>
      </c>
      <c r="F185" s="262" t="s">
        <v>272</v>
      </c>
      <c r="G185" s="260"/>
      <c r="H185" s="263">
        <v>26.989000000000001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268</v>
      </c>
      <c r="AU185" s="269" t="s">
        <v>89</v>
      </c>
      <c r="AV185" s="15" t="s">
        <v>264</v>
      </c>
      <c r="AW185" s="15" t="s">
        <v>41</v>
      </c>
      <c r="AX185" s="15" t="s">
        <v>87</v>
      </c>
      <c r="AY185" s="269" t="s">
        <v>257</v>
      </c>
    </row>
    <row r="186" s="2" customFormat="1" ht="16.5" customHeight="1">
      <c r="A186" s="41"/>
      <c r="B186" s="42"/>
      <c r="C186" s="270" t="s">
        <v>361</v>
      </c>
      <c r="D186" s="270" t="s">
        <v>369</v>
      </c>
      <c r="E186" s="271" t="s">
        <v>383</v>
      </c>
      <c r="F186" s="272" t="s">
        <v>384</v>
      </c>
      <c r="G186" s="273" t="s">
        <v>356</v>
      </c>
      <c r="H186" s="274">
        <v>53.978000000000002</v>
      </c>
      <c r="I186" s="275"/>
      <c r="J186" s="276">
        <f>ROUND(I186*H186,2)</f>
        <v>0</v>
      </c>
      <c r="K186" s="272" t="s">
        <v>263</v>
      </c>
      <c r="L186" s="277"/>
      <c r="M186" s="278" t="s">
        <v>35</v>
      </c>
      <c r="N186" s="279" t="s">
        <v>51</v>
      </c>
      <c r="O186" s="87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0" t="s">
        <v>308</v>
      </c>
      <c r="AT186" s="230" t="s">
        <v>369</v>
      </c>
      <c r="AU186" s="230" t="s">
        <v>89</v>
      </c>
      <c r="AY186" s="19" t="s">
        <v>257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9" t="s">
        <v>87</v>
      </c>
      <c r="BK186" s="231">
        <f>ROUND(I186*H186,2)</f>
        <v>0</v>
      </c>
      <c r="BL186" s="19" t="s">
        <v>264</v>
      </c>
      <c r="BM186" s="230" t="s">
        <v>2017</v>
      </c>
    </row>
    <row r="187" s="14" customFormat="1">
      <c r="A187" s="14"/>
      <c r="B187" s="248"/>
      <c r="C187" s="249"/>
      <c r="D187" s="239" t="s">
        <v>268</v>
      </c>
      <c r="E187" s="249"/>
      <c r="F187" s="251" t="s">
        <v>2018</v>
      </c>
      <c r="G187" s="249"/>
      <c r="H187" s="252">
        <v>53.978000000000002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</v>
      </c>
      <c r="AX187" s="14" t="s">
        <v>87</v>
      </c>
      <c r="AY187" s="258" t="s">
        <v>257</v>
      </c>
    </row>
    <row r="188" s="12" customFormat="1" ht="22.8" customHeight="1">
      <c r="A188" s="12"/>
      <c r="B188" s="203"/>
      <c r="C188" s="204"/>
      <c r="D188" s="205" t="s">
        <v>79</v>
      </c>
      <c r="E188" s="217" t="s">
        <v>89</v>
      </c>
      <c r="F188" s="217" t="s">
        <v>387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SUM(P189:P193)</f>
        <v>0</v>
      </c>
      <c r="Q188" s="211"/>
      <c r="R188" s="212">
        <f>SUM(R189:R193)</f>
        <v>14.399941499999999</v>
      </c>
      <c r="S188" s="211"/>
      <c r="T188" s="213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87</v>
      </c>
      <c r="AT188" s="215" t="s">
        <v>79</v>
      </c>
      <c r="AU188" s="215" t="s">
        <v>87</v>
      </c>
      <c r="AY188" s="214" t="s">
        <v>257</v>
      </c>
      <c r="BK188" s="216">
        <f>SUM(BK189:BK193)</f>
        <v>0</v>
      </c>
    </row>
    <row r="189" s="2" customFormat="1" ht="33" customHeight="1">
      <c r="A189" s="41"/>
      <c r="B189" s="42"/>
      <c r="C189" s="219" t="s">
        <v>368</v>
      </c>
      <c r="D189" s="219" t="s">
        <v>259</v>
      </c>
      <c r="E189" s="220" t="s">
        <v>389</v>
      </c>
      <c r="F189" s="221" t="s">
        <v>390</v>
      </c>
      <c r="G189" s="222" t="s">
        <v>297</v>
      </c>
      <c r="H189" s="223">
        <v>70.349999999999994</v>
      </c>
      <c r="I189" s="224"/>
      <c r="J189" s="225">
        <f>ROUND(I189*H189,2)</f>
        <v>0</v>
      </c>
      <c r="K189" s="221" t="s">
        <v>263</v>
      </c>
      <c r="L189" s="47"/>
      <c r="M189" s="226" t="s">
        <v>35</v>
      </c>
      <c r="N189" s="227" t="s">
        <v>51</v>
      </c>
      <c r="O189" s="87"/>
      <c r="P189" s="228">
        <f>O189*H189</f>
        <v>0</v>
      </c>
      <c r="Q189" s="228">
        <v>0.20469000000000001</v>
      </c>
      <c r="R189" s="228">
        <f>Q189*H189</f>
        <v>14.399941499999999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264</v>
      </c>
      <c r="AT189" s="230" t="s">
        <v>259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2019</v>
      </c>
    </row>
    <row r="190" s="2" customFormat="1">
      <c r="A190" s="41"/>
      <c r="B190" s="42"/>
      <c r="C190" s="43"/>
      <c r="D190" s="232" t="s">
        <v>266</v>
      </c>
      <c r="E190" s="43"/>
      <c r="F190" s="233" t="s">
        <v>392</v>
      </c>
      <c r="G190" s="43"/>
      <c r="H190" s="43"/>
      <c r="I190" s="234"/>
      <c r="J190" s="43"/>
      <c r="K190" s="43"/>
      <c r="L190" s="47"/>
      <c r="M190" s="235"/>
      <c r="N190" s="23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266</v>
      </c>
      <c r="AU190" s="19" t="s">
        <v>89</v>
      </c>
    </row>
    <row r="191" s="13" customFormat="1">
      <c r="A191" s="13"/>
      <c r="B191" s="237"/>
      <c r="C191" s="238"/>
      <c r="D191" s="239" t="s">
        <v>268</v>
      </c>
      <c r="E191" s="240" t="s">
        <v>35</v>
      </c>
      <c r="F191" s="241" t="s">
        <v>1990</v>
      </c>
      <c r="G191" s="238"/>
      <c r="H191" s="240" t="s">
        <v>35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268</v>
      </c>
      <c r="AU191" s="247" t="s">
        <v>89</v>
      </c>
      <c r="AV191" s="13" t="s">
        <v>87</v>
      </c>
      <c r="AW191" s="13" t="s">
        <v>41</v>
      </c>
      <c r="AX191" s="13" t="s">
        <v>80</v>
      </c>
      <c r="AY191" s="247" t="s">
        <v>257</v>
      </c>
    </row>
    <row r="192" s="14" customFormat="1">
      <c r="A192" s="14"/>
      <c r="B192" s="248"/>
      <c r="C192" s="249"/>
      <c r="D192" s="239" t="s">
        <v>268</v>
      </c>
      <c r="E192" s="250" t="s">
        <v>35</v>
      </c>
      <c r="F192" s="251" t="s">
        <v>2020</v>
      </c>
      <c r="G192" s="249"/>
      <c r="H192" s="252">
        <v>70.349999999999994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268</v>
      </c>
      <c r="AU192" s="258" t="s">
        <v>89</v>
      </c>
      <c r="AV192" s="14" t="s">
        <v>89</v>
      </c>
      <c r="AW192" s="14" t="s">
        <v>41</v>
      </c>
      <c r="AX192" s="14" t="s">
        <v>80</v>
      </c>
      <c r="AY192" s="258" t="s">
        <v>257</v>
      </c>
    </row>
    <row r="193" s="15" customFormat="1">
      <c r="A193" s="15"/>
      <c r="B193" s="259"/>
      <c r="C193" s="260"/>
      <c r="D193" s="239" t="s">
        <v>268</v>
      </c>
      <c r="E193" s="261" t="s">
        <v>35</v>
      </c>
      <c r="F193" s="262" t="s">
        <v>272</v>
      </c>
      <c r="G193" s="260"/>
      <c r="H193" s="263">
        <v>70.349999999999994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268</v>
      </c>
      <c r="AU193" s="269" t="s">
        <v>89</v>
      </c>
      <c r="AV193" s="15" t="s">
        <v>264</v>
      </c>
      <c r="AW193" s="15" t="s">
        <v>41</v>
      </c>
      <c r="AX193" s="15" t="s">
        <v>87</v>
      </c>
      <c r="AY193" s="269" t="s">
        <v>257</v>
      </c>
    </row>
    <row r="194" s="12" customFormat="1" ht="22.8" customHeight="1">
      <c r="A194" s="12"/>
      <c r="B194" s="203"/>
      <c r="C194" s="204"/>
      <c r="D194" s="205" t="s">
        <v>79</v>
      </c>
      <c r="E194" s="217" t="s">
        <v>98</v>
      </c>
      <c r="F194" s="217" t="s">
        <v>393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SUM(P195:P201)</f>
        <v>0</v>
      </c>
      <c r="Q194" s="211"/>
      <c r="R194" s="212">
        <f>SUM(R195:R201)</f>
        <v>0.17688999999999999</v>
      </c>
      <c r="S194" s="211"/>
      <c r="T194" s="213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87</v>
      </c>
      <c r="AT194" s="215" t="s">
        <v>79</v>
      </c>
      <c r="AU194" s="215" t="s">
        <v>87</v>
      </c>
      <c r="AY194" s="214" t="s">
        <v>257</v>
      </c>
      <c r="BK194" s="216">
        <f>SUM(BK195:BK201)</f>
        <v>0</v>
      </c>
    </row>
    <row r="195" s="2" customFormat="1" ht="24.15" customHeight="1">
      <c r="A195" s="41"/>
      <c r="B195" s="42"/>
      <c r="C195" s="219" t="s">
        <v>374</v>
      </c>
      <c r="D195" s="219" t="s">
        <v>259</v>
      </c>
      <c r="E195" s="220" t="s">
        <v>394</v>
      </c>
      <c r="F195" s="221" t="s">
        <v>395</v>
      </c>
      <c r="G195" s="222" t="s">
        <v>396</v>
      </c>
      <c r="H195" s="223">
        <v>1</v>
      </c>
      <c r="I195" s="224"/>
      <c r="J195" s="225">
        <f>ROUND(I195*H195,2)</f>
        <v>0</v>
      </c>
      <c r="K195" s="221" t="s">
        <v>263</v>
      </c>
      <c r="L195" s="47"/>
      <c r="M195" s="226" t="s">
        <v>35</v>
      </c>
      <c r="N195" s="227" t="s">
        <v>51</v>
      </c>
      <c r="O195" s="87"/>
      <c r="P195" s="228">
        <f>O195*H195</f>
        <v>0</v>
      </c>
      <c r="Q195" s="228">
        <v>0.17488999999999999</v>
      </c>
      <c r="R195" s="228">
        <f>Q195*H195</f>
        <v>0.17488999999999999</v>
      </c>
      <c r="S195" s="228">
        <v>0</v>
      </c>
      <c r="T195" s="22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30" t="s">
        <v>264</v>
      </c>
      <c r="AT195" s="230" t="s">
        <v>259</v>
      </c>
      <c r="AU195" s="230" t="s">
        <v>89</v>
      </c>
      <c r="AY195" s="19" t="s">
        <v>257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9" t="s">
        <v>87</v>
      </c>
      <c r="BK195" s="231">
        <f>ROUND(I195*H195,2)</f>
        <v>0</v>
      </c>
      <c r="BL195" s="19" t="s">
        <v>264</v>
      </c>
      <c r="BM195" s="230" t="s">
        <v>2021</v>
      </c>
    </row>
    <row r="196" s="2" customFormat="1">
      <c r="A196" s="41"/>
      <c r="B196" s="42"/>
      <c r="C196" s="43"/>
      <c r="D196" s="232" t="s">
        <v>266</v>
      </c>
      <c r="E196" s="43"/>
      <c r="F196" s="233" t="s">
        <v>398</v>
      </c>
      <c r="G196" s="43"/>
      <c r="H196" s="43"/>
      <c r="I196" s="234"/>
      <c r="J196" s="43"/>
      <c r="K196" s="43"/>
      <c r="L196" s="47"/>
      <c r="M196" s="235"/>
      <c r="N196" s="23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266</v>
      </c>
      <c r="AU196" s="19" t="s">
        <v>89</v>
      </c>
    </row>
    <row r="197" s="13" customFormat="1">
      <c r="A197" s="13"/>
      <c r="B197" s="237"/>
      <c r="C197" s="238"/>
      <c r="D197" s="239" t="s">
        <v>268</v>
      </c>
      <c r="E197" s="240" t="s">
        <v>35</v>
      </c>
      <c r="F197" s="241" t="s">
        <v>1990</v>
      </c>
      <c r="G197" s="238"/>
      <c r="H197" s="240" t="s">
        <v>35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268</v>
      </c>
      <c r="AU197" s="247" t="s">
        <v>89</v>
      </c>
      <c r="AV197" s="13" t="s">
        <v>87</v>
      </c>
      <c r="AW197" s="13" t="s">
        <v>41</v>
      </c>
      <c r="AX197" s="13" t="s">
        <v>80</v>
      </c>
      <c r="AY197" s="247" t="s">
        <v>257</v>
      </c>
    </row>
    <row r="198" s="13" customFormat="1">
      <c r="A198" s="13"/>
      <c r="B198" s="237"/>
      <c r="C198" s="238"/>
      <c r="D198" s="239" t="s">
        <v>268</v>
      </c>
      <c r="E198" s="240" t="s">
        <v>35</v>
      </c>
      <c r="F198" s="241" t="s">
        <v>399</v>
      </c>
      <c r="G198" s="238"/>
      <c r="H198" s="240" t="s">
        <v>35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268</v>
      </c>
      <c r="AU198" s="247" t="s">
        <v>89</v>
      </c>
      <c r="AV198" s="13" t="s">
        <v>87</v>
      </c>
      <c r="AW198" s="13" t="s">
        <v>41</v>
      </c>
      <c r="AX198" s="13" t="s">
        <v>80</v>
      </c>
      <c r="AY198" s="247" t="s">
        <v>257</v>
      </c>
    </row>
    <row r="199" s="14" customFormat="1">
      <c r="A199" s="14"/>
      <c r="B199" s="248"/>
      <c r="C199" s="249"/>
      <c r="D199" s="239" t="s">
        <v>268</v>
      </c>
      <c r="E199" s="250" t="s">
        <v>35</v>
      </c>
      <c r="F199" s="251" t="s">
        <v>87</v>
      </c>
      <c r="G199" s="249"/>
      <c r="H199" s="252">
        <v>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268</v>
      </c>
      <c r="AU199" s="258" t="s">
        <v>89</v>
      </c>
      <c r="AV199" s="14" t="s">
        <v>89</v>
      </c>
      <c r="AW199" s="14" t="s">
        <v>41</v>
      </c>
      <c r="AX199" s="14" t="s">
        <v>80</v>
      </c>
      <c r="AY199" s="258" t="s">
        <v>257</v>
      </c>
    </row>
    <row r="200" s="15" customFormat="1">
      <c r="A200" s="15"/>
      <c r="B200" s="259"/>
      <c r="C200" s="260"/>
      <c r="D200" s="239" t="s">
        <v>268</v>
      </c>
      <c r="E200" s="261" t="s">
        <v>35</v>
      </c>
      <c r="F200" s="262" t="s">
        <v>272</v>
      </c>
      <c r="G200" s="260"/>
      <c r="H200" s="263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9" t="s">
        <v>268</v>
      </c>
      <c r="AU200" s="269" t="s">
        <v>89</v>
      </c>
      <c r="AV200" s="15" t="s">
        <v>264</v>
      </c>
      <c r="AW200" s="15" t="s">
        <v>41</v>
      </c>
      <c r="AX200" s="15" t="s">
        <v>87</v>
      </c>
      <c r="AY200" s="269" t="s">
        <v>257</v>
      </c>
    </row>
    <row r="201" s="2" customFormat="1" ht="16.5" customHeight="1">
      <c r="A201" s="41"/>
      <c r="B201" s="42"/>
      <c r="C201" s="270" t="s">
        <v>382</v>
      </c>
      <c r="D201" s="270" t="s">
        <v>369</v>
      </c>
      <c r="E201" s="271" t="s">
        <v>401</v>
      </c>
      <c r="F201" s="272" t="s">
        <v>402</v>
      </c>
      <c r="G201" s="273" t="s">
        <v>396</v>
      </c>
      <c r="H201" s="274">
        <v>1</v>
      </c>
      <c r="I201" s="275"/>
      <c r="J201" s="276">
        <f>ROUND(I201*H201,2)</f>
        <v>0</v>
      </c>
      <c r="K201" s="272" t="s">
        <v>263</v>
      </c>
      <c r="L201" s="277"/>
      <c r="M201" s="278" t="s">
        <v>35</v>
      </c>
      <c r="N201" s="279" t="s">
        <v>51</v>
      </c>
      <c r="O201" s="87"/>
      <c r="P201" s="228">
        <f>O201*H201</f>
        <v>0</v>
      </c>
      <c r="Q201" s="228">
        <v>0.002</v>
      </c>
      <c r="R201" s="228">
        <f>Q201*H201</f>
        <v>0.002</v>
      </c>
      <c r="S201" s="228">
        <v>0</v>
      </c>
      <c r="T201" s="22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0" t="s">
        <v>308</v>
      </c>
      <c r="AT201" s="230" t="s">
        <v>369</v>
      </c>
      <c r="AU201" s="230" t="s">
        <v>89</v>
      </c>
      <c r="AY201" s="19" t="s">
        <v>257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9" t="s">
        <v>87</v>
      </c>
      <c r="BK201" s="231">
        <f>ROUND(I201*H201,2)</f>
        <v>0</v>
      </c>
      <c r="BL201" s="19" t="s">
        <v>264</v>
      </c>
      <c r="BM201" s="230" t="s">
        <v>2022</v>
      </c>
    </row>
    <row r="202" s="12" customFormat="1" ht="22.8" customHeight="1">
      <c r="A202" s="12"/>
      <c r="B202" s="203"/>
      <c r="C202" s="204"/>
      <c r="D202" s="205" t="s">
        <v>79</v>
      </c>
      <c r="E202" s="217" t="s">
        <v>264</v>
      </c>
      <c r="F202" s="217" t="s">
        <v>404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SUM(P203:P208)</f>
        <v>0</v>
      </c>
      <c r="Q202" s="211"/>
      <c r="R202" s="212">
        <f>SUM(R203:R208)</f>
        <v>0</v>
      </c>
      <c r="S202" s="211"/>
      <c r="T202" s="213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87</v>
      </c>
      <c r="AT202" s="215" t="s">
        <v>79</v>
      </c>
      <c r="AU202" s="215" t="s">
        <v>87</v>
      </c>
      <c r="AY202" s="214" t="s">
        <v>257</v>
      </c>
      <c r="BK202" s="216">
        <f>SUM(BK203:BK208)</f>
        <v>0</v>
      </c>
    </row>
    <row r="203" s="2" customFormat="1" ht="16.5" customHeight="1">
      <c r="A203" s="41"/>
      <c r="B203" s="42"/>
      <c r="C203" s="219" t="s">
        <v>388</v>
      </c>
      <c r="D203" s="219" t="s">
        <v>259</v>
      </c>
      <c r="E203" s="220" t="s">
        <v>406</v>
      </c>
      <c r="F203" s="221" t="s">
        <v>407</v>
      </c>
      <c r="G203" s="222" t="s">
        <v>318</v>
      </c>
      <c r="H203" s="223">
        <v>7.0350000000000001</v>
      </c>
      <c r="I203" s="224"/>
      <c r="J203" s="225">
        <f>ROUND(I203*H203,2)</f>
        <v>0</v>
      </c>
      <c r="K203" s="221" t="s">
        <v>263</v>
      </c>
      <c r="L203" s="47"/>
      <c r="M203" s="226" t="s">
        <v>35</v>
      </c>
      <c r="N203" s="227" t="s">
        <v>51</v>
      </c>
      <c r="O203" s="87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30" t="s">
        <v>264</v>
      </c>
      <c r="AT203" s="230" t="s">
        <v>259</v>
      </c>
      <c r="AU203" s="230" t="s">
        <v>89</v>
      </c>
      <c r="AY203" s="19" t="s">
        <v>257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9" t="s">
        <v>87</v>
      </c>
      <c r="BK203" s="231">
        <f>ROUND(I203*H203,2)</f>
        <v>0</v>
      </c>
      <c r="BL203" s="19" t="s">
        <v>264</v>
      </c>
      <c r="BM203" s="230" t="s">
        <v>2023</v>
      </c>
    </row>
    <row r="204" s="2" customFormat="1">
      <c r="A204" s="41"/>
      <c r="B204" s="42"/>
      <c r="C204" s="43"/>
      <c r="D204" s="232" t="s">
        <v>266</v>
      </c>
      <c r="E204" s="43"/>
      <c r="F204" s="233" t="s">
        <v>409</v>
      </c>
      <c r="G204" s="43"/>
      <c r="H204" s="43"/>
      <c r="I204" s="234"/>
      <c r="J204" s="43"/>
      <c r="K204" s="43"/>
      <c r="L204" s="47"/>
      <c r="M204" s="235"/>
      <c r="N204" s="23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266</v>
      </c>
      <c r="AU204" s="19" t="s">
        <v>89</v>
      </c>
    </row>
    <row r="205" s="13" customFormat="1">
      <c r="A205" s="13"/>
      <c r="B205" s="237"/>
      <c r="C205" s="238"/>
      <c r="D205" s="239" t="s">
        <v>268</v>
      </c>
      <c r="E205" s="240" t="s">
        <v>35</v>
      </c>
      <c r="F205" s="241" t="s">
        <v>1990</v>
      </c>
      <c r="G205" s="238"/>
      <c r="H205" s="240" t="s">
        <v>35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268</v>
      </c>
      <c r="AU205" s="247" t="s">
        <v>89</v>
      </c>
      <c r="AV205" s="13" t="s">
        <v>87</v>
      </c>
      <c r="AW205" s="13" t="s">
        <v>41</v>
      </c>
      <c r="AX205" s="13" t="s">
        <v>80</v>
      </c>
      <c r="AY205" s="247" t="s">
        <v>257</v>
      </c>
    </row>
    <row r="206" s="13" customFormat="1">
      <c r="A206" s="13"/>
      <c r="B206" s="237"/>
      <c r="C206" s="238"/>
      <c r="D206" s="239" t="s">
        <v>268</v>
      </c>
      <c r="E206" s="240" t="s">
        <v>35</v>
      </c>
      <c r="F206" s="241" t="s">
        <v>410</v>
      </c>
      <c r="G206" s="238"/>
      <c r="H206" s="240" t="s">
        <v>35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268</v>
      </c>
      <c r="AU206" s="247" t="s">
        <v>89</v>
      </c>
      <c r="AV206" s="13" t="s">
        <v>87</v>
      </c>
      <c r="AW206" s="13" t="s">
        <v>41</v>
      </c>
      <c r="AX206" s="13" t="s">
        <v>80</v>
      </c>
      <c r="AY206" s="247" t="s">
        <v>257</v>
      </c>
    </row>
    <row r="207" s="14" customFormat="1">
      <c r="A207" s="14"/>
      <c r="B207" s="248"/>
      <c r="C207" s="249"/>
      <c r="D207" s="239" t="s">
        <v>268</v>
      </c>
      <c r="E207" s="250" t="s">
        <v>35</v>
      </c>
      <c r="F207" s="251" t="s">
        <v>2024</v>
      </c>
      <c r="G207" s="249"/>
      <c r="H207" s="252">
        <v>7.0350000000000001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268</v>
      </c>
      <c r="AU207" s="258" t="s">
        <v>89</v>
      </c>
      <c r="AV207" s="14" t="s">
        <v>89</v>
      </c>
      <c r="AW207" s="14" t="s">
        <v>41</v>
      </c>
      <c r="AX207" s="14" t="s">
        <v>80</v>
      </c>
      <c r="AY207" s="258" t="s">
        <v>257</v>
      </c>
    </row>
    <row r="208" s="15" customFormat="1">
      <c r="A208" s="15"/>
      <c r="B208" s="259"/>
      <c r="C208" s="260"/>
      <c r="D208" s="239" t="s">
        <v>268</v>
      </c>
      <c r="E208" s="261" t="s">
        <v>35</v>
      </c>
      <c r="F208" s="262" t="s">
        <v>272</v>
      </c>
      <c r="G208" s="260"/>
      <c r="H208" s="263">
        <v>7.0350000000000001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9" t="s">
        <v>268</v>
      </c>
      <c r="AU208" s="269" t="s">
        <v>89</v>
      </c>
      <c r="AV208" s="15" t="s">
        <v>264</v>
      </c>
      <c r="AW208" s="15" t="s">
        <v>41</v>
      </c>
      <c r="AX208" s="15" t="s">
        <v>87</v>
      </c>
      <c r="AY208" s="269" t="s">
        <v>257</v>
      </c>
    </row>
    <row r="209" s="12" customFormat="1" ht="22.8" customHeight="1">
      <c r="A209" s="12"/>
      <c r="B209" s="203"/>
      <c r="C209" s="204"/>
      <c r="D209" s="205" t="s">
        <v>79</v>
      </c>
      <c r="E209" s="217" t="s">
        <v>287</v>
      </c>
      <c r="F209" s="217" t="s">
        <v>753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SUM(P210:P221)</f>
        <v>0</v>
      </c>
      <c r="Q209" s="211"/>
      <c r="R209" s="212">
        <f>SUM(R210:R221)</f>
        <v>0</v>
      </c>
      <c r="S209" s="211"/>
      <c r="T209" s="213">
        <f>SUM(T210:T221)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87</v>
      </c>
      <c r="AT209" s="215" t="s">
        <v>79</v>
      </c>
      <c r="AU209" s="215" t="s">
        <v>87</v>
      </c>
      <c r="AY209" s="214" t="s">
        <v>257</v>
      </c>
      <c r="BK209" s="216">
        <f>SUM(BK210:BK221)</f>
        <v>0</v>
      </c>
    </row>
    <row r="210" s="2" customFormat="1" ht="21.75" customHeight="1">
      <c r="A210" s="41"/>
      <c r="B210" s="42"/>
      <c r="C210" s="219" t="s">
        <v>7</v>
      </c>
      <c r="D210" s="219" t="s">
        <v>259</v>
      </c>
      <c r="E210" s="220" t="s">
        <v>754</v>
      </c>
      <c r="F210" s="221" t="s">
        <v>755</v>
      </c>
      <c r="G210" s="222" t="s">
        <v>262</v>
      </c>
      <c r="H210" s="223">
        <v>70.349999999999994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2025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757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1990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270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4" customFormat="1">
      <c r="A214" s="14"/>
      <c r="B214" s="248"/>
      <c r="C214" s="249"/>
      <c r="D214" s="239" t="s">
        <v>268</v>
      </c>
      <c r="E214" s="250" t="s">
        <v>35</v>
      </c>
      <c r="F214" s="251" t="s">
        <v>1991</v>
      </c>
      <c r="G214" s="249"/>
      <c r="H214" s="252">
        <v>70.349999999999994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41</v>
      </c>
      <c r="AX214" s="14" t="s">
        <v>80</v>
      </c>
      <c r="AY214" s="258" t="s">
        <v>257</v>
      </c>
    </row>
    <row r="215" s="15" customFormat="1">
      <c r="A215" s="15"/>
      <c r="B215" s="259"/>
      <c r="C215" s="260"/>
      <c r="D215" s="239" t="s">
        <v>268</v>
      </c>
      <c r="E215" s="261" t="s">
        <v>35</v>
      </c>
      <c r="F215" s="262" t="s">
        <v>272</v>
      </c>
      <c r="G215" s="260"/>
      <c r="H215" s="263">
        <v>70.349999999999994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268</v>
      </c>
      <c r="AU215" s="269" t="s">
        <v>89</v>
      </c>
      <c r="AV215" s="15" t="s">
        <v>264</v>
      </c>
      <c r="AW215" s="15" t="s">
        <v>41</v>
      </c>
      <c r="AX215" s="15" t="s">
        <v>87</v>
      </c>
      <c r="AY215" s="269" t="s">
        <v>257</v>
      </c>
    </row>
    <row r="216" s="2" customFormat="1" ht="16.5" customHeight="1">
      <c r="A216" s="41"/>
      <c r="B216" s="42"/>
      <c r="C216" s="219" t="s">
        <v>400</v>
      </c>
      <c r="D216" s="219" t="s">
        <v>259</v>
      </c>
      <c r="E216" s="220" t="s">
        <v>758</v>
      </c>
      <c r="F216" s="221" t="s">
        <v>759</v>
      </c>
      <c r="G216" s="222" t="s">
        <v>262</v>
      </c>
      <c r="H216" s="223">
        <v>70.349999999999994</v>
      </c>
      <c r="I216" s="224"/>
      <c r="J216" s="225">
        <f>ROUND(I216*H216,2)</f>
        <v>0</v>
      </c>
      <c r="K216" s="221" t="s">
        <v>263</v>
      </c>
      <c r="L216" s="47"/>
      <c r="M216" s="226" t="s">
        <v>35</v>
      </c>
      <c r="N216" s="227" t="s">
        <v>51</v>
      </c>
      <c r="O216" s="87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264</v>
      </c>
      <c r="AT216" s="230" t="s">
        <v>259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2026</v>
      </c>
    </row>
    <row r="217" s="2" customFormat="1">
      <c r="A217" s="41"/>
      <c r="B217" s="42"/>
      <c r="C217" s="43"/>
      <c r="D217" s="232" t="s">
        <v>266</v>
      </c>
      <c r="E217" s="43"/>
      <c r="F217" s="233" t="s">
        <v>761</v>
      </c>
      <c r="G217" s="43"/>
      <c r="H217" s="43"/>
      <c r="I217" s="234"/>
      <c r="J217" s="43"/>
      <c r="K217" s="43"/>
      <c r="L217" s="47"/>
      <c r="M217" s="235"/>
      <c r="N217" s="23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266</v>
      </c>
      <c r="AU217" s="19" t="s">
        <v>89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1990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3" customFormat="1">
      <c r="A219" s="13"/>
      <c r="B219" s="237"/>
      <c r="C219" s="238"/>
      <c r="D219" s="239" t="s">
        <v>268</v>
      </c>
      <c r="E219" s="240" t="s">
        <v>35</v>
      </c>
      <c r="F219" s="241" t="s">
        <v>270</v>
      </c>
      <c r="G219" s="238"/>
      <c r="H219" s="240" t="s">
        <v>35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268</v>
      </c>
      <c r="AU219" s="247" t="s">
        <v>89</v>
      </c>
      <c r="AV219" s="13" t="s">
        <v>87</v>
      </c>
      <c r="AW219" s="13" t="s">
        <v>41</v>
      </c>
      <c r="AX219" s="13" t="s">
        <v>80</v>
      </c>
      <c r="AY219" s="247" t="s">
        <v>257</v>
      </c>
    </row>
    <row r="220" s="14" customFormat="1">
      <c r="A220" s="14"/>
      <c r="B220" s="248"/>
      <c r="C220" s="249"/>
      <c r="D220" s="239" t="s">
        <v>268</v>
      </c>
      <c r="E220" s="250" t="s">
        <v>35</v>
      </c>
      <c r="F220" s="251" t="s">
        <v>1991</v>
      </c>
      <c r="G220" s="249"/>
      <c r="H220" s="252">
        <v>70.349999999999994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268</v>
      </c>
      <c r="AU220" s="258" t="s">
        <v>89</v>
      </c>
      <c r="AV220" s="14" t="s">
        <v>89</v>
      </c>
      <c r="AW220" s="14" t="s">
        <v>41</v>
      </c>
      <c r="AX220" s="14" t="s">
        <v>80</v>
      </c>
      <c r="AY220" s="258" t="s">
        <v>257</v>
      </c>
    </row>
    <row r="221" s="15" customFormat="1">
      <c r="A221" s="15"/>
      <c r="B221" s="259"/>
      <c r="C221" s="260"/>
      <c r="D221" s="239" t="s">
        <v>268</v>
      </c>
      <c r="E221" s="261" t="s">
        <v>35</v>
      </c>
      <c r="F221" s="262" t="s">
        <v>272</v>
      </c>
      <c r="G221" s="260"/>
      <c r="H221" s="263">
        <v>70.349999999999994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268</v>
      </c>
      <c r="AU221" s="269" t="s">
        <v>89</v>
      </c>
      <c r="AV221" s="15" t="s">
        <v>264</v>
      </c>
      <c r="AW221" s="15" t="s">
        <v>41</v>
      </c>
      <c r="AX221" s="15" t="s">
        <v>87</v>
      </c>
      <c r="AY221" s="269" t="s">
        <v>257</v>
      </c>
    </row>
    <row r="222" s="12" customFormat="1" ht="22.8" customHeight="1">
      <c r="A222" s="12"/>
      <c r="B222" s="203"/>
      <c r="C222" s="204"/>
      <c r="D222" s="205" t="s">
        <v>79</v>
      </c>
      <c r="E222" s="217" t="s">
        <v>308</v>
      </c>
      <c r="F222" s="217" t="s">
        <v>412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SUM(P223:P297)</f>
        <v>0</v>
      </c>
      <c r="Q222" s="211"/>
      <c r="R222" s="212">
        <f>SUM(R223:R297)</f>
        <v>1.2605891</v>
      </c>
      <c r="S222" s="211"/>
      <c r="T222" s="213">
        <f>SUM(T223:T297)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87</v>
      </c>
      <c r="AT222" s="215" t="s">
        <v>79</v>
      </c>
      <c r="AU222" s="215" t="s">
        <v>87</v>
      </c>
      <c r="AY222" s="214" t="s">
        <v>257</v>
      </c>
      <c r="BK222" s="216">
        <f>SUM(BK223:BK297)</f>
        <v>0</v>
      </c>
    </row>
    <row r="223" s="2" customFormat="1" ht="24.15" customHeight="1">
      <c r="A223" s="41"/>
      <c r="B223" s="42"/>
      <c r="C223" s="219" t="s">
        <v>405</v>
      </c>
      <c r="D223" s="219" t="s">
        <v>259</v>
      </c>
      <c r="E223" s="220" t="s">
        <v>624</v>
      </c>
      <c r="F223" s="221" t="s">
        <v>625</v>
      </c>
      <c r="G223" s="222" t="s">
        <v>396</v>
      </c>
      <c r="H223" s="223">
        <v>1</v>
      </c>
      <c r="I223" s="224"/>
      <c r="J223" s="225">
        <f>ROUND(I223*H223,2)</f>
        <v>0</v>
      </c>
      <c r="K223" s="221" t="s">
        <v>263</v>
      </c>
      <c r="L223" s="47"/>
      <c r="M223" s="226" t="s">
        <v>35</v>
      </c>
      <c r="N223" s="227" t="s">
        <v>51</v>
      </c>
      <c r="O223" s="87"/>
      <c r="P223" s="228">
        <f>O223*H223</f>
        <v>0</v>
      </c>
      <c r="Q223" s="228">
        <v>0.00167</v>
      </c>
      <c r="R223" s="228">
        <f>Q223*H223</f>
        <v>0.00167</v>
      </c>
      <c r="S223" s="228">
        <v>0</v>
      </c>
      <c r="T223" s="22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0" t="s">
        <v>264</v>
      </c>
      <c r="AT223" s="230" t="s">
        <v>259</v>
      </c>
      <c r="AU223" s="230" t="s">
        <v>89</v>
      </c>
      <c r="AY223" s="19" t="s">
        <v>257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87</v>
      </c>
      <c r="BK223" s="231">
        <f>ROUND(I223*H223,2)</f>
        <v>0</v>
      </c>
      <c r="BL223" s="19" t="s">
        <v>264</v>
      </c>
      <c r="BM223" s="230" t="s">
        <v>2027</v>
      </c>
    </row>
    <row r="224" s="2" customFormat="1">
      <c r="A224" s="41"/>
      <c r="B224" s="42"/>
      <c r="C224" s="43"/>
      <c r="D224" s="232" t="s">
        <v>266</v>
      </c>
      <c r="E224" s="43"/>
      <c r="F224" s="233" t="s">
        <v>627</v>
      </c>
      <c r="G224" s="43"/>
      <c r="H224" s="43"/>
      <c r="I224" s="234"/>
      <c r="J224" s="43"/>
      <c r="K224" s="43"/>
      <c r="L224" s="47"/>
      <c r="M224" s="235"/>
      <c r="N224" s="23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266</v>
      </c>
      <c r="AU224" s="19" t="s">
        <v>89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1990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4" customFormat="1">
      <c r="A226" s="14"/>
      <c r="B226" s="248"/>
      <c r="C226" s="249"/>
      <c r="D226" s="239" t="s">
        <v>268</v>
      </c>
      <c r="E226" s="250" t="s">
        <v>35</v>
      </c>
      <c r="F226" s="251" t="s">
        <v>87</v>
      </c>
      <c r="G226" s="249"/>
      <c r="H226" s="252">
        <v>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268</v>
      </c>
      <c r="AU226" s="258" t="s">
        <v>89</v>
      </c>
      <c r="AV226" s="14" t="s">
        <v>89</v>
      </c>
      <c r="AW226" s="14" t="s">
        <v>41</v>
      </c>
      <c r="AX226" s="14" t="s">
        <v>80</v>
      </c>
      <c r="AY226" s="258" t="s">
        <v>257</v>
      </c>
    </row>
    <row r="227" s="15" customFormat="1">
      <c r="A227" s="15"/>
      <c r="B227" s="259"/>
      <c r="C227" s="260"/>
      <c r="D227" s="239" t="s">
        <v>268</v>
      </c>
      <c r="E227" s="261" t="s">
        <v>35</v>
      </c>
      <c r="F227" s="262" t="s">
        <v>272</v>
      </c>
      <c r="G227" s="260"/>
      <c r="H227" s="263">
        <v>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268</v>
      </c>
      <c r="AU227" s="269" t="s">
        <v>89</v>
      </c>
      <c r="AV227" s="15" t="s">
        <v>264</v>
      </c>
      <c r="AW227" s="15" t="s">
        <v>41</v>
      </c>
      <c r="AX227" s="15" t="s">
        <v>87</v>
      </c>
      <c r="AY227" s="269" t="s">
        <v>257</v>
      </c>
    </row>
    <row r="228" s="2" customFormat="1" ht="16.5" customHeight="1">
      <c r="A228" s="41"/>
      <c r="B228" s="42"/>
      <c r="C228" s="270" t="s">
        <v>413</v>
      </c>
      <c r="D228" s="270" t="s">
        <v>369</v>
      </c>
      <c r="E228" s="271" t="s">
        <v>763</v>
      </c>
      <c r="F228" s="272" t="s">
        <v>764</v>
      </c>
      <c r="G228" s="273" t="s">
        <v>396</v>
      </c>
      <c r="H228" s="274">
        <v>1</v>
      </c>
      <c r="I228" s="275"/>
      <c r="J228" s="276">
        <f>ROUND(I228*H228,2)</f>
        <v>0</v>
      </c>
      <c r="K228" s="272" t="s">
        <v>263</v>
      </c>
      <c r="L228" s="277"/>
      <c r="M228" s="278" t="s">
        <v>35</v>
      </c>
      <c r="N228" s="279" t="s">
        <v>51</v>
      </c>
      <c r="O228" s="87"/>
      <c r="P228" s="228">
        <f>O228*H228</f>
        <v>0</v>
      </c>
      <c r="Q228" s="228">
        <v>0.0047000000000000002</v>
      </c>
      <c r="R228" s="228">
        <f>Q228*H228</f>
        <v>0.0047000000000000002</v>
      </c>
      <c r="S228" s="228">
        <v>0</v>
      </c>
      <c r="T228" s="22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0" t="s">
        <v>308</v>
      </c>
      <c r="AT228" s="230" t="s">
        <v>369</v>
      </c>
      <c r="AU228" s="230" t="s">
        <v>89</v>
      </c>
      <c r="AY228" s="19" t="s">
        <v>257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9" t="s">
        <v>87</v>
      </c>
      <c r="BK228" s="231">
        <f>ROUND(I228*H228,2)</f>
        <v>0</v>
      </c>
      <c r="BL228" s="19" t="s">
        <v>264</v>
      </c>
      <c r="BM228" s="230" t="s">
        <v>2028</v>
      </c>
    </row>
    <row r="229" s="2" customFormat="1" ht="24.15" customHeight="1">
      <c r="A229" s="41"/>
      <c r="B229" s="42"/>
      <c r="C229" s="219" t="s">
        <v>418</v>
      </c>
      <c r="D229" s="219" t="s">
        <v>259</v>
      </c>
      <c r="E229" s="220" t="s">
        <v>766</v>
      </c>
      <c r="F229" s="221" t="s">
        <v>767</v>
      </c>
      <c r="G229" s="222" t="s">
        <v>297</v>
      </c>
      <c r="H229" s="223">
        <v>71</v>
      </c>
      <c r="I229" s="224"/>
      <c r="J229" s="225">
        <f>ROUND(I229*H229,2)</f>
        <v>0</v>
      </c>
      <c r="K229" s="221" t="s">
        <v>263</v>
      </c>
      <c r="L229" s="47"/>
      <c r="M229" s="226" t="s">
        <v>35</v>
      </c>
      <c r="N229" s="227" t="s">
        <v>51</v>
      </c>
      <c r="O229" s="87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0" t="s">
        <v>264</v>
      </c>
      <c r="AT229" s="230" t="s">
        <v>259</v>
      </c>
      <c r="AU229" s="230" t="s">
        <v>89</v>
      </c>
      <c r="AY229" s="19" t="s">
        <v>257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9" t="s">
        <v>87</v>
      </c>
      <c r="BK229" s="231">
        <f>ROUND(I229*H229,2)</f>
        <v>0</v>
      </c>
      <c r="BL229" s="19" t="s">
        <v>264</v>
      </c>
      <c r="BM229" s="230" t="s">
        <v>2029</v>
      </c>
    </row>
    <row r="230" s="2" customFormat="1">
      <c r="A230" s="41"/>
      <c r="B230" s="42"/>
      <c r="C230" s="43"/>
      <c r="D230" s="232" t="s">
        <v>266</v>
      </c>
      <c r="E230" s="43"/>
      <c r="F230" s="233" t="s">
        <v>769</v>
      </c>
      <c r="G230" s="43"/>
      <c r="H230" s="43"/>
      <c r="I230" s="234"/>
      <c r="J230" s="43"/>
      <c r="K230" s="43"/>
      <c r="L230" s="47"/>
      <c r="M230" s="235"/>
      <c r="N230" s="23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266</v>
      </c>
      <c r="AU230" s="19" t="s">
        <v>89</v>
      </c>
    </row>
    <row r="231" s="13" customFormat="1">
      <c r="A231" s="13"/>
      <c r="B231" s="237"/>
      <c r="C231" s="238"/>
      <c r="D231" s="239" t="s">
        <v>268</v>
      </c>
      <c r="E231" s="240" t="s">
        <v>35</v>
      </c>
      <c r="F231" s="241" t="s">
        <v>1990</v>
      </c>
      <c r="G231" s="238"/>
      <c r="H231" s="240" t="s">
        <v>35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268</v>
      </c>
      <c r="AU231" s="247" t="s">
        <v>89</v>
      </c>
      <c r="AV231" s="13" t="s">
        <v>87</v>
      </c>
      <c r="AW231" s="13" t="s">
        <v>41</v>
      </c>
      <c r="AX231" s="13" t="s">
        <v>80</v>
      </c>
      <c r="AY231" s="247" t="s">
        <v>257</v>
      </c>
    </row>
    <row r="232" s="14" customFormat="1">
      <c r="A232" s="14"/>
      <c r="B232" s="248"/>
      <c r="C232" s="249"/>
      <c r="D232" s="239" t="s">
        <v>268</v>
      </c>
      <c r="E232" s="250" t="s">
        <v>35</v>
      </c>
      <c r="F232" s="251" t="s">
        <v>2030</v>
      </c>
      <c r="G232" s="249"/>
      <c r="H232" s="252">
        <v>71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268</v>
      </c>
      <c r="AU232" s="258" t="s">
        <v>89</v>
      </c>
      <c r="AV232" s="14" t="s">
        <v>89</v>
      </c>
      <c r="AW232" s="14" t="s">
        <v>41</v>
      </c>
      <c r="AX232" s="14" t="s">
        <v>80</v>
      </c>
      <c r="AY232" s="258" t="s">
        <v>257</v>
      </c>
    </row>
    <row r="233" s="15" customFormat="1">
      <c r="A233" s="15"/>
      <c r="B233" s="259"/>
      <c r="C233" s="260"/>
      <c r="D233" s="239" t="s">
        <v>268</v>
      </c>
      <c r="E233" s="261" t="s">
        <v>35</v>
      </c>
      <c r="F233" s="262" t="s">
        <v>272</v>
      </c>
      <c r="G233" s="260"/>
      <c r="H233" s="263">
        <v>71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9" t="s">
        <v>268</v>
      </c>
      <c r="AU233" s="269" t="s">
        <v>89</v>
      </c>
      <c r="AV233" s="15" t="s">
        <v>264</v>
      </c>
      <c r="AW233" s="15" t="s">
        <v>41</v>
      </c>
      <c r="AX233" s="15" t="s">
        <v>87</v>
      </c>
      <c r="AY233" s="269" t="s">
        <v>257</v>
      </c>
    </row>
    <row r="234" s="2" customFormat="1" ht="16.5" customHeight="1">
      <c r="A234" s="41"/>
      <c r="B234" s="42"/>
      <c r="C234" s="270" t="s">
        <v>422</v>
      </c>
      <c r="D234" s="270" t="s">
        <v>369</v>
      </c>
      <c r="E234" s="271" t="s">
        <v>771</v>
      </c>
      <c r="F234" s="272" t="s">
        <v>772</v>
      </c>
      <c r="G234" s="273" t="s">
        <v>297</v>
      </c>
      <c r="H234" s="274">
        <v>72.064999999999998</v>
      </c>
      <c r="I234" s="275"/>
      <c r="J234" s="276">
        <f>ROUND(I234*H234,2)</f>
        <v>0</v>
      </c>
      <c r="K234" s="272" t="s">
        <v>263</v>
      </c>
      <c r="L234" s="277"/>
      <c r="M234" s="278" t="s">
        <v>35</v>
      </c>
      <c r="N234" s="279" t="s">
        <v>51</v>
      </c>
      <c r="O234" s="87"/>
      <c r="P234" s="228">
        <f>O234*H234</f>
        <v>0</v>
      </c>
      <c r="Q234" s="228">
        <v>0.00214</v>
      </c>
      <c r="R234" s="228">
        <f>Q234*H234</f>
        <v>0.1542191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308</v>
      </c>
      <c r="AT234" s="230" t="s">
        <v>369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2031</v>
      </c>
    </row>
    <row r="235" s="14" customFormat="1">
      <c r="A235" s="14"/>
      <c r="B235" s="248"/>
      <c r="C235" s="249"/>
      <c r="D235" s="239" t="s">
        <v>268</v>
      </c>
      <c r="E235" s="249"/>
      <c r="F235" s="251" t="s">
        <v>2032</v>
      </c>
      <c r="G235" s="249"/>
      <c r="H235" s="252">
        <v>72.064999999999998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268</v>
      </c>
      <c r="AU235" s="258" t="s">
        <v>89</v>
      </c>
      <c r="AV235" s="14" t="s">
        <v>89</v>
      </c>
      <c r="AW235" s="14" t="s">
        <v>4</v>
      </c>
      <c r="AX235" s="14" t="s">
        <v>87</v>
      </c>
      <c r="AY235" s="258" t="s">
        <v>257</v>
      </c>
    </row>
    <row r="236" s="2" customFormat="1" ht="24.15" customHeight="1">
      <c r="A236" s="41"/>
      <c r="B236" s="42"/>
      <c r="C236" s="219" t="s">
        <v>427</v>
      </c>
      <c r="D236" s="219" t="s">
        <v>259</v>
      </c>
      <c r="E236" s="220" t="s">
        <v>775</v>
      </c>
      <c r="F236" s="221" t="s">
        <v>776</v>
      </c>
      <c r="G236" s="222" t="s">
        <v>396</v>
      </c>
      <c r="H236" s="223">
        <v>6</v>
      </c>
      <c r="I236" s="224"/>
      <c r="J236" s="225">
        <f>ROUND(I236*H236,2)</f>
        <v>0</v>
      </c>
      <c r="K236" s="221" t="s">
        <v>263</v>
      </c>
      <c r="L236" s="47"/>
      <c r="M236" s="226" t="s">
        <v>35</v>
      </c>
      <c r="N236" s="227" t="s">
        <v>51</v>
      </c>
      <c r="O236" s="87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0" t="s">
        <v>264</v>
      </c>
      <c r="AT236" s="230" t="s">
        <v>259</v>
      </c>
      <c r="AU236" s="230" t="s">
        <v>89</v>
      </c>
      <c r="AY236" s="19" t="s">
        <v>257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87</v>
      </c>
      <c r="BK236" s="231">
        <f>ROUND(I236*H236,2)</f>
        <v>0</v>
      </c>
      <c r="BL236" s="19" t="s">
        <v>264</v>
      </c>
      <c r="BM236" s="230" t="s">
        <v>2033</v>
      </c>
    </row>
    <row r="237" s="2" customFormat="1">
      <c r="A237" s="41"/>
      <c r="B237" s="42"/>
      <c r="C237" s="43"/>
      <c r="D237" s="232" t="s">
        <v>266</v>
      </c>
      <c r="E237" s="43"/>
      <c r="F237" s="233" t="s">
        <v>778</v>
      </c>
      <c r="G237" s="43"/>
      <c r="H237" s="43"/>
      <c r="I237" s="234"/>
      <c r="J237" s="43"/>
      <c r="K237" s="43"/>
      <c r="L237" s="47"/>
      <c r="M237" s="235"/>
      <c r="N237" s="23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266</v>
      </c>
      <c r="AU237" s="19" t="s">
        <v>89</v>
      </c>
    </row>
    <row r="238" s="13" customFormat="1">
      <c r="A238" s="13"/>
      <c r="B238" s="237"/>
      <c r="C238" s="238"/>
      <c r="D238" s="239" t="s">
        <v>268</v>
      </c>
      <c r="E238" s="240" t="s">
        <v>35</v>
      </c>
      <c r="F238" s="241" t="s">
        <v>1990</v>
      </c>
      <c r="G238" s="238"/>
      <c r="H238" s="240" t="s">
        <v>35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268</v>
      </c>
      <c r="AU238" s="247" t="s">
        <v>89</v>
      </c>
      <c r="AV238" s="13" t="s">
        <v>87</v>
      </c>
      <c r="AW238" s="13" t="s">
        <v>41</v>
      </c>
      <c r="AX238" s="13" t="s">
        <v>80</v>
      </c>
      <c r="AY238" s="247" t="s">
        <v>257</v>
      </c>
    </row>
    <row r="239" s="14" customFormat="1">
      <c r="A239" s="14"/>
      <c r="B239" s="248"/>
      <c r="C239" s="249"/>
      <c r="D239" s="239" t="s">
        <v>268</v>
      </c>
      <c r="E239" s="250" t="s">
        <v>35</v>
      </c>
      <c r="F239" s="251" t="s">
        <v>2034</v>
      </c>
      <c r="G239" s="249"/>
      <c r="H239" s="252">
        <v>5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268</v>
      </c>
      <c r="AU239" s="258" t="s">
        <v>89</v>
      </c>
      <c r="AV239" s="14" t="s">
        <v>89</v>
      </c>
      <c r="AW239" s="14" t="s">
        <v>41</v>
      </c>
      <c r="AX239" s="14" t="s">
        <v>80</v>
      </c>
      <c r="AY239" s="258" t="s">
        <v>257</v>
      </c>
    </row>
    <row r="240" s="14" customFormat="1">
      <c r="A240" s="14"/>
      <c r="B240" s="248"/>
      <c r="C240" s="249"/>
      <c r="D240" s="239" t="s">
        <v>268</v>
      </c>
      <c r="E240" s="250" t="s">
        <v>35</v>
      </c>
      <c r="F240" s="251" t="s">
        <v>780</v>
      </c>
      <c r="G240" s="249"/>
      <c r="H240" s="252">
        <v>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268</v>
      </c>
      <c r="AU240" s="258" t="s">
        <v>89</v>
      </c>
      <c r="AV240" s="14" t="s">
        <v>89</v>
      </c>
      <c r="AW240" s="14" t="s">
        <v>41</v>
      </c>
      <c r="AX240" s="14" t="s">
        <v>80</v>
      </c>
      <c r="AY240" s="258" t="s">
        <v>257</v>
      </c>
    </row>
    <row r="241" s="15" customFormat="1">
      <c r="A241" s="15"/>
      <c r="B241" s="259"/>
      <c r="C241" s="260"/>
      <c r="D241" s="239" t="s">
        <v>268</v>
      </c>
      <c r="E241" s="261" t="s">
        <v>35</v>
      </c>
      <c r="F241" s="262" t="s">
        <v>272</v>
      </c>
      <c r="G241" s="260"/>
      <c r="H241" s="263">
        <v>6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268</v>
      </c>
      <c r="AU241" s="269" t="s">
        <v>89</v>
      </c>
      <c r="AV241" s="15" t="s">
        <v>264</v>
      </c>
      <c r="AW241" s="15" t="s">
        <v>41</v>
      </c>
      <c r="AX241" s="15" t="s">
        <v>87</v>
      </c>
      <c r="AY241" s="269" t="s">
        <v>257</v>
      </c>
    </row>
    <row r="242" s="2" customFormat="1" ht="16.5" customHeight="1">
      <c r="A242" s="41"/>
      <c r="B242" s="42"/>
      <c r="C242" s="270" t="s">
        <v>431</v>
      </c>
      <c r="D242" s="270" t="s">
        <v>369</v>
      </c>
      <c r="E242" s="271" t="s">
        <v>781</v>
      </c>
      <c r="F242" s="272" t="s">
        <v>782</v>
      </c>
      <c r="G242" s="273" t="s">
        <v>396</v>
      </c>
      <c r="H242" s="274">
        <v>5</v>
      </c>
      <c r="I242" s="275"/>
      <c r="J242" s="276">
        <f>ROUND(I242*H242,2)</f>
        <v>0</v>
      </c>
      <c r="K242" s="272" t="s">
        <v>263</v>
      </c>
      <c r="L242" s="277"/>
      <c r="M242" s="278" t="s">
        <v>35</v>
      </c>
      <c r="N242" s="279" t="s">
        <v>51</v>
      </c>
      <c r="O242" s="87"/>
      <c r="P242" s="228">
        <f>O242*H242</f>
        <v>0</v>
      </c>
      <c r="Q242" s="228">
        <v>0.00038999999999999999</v>
      </c>
      <c r="R242" s="228">
        <f>Q242*H242</f>
        <v>0.0019499999999999999</v>
      </c>
      <c r="S242" s="228">
        <v>0</v>
      </c>
      <c r="T242" s="22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0" t="s">
        <v>308</v>
      </c>
      <c r="AT242" s="230" t="s">
        <v>369</v>
      </c>
      <c r="AU242" s="230" t="s">
        <v>89</v>
      </c>
      <c r="AY242" s="19" t="s">
        <v>257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9" t="s">
        <v>87</v>
      </c>
      <c r="BK242" s="231">
        <f>ROUND(I242*H242,2)</f>
        <v>0</v>
      </c>
      <c r="BL242" s="19" t="s">
        <v>264</v>
      </c>
      <c r="BM242" s="230" t="s">
        <v>2035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1990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4" customFormat="1">
      <c r="A244" s="14"/>
      <c r="B244" s="248"/>
      <c r="C244" s="249"/>
      <c r="D244" s="239" t="s">
        <v>268</v>
      </c>
      <c r="E244" s="250" t="s">
        <v>35</v>
      </c>
      <c r="F244" s="251" t="s">
        <v>2034</v>
      </c>
      <c r="G244" s="249"/>
      <c r="H244" s="252">
        <v>5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41</v>
      </c>
      <c r="AX244" s="14" t="s">
        <v>80</v>
      </c>
      <c r="AY244" s="258" t="s">
        <v>257</v>
      </c>
    </row>
    <row r="245" s="15" customFormat="1">
      <c r="A245" s="15"/>
      <c r="B245" s="259"/>
      <c r="C245" s="260"/>
      <c r="D245" s="239" t="s">
        <v>268</v>
      </c>
      <c r="E245" s="261" t="s">
        <v>35</v>
      </c>
      <c r="F245" s="262" t="s">
        <v>272</v>
      </c>
      <c r="G245" s="260"/>
      <c r="H245" s="263">
        <v>5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268</v>
      </c>
      <c r="AU245" s="269" t="s">
        <v>89</v>
      </c>
      <c r="AV245" s="15" t="s">
        <v>264</v>
      </c>
      <c r="AW245" s="15" t="s">
        <v>41</v>
      </c>
      <c r="AX245" s="15" t="s">
        <v>87</v>
      </c>
      <c r="AY245" s="269" t="s">
        <v>257</v>
      </c>
    </row>
    <row r="246" s="2" customFormat="1" ht="16.5" customHeight="1">
      <c r="A246" s="41"/>
      <c r="B246" s="42"/>
      <c r="C246" s="270" t="s">
        <v>436</v>
      </c>
      <c r="D246" s="270" t="s">
        <v>369</v>
      </c>
      <c r="E246" s="271" t="s">
        <v>784</v>
      </c>
      <c r="F246" s="272" t="s">
        <v>785</v>
      </c>
      <c r="G246" s="273" t="s">
        <v>396</v>
      </c>
      <c r="H246" s="274">
        <v>1</v>
      </c>
      <c r="I246" s="275"/>
      <c r="J246" s="276">
        <f>ROUND(I246*H246,2)</f>
        <v>0</v>
      </c>
      <c r="K246" s="272" t="s">
        <v>263</v>
      </c>
      <c r="L246" s="277"/>
      <c r="M246" s="278" t="s">
        <v>35</v>
      </c>
      <c r="N246" s="279" t="s">
        <v>51</v>
      </c>
      <c r="O246" s="87"/>
      <c r="P246" s="228">
        <f>O246*H246</f>
        <v>0</v>
      </c>
      <c r="Q246" s="228">
        <v>0.00048000000000000001</v>
      </c>
      <c r="R246" s="228">
        <f>Q246*H246</f>
        <v>0.00048000000000000001</v>
      </c>
      <c r="S246" s="228">
        <v>0</v>
      </c>
      <c r="T246" s="22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0" t="s">
        <v>308</v>
      </c>
      <c r="AT246" s="230" t="s">
        <v>369</v>
      </c>
      <c r="AU246" s="230" t="s">
        <v>89</v>
      </c>
      <c r="AY246" s="19" t="s">
        <v>257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9" t="s">
        <v>87</v>
      </c>
      <c r="BK246" s="231">
        <f>ROUND(I246*H246,2)</f>
        <v>0</v>
      </c>
      <c r="BL246" s="19" t="s">
        <v>264</v>
      </c>
      <c r="BM246" s="230" t="s">
        <v>2036</v>
      </c>
    </row>
    <row r="247" s="13" customFormat="1">
      <c r="A247" s="13"/>
      <c r="B247" s="237"/>
      <c r="C247" s="238"/>
      <c r="D247" s="239" t="s">
        <v>268</v>
      </c>
      <c r="E247" s="240" t="s">
        <v>35</v>
      </c>
      <c r="F247" s="241" t="s">
        <v>1990</v>
      </c>
      <c r="G247" s="238"/>
      <c r="H247" s="240" t="s">
        <v>35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268</v>
      </c>
      <c r="AU247" s="247" t="s">
        <v>89</v>
      </c>
      <c r="AV247" s="13" t="s">
        <v>87</v>
      </c>
      <c r="AW247" s="13" t="s">
        <v>41</v>
      </c>
      <c r="AX247" s="13" t="s">
        <v>80</v>
      </c>
      <c r="AY247" s="247" t="s">
        <v>257</v>
      </c>
    </row>
    <row r="248" s="14" customFormat="1">
      <c r="A248" s="14"/>
      <c r="B248" s="248"/>
      <c r="C248" s="249"/>
      <c r="D248" s="239" t="s">
        <v>268</v>
      </c>
      <c r="E248" s="250" t="s">
        <v>35</v>
      </c>
      <c r="F248" s="251" t="s">
        <v>780</v>
      </c>
      <c r="G248" s="249"/>
      <c r="H248" s="252">
        <v>1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268</v>
      </c>
      <c r="AU248" s="258" t="s">
        <v>89</v>
      </c>
      <c r="AV248" s="14" t="s">
        <v>89</v>
      </c>
      <c r="AW248" s="14" t="s">
        <v>41</v>
      </c>
      <c r="AX248" s="14" t="s">
        <v>80</v>
      </c>
      <c r="AY248" s="258" t="s">
        <v>257</v>
      </c>
    </row>
    <row r="249" s="15" customFormat="1">
      <c r="A249" s="15"/>
      <c r="B249" s="259"/>
      <c r="C249" s="260"/>
      <c r="D249" s="239" t="s">
        <v>268</v>
      </c>
      <c r="E249" s="261" t="s">
        <v>35</v>
      </c>
      <c r="F249" s="262" t="s">
        <v>272</v>
      </c>
      <c r="G249" s="260"/>
      <c r="H249" s="263">
        <v>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9" t="s">
        <v>268</v>
      </c>
      <c r="AU249" s="269" t="s">
        <v>89</v>
      </c>
      <c r="AV249" s="15" t="s">
        <v>264</v>
      </c>
      <c r="AW249" s="15" t="s">
        <v>41</v>
      </c>
      <c r="AX249" s="15" t="s">
        <v>87</v>
      </c>
      <c r="AY249" s="269" t="s">
        <v>257</v>
      </c>
    </row>
    <row r="250" s="2" customFormat="1" ht="24.15" customHeight="1">
      <c r="A250" s="41"/>
      <c r="B250" s="42"/>
      <c r="C250" s="219" t="s">
        <v>440</v>
      </c>
      <c r="D250" s="219" t="s">
        <v>259</v>
      </c>
      <c r="E250" s="220" t="s">
        <v>794</v>
      </c>
      <c r="F250" s="221" t="s">
        <v>795</v>
      </c>
      <c r="G250" s="222" t="s">
        <v>396</v>
      </c>
      <c r="H250" s="223">
        <v>2</v>
      </c>
      <c r="I250" s="224"/>
      <c r="J250" s="225">
        <f>ROUND(I250*H250,2)</f>
        <v>0</v>
      </c>
      <c r="K250" s="221" t="s">
        <v>263</v>
      </c>
      <c r="L250" s="47"/>
      <c r="M250" s="226" t="s">
        <v>35</v>
      </c>
      <c r="N250" s="227" t="s">
        <v>51</v>
      </c>
      <c r="O250" s="87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30" t="s">
        <v>264</v>
      </c>
      <c r="AT250" s="230" t="s">
        <v>259</v>
      </c>
      <c r="AU250" s="230" t="s">
        <v>89</v>
      </c>
      <c r="AY250" s="19" t="s">
        <v>257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9" t="s">
        <v>87</v>
      </c>
      <c r="BK250" s="231">
        <f>ROUND(I250*H250,2)</f>
        <v>0</v>
      </c>
      <c r="BL250" s="19" t="s">
        <v>264</v>
      </c>
      <c r="BM250" s="230" t="s">
        <v>2037</v>
      </c>
    </row>
    <row r="251" s="2" customFormat="1">
      <c r="A251" s="41"/>
      <c r="B251" s="42"/>
      <c r="C251" s="43"/>
      <c r="D251" s="232" t="s">
        <v>266</v>
      </c>
      <c r="E251" s="43"/>
      <c r="F251" s="233" t="s">
        <v>797</v>
      </c>
      <c r="G251" s="43"/>
      <c r="H251" s="43"/>
      <c r="I251" s="234"/>
      <c r="J251" s="43"/>
      <c r="K251" s="43"/>
      <c r="L251" s="47"/>
      <c r="M251" s="235"/>
      <c r="N251" s="23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266</v>
      </c>
      <c r="AU251" s="19" t="s">
        <v>89</v>
      </c>
    </row>
    <row r="252" s="13" customFormat="1">
      <c r="A252" s="13"/>
      <c r="B252" s="237"/>
      <c r="C252" s="238"/>
      <c r="D252" s="239" t="s">
        <v>268</v>
      </c>
      <c r="E252" s="240" t="s">
        <v>35</v>
      </c>
      <c r="F252" s="241" t="s">
        <v>1990</v>
      </c>
      <c r="G252" s="238"/>
      <c r="H252" s="240" t="s">
        <v>35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268</v>
      </c>
      <c r="AU252" s="247" t="s">
        <v>89</v>
      </c>
      <c r="AV252" s="13" t="s">
        <v>87</v>
      </c>
      <c r="AW252" s="13" t="s">
        <v>41</v>
      </c>
      <c r="AX252" s="13" t="s">
        <v>80</v>
      </c>
      <c r="AY252" s="247" t="s">
        <v>257</v>
      </c>
    </row>
    <row r="253" s="14" customFormat="1">
      <c r="A253" s="14"/>
      <c r="B253" s="248"/>
      <c r="C253" s="249"/>
      <c r="D253" s="239" t="s">
        <v>268</v>
      </c>
      <c r="E253" s="250" t="s">
        <v>35</v>
      </c>
      <c r="F253" s="251" t="s">
        <v>89</v>
      </c>
      <c r="G253" s="249"/>
      <c r="H253" s="252">
        <v>2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268</v>
      </c>
      <c r="AU253" s="258" t="s">
        <v>89</v>
      </c>
      <c r="AV253" s="14" t="s">
        <v>89</v>
      </c>
      <c r="AW253" s="14" t="s">
        <v>41</v>
      </c>
      <c r="AX253" s="14" t="s">
        <v>80</v>
      </c>
      <c r="AY253" s="258" t="s">
        <v>257</v>
      </c>
    </row>
    <row r="254" s="15" customFormat="1">
      <c r="A254" s="15"/>
      <c r="B254" s="259"/>
      <c r="C254" s="260"/>
      <c r="D254" s="239" t="s">
        <v>268</v>
      </c>
      <c r="E254" s="261" t="s">
        <v>35</v>
      </c>
      <c r="F254" s="262" t="s">
        <v>272</v>
      </c>
      <c r="G254" s="260"/>
      <c r="H254" s="263">
        <v>2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9" t="s">
        <v>268</v>
      </c>
      <c r="AU254" s="269" t="s">
        <v>89</v>
      </c>
      <c r="AV254" s="15" t="s">
        <v>264</v>
      </c>
      <c r="AW254" s="15" t="s">
        <v>41</v>
      </c>
      <c r="AX254" s="15" t="s">
        <v>87</v>
      </c>
      <c r="AY254" s="269" t="s">
        <v>257</v>
      </c>
    </row>
    <row r="255" s="2" customFormat="1" ht="16.5" customHeight="1">
      <c r="A255" s="41"/>
      <c r="B255" s="42"/>
      <c r="C255" s="270" t="s">
        <v>446</v>
      </c>
      <c r="D255" s="270" t="s">
        <v>369</v>
      </c>
      <c r="E255" s="271" t="s">
        <v>798</v>
      </c>
      <c r="F255" s="272" t="s">
        <v>799</v>
      </c>
      <c r="G255" s="273" t="s">
        <v>396</v>
      </c>
      <c r="H255" s="274">
        <v>2</v>
      </c>
      <c r="I255" s="275"/>
      <c r="J255" s="276">
        <f>ROUND(I255*H255,2)</f>
        <v>0</v>
      </c>
      <c r="K255" s="272" t="s">
        <v>35</v>
      </c>
      <c r="L255" s="277"/>
      <c r="M255" s="278" t="s">
        <v>35</v>
      </c>
      <c r="N255" s="279" t="s">
        <v>51</v>
      </c>
      <c r="O255" s="87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308</v>
      </c>
      <c r="AT255" s="230" t="s">
        <v>369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2038</v>
      </c>
    </row>
    <row r="256" s="2" customFormat="1" ht="24.15" customHeight="1">
      <c r="A256" s="41"/>
      <c r="B256" s="42"/>
      <c r="C256" s="219" t="s">
        <v>451</v>
      </c>
      <c r="D256" s="219" t="s">
        <v>259</v>
      </c>
      <c r="E256" s="220" t="s">
        <v>655</v>
      </c>
      <c r="F256" s="221" t="s">
        <v>656</v>
      </c>
      <c r="G256" s="222" t="s">
        <v>396</v>
      </c>
      <c r="H256" s="223">
        <v>1</v>
      </c>
      <c r="I256" s="224"/>
      <c r="J256" s="225">
        <f>ROUND(I256*H256,2)</f>
        <v>0</v>
      </c>
      <c r="K256" s="221" t="s">
        <v>263</v>
      </c>
      <c r="L256" s="47"/>
      <c r="M256" s="226" t="s">
        <v>35</v>
      </c>
      <c r="N256" s="227" t="s">
        <v>51</v>
      </c>
      <c r="O256" s="87"/>
      <c r="P256" s="228">
        <f>O256*H256</f>
        <v>0</v>
      </c>
      <c r="Q256" s="228">
        <v>0.0016199999999999999</v>
      </c>
      <c r="R256" s="228">
        <f>Q256*H256</f>
        <v>0.0016199999999999999</v>
      </c>
      <c r="S256" s="228">
        <v>0</v>
      </c>
      <c r="T256" s="22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30" t="s">
        <v>264</v>
      </c>
      <c r="AT256" s="230" t="s">
        <v>259</v>
      </c>
      <c r="AU256" s="230" t="s">
        <v>89</v>
      </c>
      <c r="AY256" s="19" t="s">
        <v>257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9" t="s">
        <v>87</v>
      </c>
      <c r="BK256" s="231">
        <f>ROUND(I256*H256,2)</f>
        <v>0</v>
      </c>
      <c r="BL256" s="19" t="s">
        <v>264</v>
      </c>
      <c r="BM256" s="230" t="s">
        <v>2039</v>
      </c>
    </row>
    <row r="257" s="2" customFormat="1">
      <c r="A257" s="41"/>
      <c r="B257" s="42"/>
      <c r="C257" s="43"/>
      <c r="D257" s="232" t="s">
        <v>266</v>
      </c>
      <c r="E257" s="43"/>
      <c r="F257" s="233" t="s">
        <v>658</v>
      </c>
      <c r="G257" s="43"/>
      <c r="H257" s="43"/>
      <c r="I257" s="234"/>
      <c r="J257" s="43"/>
      <c r="K257" s="43"/>
      <c r="L257" s="47"/>
      <c r="M257" s="235"/>
      <c r="N257" s="23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266</v>
      </c>
      <c r="AU257" s="19" t="s">
        <v>89</v>
      </c>
    </row>
    <row r="258" s="13" customFormat="1">
      <c r="A258" s="13"/>
      <c r="B258" s="237"/>
      <c r="C258" s="238"/>
      <c r="D258" s="239" t="s">
        <v>268</v>
      </c>
      <c r="E258" s="240" t="s">
        <v>35</v>
      </c>
      <c r="F258" s="241" t="s">
        <v>1990</v>
      </c>
      <c r="G258" s="238"/>
      <c r="H258" s="240" t="s">
        <v>35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268</v>
      </c>
      <c r="AU258" s="247" t="s">
        <v>89</v>
      </c>
      <c r="AV258" s="13" t="s">
        <v>87</v>
      </c>
      <c r="AW258" s="13" t="s">
        <v>41</v>
      </c>
      <c r="AX258" s="13" t="s">
        <v>80</v>
      </c>
      <c r="AY258" s="247" t="s">
        <v>257</v>
      </c>
    </row>
    <row r="259" s="13" customFormat="1">
      <c r="A259" s="13"/>
      <c r="B259" s="237"/>
      <c r="C259" s="238"/>
      <c r="D259" s="239" t="s">
        <v>268</v>
      </c>
      <c r="E259" s="240" t="s">
        <v>35</v>
      </c>
      <c r="F259" s="241" t="s">
        <v>480</v>
      </c>
      <c r="G259" s="238"/>
      <c r="H259" s="240" t="s">
        <v>35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268</v>
      </c>
      <c r="AU259" s="247" t="s">
        <v>89</v>
      </c>
      <c r="AV259" s="13" t="s">
        <v>87</v>
      </c>
      <c r="AW259" s="13" t="s">
        <v>41</v>
      </c>
      <c r="AX259" s="13" t="s">
        <v>80</v>
      </c>
      <c r="AY259" s="247" t="s">
        <v>257</v>
      </c>
    </row>
    <row r="260" s="14" customFormat="1">
      <c r="A260" s="14"/>
      <c r="B260" s="248"/>
      <c r="C260" s="249"/>
      <c r="D260" s="239" t="s">
        <v>268</v>
      </c>
      <c r="E260" s="250" t="s">
        <v>35</v>
      </c>
      <c r="F260" s="251" t="s">
        <v>87</v>
      </c>
      <c r="G260" s="249"/>
      <c r="H260" s="252">
        <v>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268</v>
      </c>
      <c r="AU260" s="258" t="s">
        <v>89</v>
      </c>
      <c r="AV260" s="14" t="s">
        <v>89</v>
      </c>
      <c r="AW260" s="14" t="s">
        <v>41</v>
      </c>
      <c r="AX260" s="14" t="s">
        <v>80</v>
      </c>
      <c r="AY260" s="258" t="s">
        <v>257</v>
      </c>
    </row>
    <row r="261" s="15" customFormat="1">
      <c r="A261" s="15"/>
      <c r="B261" s="259"/>
      <c r="C261" s="260"/>
      <c r="D261" s="239" t="s">
        <v>268</v>
      </c>
      <c r="E261" s="261" t="s">
        <v>35</v>
      </c>
      <c r="F261" s="262" t="s">
        <v>272</v>
      </c>
      <c r="G261" s="260"/>
      <c r="H261" s="263">
        <v>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9" t="s">
        <v>268</v>
      </c>
      <c r="AU261" s="269" t="s">
        <v>89</v>
      </c>
      <c r="AV261" s="15" t="s">
        <v>264</v>
      </c>
      <c r="AW261" s="15" t="s">
        <v>41</v>
      </c>
      <c r="AX261" s="15" t="s">
        <v>87</v>
      </c>
      <c r="AY261" s="269" t="s">
        <v>257</v>
      </c>
    </row>
    <row r="262" s="2" customFormat="1" ht="16.5" customHeight="1">
      <c r="A262" s="41"/>
      <c r="B262" s="42"/>
      <c r="C262" s="270" t="s">
        <v>458</v>
      </c>
      <c r="D262" s="270" t="s">
        <v>369</v>
      </c>
      <c r="E262" s="271" t="s">
        <v>659</v>
      </c>
      <c r="F262" s="272" t="s">
        <v>660</v>
      </c>
      <c r="G262" s="273" t="s">
        <v>396</v>
      </c>
      <c r="H262" s="274">
        <v>1</v>
      </c>
      <c r="I262" s="275"/>
      <c r="J262" s="276">
        <f>ROUND(I262*H262,2)</f>
        <v>0</v>
      </c>
      <c r="K262" s="272" t="s">
        <v>263</v>
      </c>
      <c r="L262" s="277"/>
      <c r="M262" s="278" t="s">
        <v>35</v>
      </c>
      <c r="N262" s="279" t="s">
        <v>51</v>
      </c>
      <c r="O262" s="87"/>
      <c r="P262" s="228">
        <f>O262*H262</f>
        <v>0</v>
      </c>
      <c r="Q262" s="228">
        <v>0.017999999999999999</v>
      </c>
      <c r="R262" s="228">
        <f>Q262*H262</f>
        <v>0.017999999999999999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308</v>
      </c>
      <c r="AT262" s="230" t="s">
        <v>369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2040</v>
      </c>
    </row>
    <row r="263" s="2" customFormat="1" ht="16.5" customHeight="1">
      <c r="A263" s="41"/>
      <c r="B263" s="42"/>
      <c r="C263" s="270" t="s">
        <v>462</v>
      </c>
      <c r="D263" s="270" t="s">
        <v>369</v>
      </c>
      <c r="E263" s="271" t="s">
        <v>662</v>
      </c>
      <c r="F263" s="272" t="s">
        <v>663</v>
      </c>
      <c r="G263" s="273" t="s">
        <v>396</v>
      </c>
      <c r="H263" s="274">
        <v>1</v>
      </c>
      <c r="I263" s="275"/>
      <c r="J263" s="276">
        <f>ROUND(I263*H263,2)</f>
        <v>0</v>
      </c>
      <c r="K263" s="272" t="s">
        <v>263</v>
      </c>
      <c r="L263" s="277"/>
      <c r="M263" s="278" t="s">
        <v>35</v>
      </c>
      <c r="N263" s="279" t="s">
        <v>51</v>
      </c>
      <c r="O263" s="87"/>
      <c r="P263" s="228">
        <f>O263*H263</f>
        <v>0</v>
      </c>
      <c r="Q263" s="228">
        <v>0.0035000000000000001</v>
      </c>
      <c r="R263" s="228">
        <f>Q263*H263</f>
        <v>0.0035000000000000001</v>
      </c>
      <c r="S263" s="228">
        <v>0</v>
      </c>
      <c r="T263" s="22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30" t="s">
        <v>308</v>
      </c>
      <c r="AT263" s="230" t="s">
        <v>369</v>
      </c>
      <c r="AU263" s="230" t="s">
        <v>89</v>
      </c>
      <c r="AY263" s="19" t="s">
        <v>257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9" t="s">
        <v>87</v>
      </c>
      <c r="BK263" s="231">
        <f>ROUND(I263*H263,2)</f>
        <v>0</v>
      </c>
      <c r="BL263" s="19" t="s">
        <v>264</v>
      </c>
      <c r="BM263" s="230" t="s">
        <v>2041</v>
      </c>
    </row>
    <row r="264" s="2" customFormat="1" ht="16.5" customHeight="1">
      <c r="A264" s="41"/>
      <c r="B264" s="42"/>
      <c r="C264" s="219" t="s">
        <v>466</v>
      </c>
      <c r="D264" s="219" t="s">
        <v>259</v>
      </c>
      <c r="E264" s="220" t="s">
        <v>804</v>
      </c>
      <c r="F264" s="221" t="s">
        <v>805</v>
      </c>
      <c r="G264" s="222" t="s">
        <v>297</v>
      </c>
      <c r="H264" s="223">
        <v>71</v>
      </c>
      <c r="I264" s="224"/>
      <c r="J264" s="225">
        <f>ROUND(I264*H264,2)</f>
        <v>0</v>
      </c>
      <c r="K264" s="221" t="s">
        <v>263</v>
      </c>
      <c r="L264" s="47"/>
      <c r="M264" s="226" t="s">
        <v>35</v>
      </c>
      <c r="N264" s="227" t="s">
        <v>51</v>
      </c>
      <c r="O264" s="87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30" t="s">
        <v>264</v>
      </c>
      <c r="AT264" s="230" t="s">
        <v>259</v>
      </c>
      <c r="AU264" s="230" t="s">
        <v>89</v>
      </c>
      <c r="AY264" s="19" t="s">
        <v>257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9" t="s">
        <v>87</v>
      </c>
      <c r="BK264" s="231">
        <f>ROUND(I264*H264,2)</f>
        <v>0</v>
      </c>
      <c r="BL264" s="19" t="s">
        <v>264</v>
      </c>
      <c r="BM264" s="230" t="s">
        <v>2042</v>
      </c>
    </row>
    <row r="265" s="2" customFormat="1">
      <c r="A265" s="41"/>
      <c r="B265" s="42"/>
      <c r="C265" s="43"/>
      <c r="D265" s="232" t="s">
        <v>266</v>
      </c>
      <c r="E265" s="43"/>
      <c r="F265" s="233" t="s">
        <v>807</v>
      </c>
      <c r="G265" s="43"/>
      <c r="H265" s="43"/>
      <c r="I265" s="234"/>
      <c r="J265" s="43"/>
      <c r="K265" s="43"/>
      <c r="L265" s="47"/>
      <c r="M265" s="235"/>
      <c r="N265" s="23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266</v>
      </c>
      <c r="AU265" s="19" t="s">
        <v>89</v>
      </c>
    </row>
    <row r="266" s="13" customFormat="1">
      <c r="A266" s="13"/>
      <c r="B266" s="237"/>
      <c r="C266" s="238"/>
      <c r="D266" s="239" t="s">
        <v>268</v>
      </c>
      <c r="E266" s="240" t="s">
        <v>35</v>
      </c>
      <c r="F266" s="241" t="s">
        <v>1990</v>
      </c>
      <c r="G266" s="238"/>
      <c r="H266" s="240" t="s">
        <v>35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268</v>
      </c>
      <c r="AU266" s="247" t="s">
        <v>89</v>
      </c>
      <c r="AV266" s="13" t="s">
        <v>87</v>
      </c>
      <c r="AW266" s="13" t="s">
        <v>41</v>
      </c>
      <c r="AX266" s="13" t="s">
        <v>80</v>
      </c>
      <c r="AY266" s="247" t="s">
        <v>257</v>
      </c>
    </row>
    <row r="267" s="14" customFormat="1">
      <c r="A267" s="14"/>
      <c r="B267" s="248"/>
      <c r="C267" s="249"/>
      <c r="D267" s="239" t="s">
        <v>268</v>
      </c>
      <c r="E267" s="250" t="s">
        <v>35</v>
      </c>
      <c r="F267" s="251" t="s">
        <v>2030</v>
      </c>
      <c r="G267" s="249"/>
      <c r="H267" s="252">
        <v>71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268</v>
      </c>
      <c r="AU267" s="258" t="s">
        <v>89</v>
      </c>
      <c r="AV267" s="14" t="s">
        <v>89</v>
      </c>
      <c r="AW267" s="14" t="s">
        <v>41</v>
      </c>
      <c r="AX267" s="14" t="s">
        <v>80</v>
      </c>
      <c r="AY267" s="258" t="s">
        <v>257</v>
      </c>
    </row>
    <row r="268" s="15" customFormat="1">
      <c r="A268" s="15"/>
      <c r="B268" s="259"/>
      <c r="C268" s="260"/>
      <c r="D268" s="239" t="s">
        <v>268</v>
      </c>
      <c r="E268" s="261" t="s">
        <v>35</v>
      </c>
      <c r="F268" s="262" t="s">
        <v>272</v>
      </c>
      <c r="G268" s="260"/>
      <c r="H268" s="263">
        <v>71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9" t="s">
        <v>268</v>
      </c>
      <c r="AU268" s="269" t="s">
        <v>89</v>
      </c>
      <c r="AV268" s="15" t="s">
        <v>264</v>
      </c>
      <c r="AW268" s="15" t="s">
        <v>41</v>
      </c>
      <c r="AX268" s="15" t="s">
        <v>87</v>
      </c>
      <c r="AY268" s="269" t="s">
        <v>257</v>
      </c>
    </row>
    <row r="269" s="2" customFormat="1" ht="16.5" customHeight="1">
      <c r="A269" s="41"/>
      <c r="B269" s="42"/>
      <c r="C269" s="219" t="s">
        <v>471</v>
      </c>
      <c r="D269" s="219" t="s">
        <v>259</v>
      </c>
      <c r="E269" s="220" t="s">
        <v>495</v>
      </c>
      <c r="F269" s="221" t="s">
        <v>496</v>
      </c>
      <c r="G269" s="222" t="s">
        <v>297</v>
      </c>
      <c r="H269" s="223">
        <v>71</v>
      </c>
      <c r="I269" s="224"/>
      <c r="J269" s="225">
        <f>ROUND(I269*H269,2)</f>
        <v>0</v>
      </c>
      <c r="K269" s="221" t="s">
        <v>263</v>
      </c>
      <c r="L269" s="47"/>
      <c r="M269" s="226" t="s">
        <v>35</v>
      </c>
      <c r="N269" s="227" t="s">
        <v>51</v>
      </c>
      <c r="O269" s="87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30" t="s">
        <v>264</v>
      </c>
      <c r="AT269" s="230" t="s">
        <v>259</v>
      </c>
      <c r="AU269" s="230" t="s">
        <v>89</v>
      </c>
      <c r="AY269" s="19" t="s">
        <v>257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9" t="s">
        <v>87</v>
      </c>
      <c r="BK269" s="231">
        <f>ROUND(I269*H269,2)</f>
        <v>0</v>
      </c>
      <c r="BL269" s="19" t="s">
        <v>264</v>
      </c>
      <c r="BM269" s="230" t="s">
        <v>2043</v>
      </c>
    </row>
    <row r="270" s="2" customFormat="1">
      <c r="A270" s="41"/>
      <c r="B270" s="42"/>
      <c r="C270" s="43"/>
      <c r="D270" s="232" t="s">
        <v>266</v>
      </c>
      <c r="E270" s="43"/>
      <c r="F270" s="233" t="s">
        <v>498</v>
      </c>
      <c r="G270" s="43"/>
      <c r="H270" s="43"/>
      <c r="I270" s="234"/>
      <c r="J270" s="43"/>
      <c r="K270" s="43"/>
      <c r="L270" s="47"/>
      <c r="M270" s="235"/>
      <c r="N270" s="23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9" t="s">
        <v>266</v>
      </c>
      <c r="AU270" s="19" t="s">
        <v>89</v>
      </c>
    </row>
    <row r="271" s="13" customFormat="1">
      <c r="A271" s="13"/>
      <c r="B271" s="237"/>
      <c r="C271" s="238"/>
      <c r="D271" s="239" t="s">
        <v>268</v>
      </c>
      <c r="E271" s="240" t="s">
        <v>35</v>
      </c>
      <c r="F271" s="241" t="s">
        <v>1990</v>
      </c>
      <c r="G271" s="238"/>
      <c r="H271" s="240" t="s">
        <v>35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268</v>
      </c>
      <c r="AU271" s="247" t="s">
        <v>89</v>
      </c>
      <c r="AV271" s="13" t="s">
        <v>87</v>
      </c>
      <c r="AW271" s="13" t="s">
        <v>41</v>
      </c>
      <c r="AX271" s="13" t="s">
        <v>80</v>
      </c>
      <c r="AY271" s="247" t="s">
        <v>257</v>
      </c>
    </row>
    <row r="272" s="14" customFormat="1">
      <c r="A272" s="14"/>
      <c r="B272" s="248"/>
      <c r="C272" s="249"/>
      <c r="D272" s="239" t="s">
        <v>268</v>
      </c>
      <c r="E272" s="250" t="s">
        <v>35</v>
      </c>
      <c r="F272" s="251" t="s">
        <v>2030</v>
      </c>
      <c r="G272" s="249"/>
      <c r="H272" s="252">
        <v>71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8" t="s">
        <v>268</v>
      </c>
      <c r="AU272" s="258" t="s">
        <v>89</v>
      </c>
      <c r="AV272" s="14" t="s">
        <v>89</v>
      </c>
      <c r="AW272" s="14" t="s">
        <v>41</v>
      </c>
      <c r="AX272" s="14" t="s">
        <v>80</v>
      </c>
      <c r="AY272" s="258" t="s">
        <v>257</v>
      </c>
    </row>
    <row r="273" s="15" customFormat="1">
      <c r="A273" s="15"/>
      <c r="B273" s="259"/>
      <c r="C273" s="260"/>
      <c r="D273" s="239" t="s">
        <v>268</v>
      </c>
      <c r="E273" s="261" t="s">
        <v>35</v>
      </c>
      <c r="F273" s="262" t="s">
        <v>272</v>
      </c>
      <c r="G273" s="260"/>
      <c r="H273" s="263">
        <v>71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9" t="s">
        <v>268</v>
      </c>
      <c r="AU273" s="269" t="s">
        <v>89</v>
      </c>
      <c r="AV273" s="15" t="s">
        <v>264</v>
      </c>
      <c r="AW273" s="15" t="s">
        <v>41</v>
      </c>
      <c r="AX273" s="15" t="s">
        <v>87</v>
      </c>
      <c r="AY273" s="269" t="s">
        <v>257</v>
      </c>
    </row>
    <row r="274" s="2" customFormat="1" ht="16.5" customHeight="1">
      <c r="A274" s="41"/>
      <c r="B274" s="42"/>
      <c r="C274" s="219" t="s">
        <v>475</v>
      </c>
      <c r="D274" s="219" t="s">
        <v>259</v>
      </c>
      <c r="E274" s="220" t="s">
        <v>500</v>
      </c>
      <c r="F274" s="221" t="s">
        <v>501</v>
      </c>
      <c r="G274" s="222" t="s">
        <v>396</v>
      </c>
      <c r="H274" s="223">
        <v>2</v>
      </c>
      <c r="I274" s="224"/>
      <c r="J274" s="225">
        <f>ROUND(I274*H274,2)</f>
        <v>0</v>
      </c>
      <c r="K274" s="221" t="s">
        <v>263</v>
      </c>
      <c r="L274" s="47"/>
      <c r="M274" s="226" t="s">
        <v>35</v>
      </c>
      <c r="N274" s="227" t="s">
        <v>51</v>
      </c>
      <c r="O274" s="87"/>
      <c r="P274" s="228">
        <f>O274*H274</f>
        <v>0</v>
      </c>
      <c r="Q274" s="228">
        <v>0.45937</v>
      </c>
      <c r="R274" s="228">
        <f>Q274*H274</f>
        <v>0.91874</v>
      </c>
      <c r="S274" s="228">
        <v>0</v>
      </c>
      <c r="T274" s="22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0" t="s">
        <v>264</v>
      </c>
      <c r="AT274" s="230" t="s">
        <v>259</v>
      </c>
      <c r="AU274" s="230" t="s">
        <v>89</v>
      </c>
      <c r="AY274" s="19" t="s">
        <v>257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9" t="s">
        <v>87</v>
      </c>
      <c r="BK274" s="231">
        <f>ROUND(I274*H274,2)</f>
        <v>0</v>
      </c>
      <c r="BL274" s="19" t="s">
        <v>264</v>
      </c>
      <c r="BM274" s="230" t="s">
        <v>2044</v>
      </c>
    </row>
    <row r="275" s="2" customFormat="1">
      <c r="A275" s="41"/>
      <c r="B275" s="42"/>
      <c r="C275" s="43"/>
      <c r="D275" s="232" t="s">
        <v>266</v>
      </c>
      <c r="E275" s="43"/>
      <c r="F275" s="233" t="s">
        <v>503</v>
      </c>
      <c r="G275" s="43"/>
      <c r="H275" s="43"/>
      <c r="I275" s="234"/>
      <c r="J275" s="43"/>
      <c r="K275" s="43"/>
      <c r="L275" s="47"/>
      <c r="M275" s="235"/>
      <c r="N275" s="23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266</v>
      </c>
      <c r="AU275" s="19" t="s">
        <v>89</v>
      </c>
    </row>
    <row r="276" s="2" customFormat="1" ht="16.5" customHeight="1">
      <c r="A276" s="41"/>
      <c r="B276" s="42"/>
      <c r="C276" s="219" t="s">
        <v>481</v>
      </c>
      <c r="D276" s="219" t="s">
        <v>259</v>
      </c>
      <c r="E276" s="220" t="s">
        <v>505</v>
      </c>
      <c r="F276" s="221" t="s">
        <v>506</v>
      </c>
      <c r="G276" s="222" t="s">
        <v>396</v>
      </c>
      <c r="H276" s="223">
        <v>1</v>
      </c>
      <c r="I276" s="224"/>
      <c r="J276" s="225">
        <f>ROUND(I276*H276,2)</f>
        <v>0</v>
      </c>
      <c r="K276" s="221" t="s">
        <v>263</v>
      </c>
      <c r="L276" s="47"/>
      <c r="M276" s="226" t="s">
        <v>35</v>
      </c>
      <c r="N276" s="227" t="s">
        <v>51</v>
      </c>
      <c r="O276" s="87"/>
      <c r="P276" s="228">
        <f>O276*H276</f>
        <v>0</v>
      </c>
      <c r="Q276" s="228">
        <v>0.12303</v>
      </c>
      <c r="R276" s="228">
        <f>Q276*H276</f>
        <v>0.12303</v>
      </c>
      <c r="S276" s="228">
        <v>0</v>
      </c>
      <c r="T276" s="22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30" t="s">
        <v>264</v>
      </c>
      <c r="AT276" s="230" t="s">
        <v>259</v>
      </c>
      <c r="AU276" s="230" t="s">
        <v>89</v>
      </c>
      <c r="AY276" s="19" t="s">
        <v>257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9" t="s">
        <v>87</v>
      </c>
      <c r="BK276" s="231">
        <f>ROUND(I276*H276,2)</f>
        <v>0</v>
      </c>
      <c r="BL276" s="19" t="s">
        <v>264</v>
      </c>
      <c r="BM276" s="230" t="s">
        <v>2045</v>
      </c>
    </row>
    <row r="277" s="2" customFormat="1">
      <c r="A277" s="41"/>
      <c r="B277" s="42"/>
      <c r="C277" s="43"/>
      <c r="D277" s="232" t="s">
        <v>266</v>
      </c>
      <c r="E277" s="43"/>
      <c r="F277" s="233" t="s">
        <v>508</v>
      </c>
      <c r="G277" s="43"/>
      <c r="H277" s="43"/>
      <c r="I277" s="234"/>
      <c r="J277" s="43"/>
      <c r="K277" s="43"/>
      <c r="L277" s="47"/>
      <c r="M277" s="235"/>
      <c r="N277" s="23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266</v>
      </c>
      <c r="AU277" s="19" t="s">
        <v>89</v>
      </c>
    </row>
    <row r="278" s="13" customFormat="1">
      <c r="A278" s="13"/>
      <c r="B278" s="237"/>
      <c r="C278" s="238"/>
      <c r="D278" s="239" t="s">
        <v>268</v>
      </c>
      <c r="E278" s="240" t="s">
        <v>35</v>
      </c>
      <c r="F278" s="241" t="s">
        <v>1990</v>
      </c>
      <c r="G278" s="238"/>
      <c r="H278" s="240" t="s">
        <v>35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268</v>
      </c>
      <c r="AU278" s="247" t="s">
        <v>89</v>
      </c>
      <c r="AV278" s="13" t="s">
        <v>87</v>
      </c>
      <c r="AW278" s="13" t="s">
        <v>41</v>
      </c>
      <c r="AX278" s="13" t="s">
        <v>80</v>
      </c>
      <c r="AY278" s="247" t="s">
        <v>257</v>
      </c>
    </row>
    <row r="279" s="14" customFormat="1">
      <c r="A279" s="14"/>
      <c r="B279" s="248"/>
      <c r="C279" s="249"/>
      <c r="D279" s="239" t="s">
        <v>268</v>
      </c>
      <c r="E279" s="250" t="s">
        <v>35</v>
      </c>
      <c r="F279" s="251" t="s">
        <v>87</v>
      </c>
      <c r="G279" s="249"/>
      <c r="H279" s="252">
        <v>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268</v>
      </c>
      <c r="AU279" s="258" t="s">
        <v>89</v>
      </c>
      <c r="AV279" s="14" t="s">
        <v>89</v>
      </c>
      <c r="AW279" s="14" t="s">
        <v>41</v>
      </c>
      <c r="AX279" s="14" t="s">
        <v>80</v>
      </c>
      <c r="AY279" s="258" t="s">
        <v>257</v>
      </c>
    </row>
    <row r="280" s="15" customFormat="1">
      <c r="A280" s="15"/>
      <c r="B280" s="259"/>
      <c r="C280" s="260"/>
      <c r="D280" s="239" t="s">
        <v>268</v>
      </c>
      <c r="E280" s="261" t="s">
        <v>35</v>
      </c>
      <c r="F280" s="262" t="s">
        <v>272</v>
      </c>
      <c r="G280" s="260"/>
      <c r="H280" s="263">
        <v>1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9" t="s">
        <v>268</v>
      </c>
      <c r="AU280" s="269" t="s">
        <v>89</v>
      </c>
      <c r="AV280" s="15" t="s">
        <v>264</v>
      </c>
      <c r="AW280" s="15" t="s">
        <v>41</v>
      </c>
      <c r="AX280" s="15" t="s">
        <v>87</v>
      </c>
      <c r="AY280" s="269" t="s">
        <v>257</v>
      </c>
    </row>
    <row r="281" s="2" customFormat="1" ht="16.5" customHeight="1">
      <c r="A281" s="41"/>
      <c r="B281" s="42"/>
      <c r="C281" s="270" t="s">
        <v>485</v>
      </c>
      <c r="D281" s="270" t="s">
        <v>369</v>
      </c>
      <c r="E281" s="271" t="s">
        <v>510</v>
      </c>
      <c r="F281" s="272" t="s">
        <v>511</v>
      </c>
      <c r="G281" s="273" t="s">
        <v>396</v>
      </c>
      <c r="H281" s="274">
        <v>1</v>
      </c>
      <c r="I281" s="275"/>
      <c r="J281" s="276">
        <f>ROUND(I281*H281,2)</f>
        <v>0</v>
      </c>
      <c r="K281" s="272" t="s">
        <v>263</v>
      </c>
      <c r="L281" s="277"/>
      <c r="M281" s="278" t="s">
        <v>35</v>
      </c>
      <c r="N281" s="279" t="s">
        <v>51</v>
      </c>
      <c r="O281" s="87"/>
      <c r="P281" s="228">
        <f>O281*H281</f>
        <v>0</v>
      </c>
      <c r="Q281" s="228">
        <v>0.013299999999999999</v>
      </c>
      <c r="R281" s="228">
        <f>Q281*H281</f>
        <v>0.013299999999999999</v>
      </c>
      <c r="S281" s="228">
        <v>0</v>
      </c>
      <c r="T281" s="22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0" t="s">
        <v>308</v>
      </c>
      <c r="AT281" s="230" t="s">
        <v>369</v>
      </c>
      <c r="AU281" s="230" t="s">
        <v>89</v>
      </c>
      <c r="AY281" s="19" t="s">
        <v>257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87</v>
      </c>
      <c r="BK281" s="231">
        <f>ROUND(I281*H281,2)</f>
        <v>0</v>
      </c>
      <c r="BL281" s="19" t="s">
        <v>264</v>
      </c>
      <c r="BM281" s="230" t="s">
        <v>2046</v>
      </c>
    </row>
    <row r="282" s="2" customFormat="1" ht="16.5" customHeight="1">
      <c r="A282" s="41"/>
      <c r="B282" s="42"/>
      <c r="C282" s="270" t="s">
        <v>489</v>
      </c>
      <c r="D282" s="270" t="s">
        <v>369</v>
      </c>
      <c r="E282" s="271" t="s">
        <v>514</v>
      </c>
      <c r="F282" s="272" t="s">
        <v>515</v>
      </c>
      <c r="G282" s="273" t="s">
        <v>396</v>
      </c>
      <c r="H282" s="274">
        <v>1</v>
      </c>
      <c r="I282" s="275"/>
      <c r="J282" s="276">
        <f>ROUND(I282*H282,2)</f>
        <v>0</v>
      </c>
      <c r="K282" s="272" t="s">
        <v>263</v>
      </c>
      <c r="L282" s="277"/>
      <c r="M282" s="278" t="s">
        <v>35</v>
      </c>
      <c r="N282" s="279" t="s">
        <v>51</v>
      </c>
      <c r="O282" s="87"/>
      <c r="P282" s="228">
        <f>O282*H282</f>
        <v>0</v>
      </c>
      <c r="Q282" s="228">
        <v>0.00089999999999999998</v>
      </c>
      <c r="R282" s="228">
        <f>Q282*H282</f>
        <v>0.00089999999999999998</v>
      </c>
      <c r="S282" s="228">
        <v>0</v>
      </c>
      <c r="T282" s="22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0" t="s">
        <v>308</v>
      </c>
      <c r="AT282" s="230" t="s">
        <v>369</v>
      </c>
      <c r="AU282" s="230" t="s">
        <v>89</v>
      </c>
      <c r="AY282" s="19" t="s">
        <v>257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9" t="s">
        <v>87</v>
      </c>
      <c r="BK282" s="231">
        <f>ROUND(I282*H282,2)</f>
        <v>0</v>
      </c>
      <c r="BL282" s="19" t="s">
        <v>264</v>
      </c>
      <c r="BM282" s="230" t="s">
        <v>2047</v>
      </c>
    </row>
    <row r="283" s="2" customFormat="1" ht="16.5" customHeight="1">
      <c r="A283" s="41"/>
      <c r="B283" s="42"/>
      <c r="C283" s="219" t="s">
        <v>494</v>
      </c>
      <c r="D283" s="219" t="s">
        <v>259</v>
      </c>
      <c r="E283" s="220" t="s">
        <v>518</v>
      </c>
      <c r="F283" s="221" t="s">
        <v>519</v>
      </c>
      <c r="G283" s="222" t="s">
        <v>396</v>
      </c>
      <c r="H283" s="223">
        <v>1</v>
      </c>
      <c r="I283" s="224"/>
      <c r="J283" s="225">
        <f>ROUND(I283*H283,2)</f>
        <v>0</v>
      </c>
      <c r="K283" s="221" t="s">
        <v>263</v>
      </c>
      <c r="L283" s="47"/>
      <c r="M283" s="226" t="s">
        <v>35</v>
      </c>
      <c r="N283" s="227" t="s">
        <v>51</v>
      </c>
      <c r="O283" s="87"/>
      <c r="P283" s="228">
        <f>O283*H283</f>
        <v>0</v>
      </c>
      <c r="Q283" s="228">
        <v>0.00016000000000000001</v>
      </c>
      <c r="R283" s="228">
        <f>Q283*H283</f>
        <v>0.00016000000000000001</v>
      </c>
      <c r="S283" s="228">
        <v>0</v>
      </c>
      <c r="T283" s="22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0" t="s">
        <v>264</v>
      </c>
      <c r="AT283" s="230" t="s">
        <v>259</v>
      </c>
      <c r="AU283" s="230" t="s">
        <v>89</v>
      </c>
      <c r="AY283" s="19" t="s">
        <v>257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87</v>
      </c>
      <c r="BK283" s="231">
        <f>ROUND(I283*H283,2)</f>
        <v>0</v>
      </c>
      <c r="BL283" s="19" t="s">
        <v>264</v>
      </c>
      <c r="BM283" s="230" t="s">
        <v>2048</v>
      </c>
    </row>
    <row r="284" s="2" customFormat="1">
      <c r="A284" s="41"/>
      <c r="B284" s="42"/>
      <c r="C284" s="43"/>
      <c r="D284" s="232" t="s">
        <v>266</v>
      </c>
      <c r="E284" s="43"/>
      <c r="F284" s="233" t="s">
        <v>521</v>
      </c>
      <c r="G284" s="43"/>
      <c r="H284" s="43"/>
      <c r="I284" s="234"/>
      <c r="J284" s="43"/>
      <c r="K284" s="43"/>
      <c r="L284" s="47"/>
      <c r="M284" s="235"/>
      <c r="N284" s="23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266</v>
      </c>
      <c r="AU284" s="19" t="s">
        <v>89</v>
      </c>
    </row>
    <row r="285" s="13" customFormat="1">
      <c r="A285" s="13"/>
      <c r="B285" s="237"/>
      <c r="C285" s="238"/>
      <c r="D285" s="239" t="s">
        <v>268</v>
      </c>
      <c r="E285" s="240" t="s">
        <v>35</v>
      </c>
      <c r="F285" s="241" t="s">
        <v>1990</v>
      </c>
      <c r="G285" s="238"/>
      <c r="H285" s="240" t="s">
        <v>35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268</v>
      </c>
      <c r="AU285" s="247" t="s">
        <v>89</v>
      </c>
      <c r="AV285" s="13" t="s">
        <v>87</v>
      </c>
      <c r="AW285" s="13" t="s">
        <v>41</v>
      </c>
      <c r="AX285" s="13" t="s">
        <v>80</v>
      </c>
      <c r="AY285" s="247" t="s">
        <v>257</v>
      </c>
    </row>
    <row r="286" s="14" customFormat="1">
      <c r="A286" s="14"/>
      <c r="B286" s="248"/>
      <c r="C286" s="249"/>
      <c r="D286" s="239" t="s">
        <v>268</v>
      </c>
      <c r="E286" s="250" t="s">
        <v>35</v>
      </c>
      <c r="F286" s="251" t="s">
        <v>87</v>
      </c>
      <c r="G286" s="249"/>
      <c r="H286" s="252">
        <v>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268</v>
      </c>
      <c r="AU286" s="258" t="s">
        <v>89</v>
      </c>
      <c r="AV286" s="14" t="s">
        <v>89</v>
      </c>
      <c r="AW286" s="14" t="s">
        <v>41</v>
      </c>
      <c r="AX286" s="14" t="s">
        <v>80</v>
      </c>
      <c r="AY286" s="258" t="s">
        <v>257</v>
      </c>
    </row>
    <row r="287" s="15" customFormat="1">
      <c r="A287" s="15"/>
      <c r="B287" s="259"/>
      <c r="C287" s="260"/>
      <c r="D287" s="239" t="s">
        <v>268</v>
      </c>
      <c r="E287" s="261" t="s">
        <v>35</v>
      </c>
      <c r="F287" s="262" t="s">
        <v>272</v>
      </c>
      <c r="G287" s="260"/>
      <c r="H287" s="263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268</v>
      </c>
      <c r="AU287" s="269" t="s">
        <v>89</v>
      </c>
      <c r="AV287" s="15" t="s">
        <v>264</v>
      </c>
      <c r="AW287" s="15" t="s">
        <v>41</v>
      </c>
      <c r="AX287" s="15" t="s">
        <v>87</v>
      </c>
      <c r="AY287" s="269" t="s">
        <v>257</v>
      </c>
    </row>
    <row r="288" s="2" customFormat="1" ht="16.5" customHeight="1">
      <c r="A288" s="41"/>
      <c r="B288" s="42"/>
      <c r="C288" s="219" t="s">
        <v>499</v>
      </c>
      <c r="D288" s="219" t="s">
        <v>259</v>
      </c>
      <c r="E288" s="220" t="s">
        <v>523</v>
      </c>
      <c r="F288" s="221" t="s">
        <v>524</v>
      </c>
      <c r="G288" s="222" t="s">
        <v>297</v>
      </c>
      <c r="H288" s="223">
        <v>74</v>
      </c>
      <c r="I288" s="224"/>
      <c r="J288" s="225">
        <f>ROUND(I288*H288,2)</f>
        <v>0</v>
      </c>
      <c r="K288" s="221" t="s">
        <v>263</v>
      </c>
      <c r="L288" s="47"/>
      <c r="M288" s="226" t="s">
        <v>35</v>
      </c>
      <c r="N288" s="227" t="s">
        <v>51</v>
      </c>
      <c r="O288" s="87"/>
      <c r="P288" s="228">
        <f>O288*H288</f>
        <v>0</v>
      </c>
      <c r="Q288" s="228">
        <v>0.00019000000000000001</v>
      </c>
      <c r="R288" s="228">
        <f>Q288*H288</f>
        <v>0.014060000000000001</v>
      </c>
      <c r="S288" s="228">
        <v>0</v>
      </c>
      <c r="T288" s="229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0" t="s">
        <v>264</v>
      </c>
      <c r="AT288" s="230" t="s">
        <v>259</v>
      </c>
      <c r="AU288" s="230" t="s">
        <v>89</v>
      </c>
      <c r="AY288" s="19" t="s">
        <v>257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87</v>
      </c>
      <c r="BK288" s="231">
        <f>ROUND(I288*H288,2)</f>
        <v>0</v>
      </c>
      <c r="BL288" s="19" t="s">
        <v>264</v>
      </c>
      <c r="BM288" s="230" t="s">
        <v>2049</v>
      </c>
    </row>
    <row r="289" s="2" customFormat="1">
      <c r="A289" s="41"/>
      <c r="B289" s="42"/>
      <c r="C289" s="43"/>
      <c r="D289" s="232" t="s">
        <v>266</v>
      </c>
      <c r="E289" s="43"/>
      <c r="F289" s="233" t="s">
        <v>526</v>
      </c>
      <c r="G289" s="43"/>
      <c r="H289" s="43"/>
      <c r="I289" s="234"/>
      <c r="J289" s="43"/>
      <c r="K289" s="43"/>
      <c r="L289" s="47"/>
      <c r="M289" s="235"/>
      <c r="N289" s="23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266</v>
      </c>
      <c r="AU289" s="19" t="s">
        <v>89</v>
      </c>
    </row>
    <row r="290" s="13" customFormat="1">
      <c r="A290" s="13"/>
      <c r="B290" s="237"/>
      <c r="C290" s="238"/>
      <c r="D290" s="239" t="s">
        <v>268</v>
      </c>
      <c r="E290" s="240" t="s">
        <v>35</v>
      </c>
      <c r="F290" s="241" t="s">
        <v>1990</v>
      </c>
      <c r="G290" s="238"/>
      <c r="H290" s="240" t="s">
        <v>35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268</v>
      </c>
      <c r="AU290" s="247" t="s">
        <v>89</v>
      </c>
      <c r="AV290" s="13" t="s">
        <v>87</v>
      </c>
      <c r="AW290" s="13" t="s">
        <v>41</v>
      </c>
      <c r="AX290" s="13" t="s">
        <v>80</v>
      </c>
      <c r="AY290" s="247" t="s">
        <v>257</v>
      </c>
    </row>
    <row r="291" s="14" customFormat="1">
      <c r="A291" s="14"/>
      <c r="B291" s="248"/>
      <c r="C291" s="249"/>
      <c r="D291" s="239" t="s">
        <v>268</v>
      </c>
      <c r="E291" s="250" t="s">
        <v>35</v>
      </c>
      <c r="F291" s="251" t="s">
        <v>2050</v>
      </c>
      <c r="G291" s="249"/>
      <c r="H291" s="252">
        <v>74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268</v>
      </c>
      <c r="AU291" s="258" t="s">
        <v>89</v>
      </c>
      <c r="AV291" s="14" t="s">
        <v>89</v>
      </c>
      <c r="AW291" s="14" t="s">
        <v>41</v>
      </c>
      <c r="AX291" s="14" t="s">
        <v>80</v>
      </c>
      <c r="AY291" s="258" t="s">
        <v>257</v>
      </c>
    </row>
    <row r="292" s="15" customFormat="1">
      <c r="A292" s="15"/>
      <c r="B292" s="259"/>
      <c r="C292" s="260"/>
      <c r="D292" s="239" t="s">
        <v>268</v>
      </c>
      <c r="E292" s="261" t="s">
        <v>35</v>
      </c>
      <c r="F292" s="262" t="s">
        <v>272</v>
      </c>
      <c r="G292" s="260"/>
      <c r="H292" s="263">
        <v>74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268</v>
      </c>
      <c r="AU292" s="269" t="s">
        <v>89</v>
      </c>
      <c r="AV292" s="15" t="s">
        <v>264</v>
      </c>
      <c r="AW292" s="15" t="s">
        <v>41</v>
      </c>
      <c r="AX292" s="15" t="s">
        <v>87</v>
      </c>
      <c r="AY292" s="269" t="s">
        <v>257</v>
      </c>
    </row>
    <row r="293" s="2" customFormat="1" ht="16.5" customHeight="1">
      <c r="A293" s="41"/>
      <c r="B293" s="42"/>
      <c r="C293" s="219" t="s">
        <v>504</v>
      </c>
      <c r="D293" s="219" t="s">
        <v>259</v>
      </c>
      <c r="E293" s="220" t="s">
        <v>529</v>
      </c>
      <c r="F293" s="221" t="s">
        <v>530</v>
      </c>
      <c r="G293" s="222" t="s">
        <v>297</v>
      </c>
      <c r="H293" s="223">
        <v>71</v>
      </c>
      <c r="I293" s="224"/>
      <c r="J293" s="225">
        <f>ROUND(I293*H293,2)</f>
        <v>0</v>
      </c>
      <c r="K293" s="221" t="s">
        <v>263</v>
      </c>
      <c r="L293" s="47"/>
      <c r="M293" s="226" t="s">
        <v>35</v>
      </c>
      <c r="N293" s="227" t="s">
        <v>51</v>
      </c>
      <c r="O293" s="87"/>
      <c r="P293" s="228">
        <f>O293*H293</f>
        <v>0</v>
      </c>
      <c r="Q293" s="228">
        <v>6.0000000000000002E-05</v>
      </c>
      <c r="R293" s="228">
        <f>Q293*H293</f>
        <v>0.0042599999999999999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264</v>
      </c>
      <c r="AT293" s="230" t="s">
        <v>259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2051</v>
      </c>
    </row>
    <row r="294" s="2" customFormat="1">
      <c r="A294" s="41"/>
      <c r="B294" s="42"/>
      <c r="C294" s="43"/>
      <c r="D294" s="232" t="s">
        <v>266</v>
      </c>
      <c r="E294" s="43"/>
      <c r="F294" s="233" t="s">
        <v>532</v>
      </c>
      <c r="G294" s="43"/>
      <c r="H294" s="43"/>
      <c r="I294" s="234"/>
      <c r="J294" s="43"/>
      <c r="K294" s="43"/>
      <c r="L294" s="47"/>
      <c r="M294" s="235"/>
      <c r="N294" s="23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266</v>
      </c>
      <c r="AU294" s="19" t="s">
        <v>89</v>
      </c>
    </row>
    <row r="295" s="13" customFormat="1">
      <c r="A295" s="13"/>
      <c r="B295" s="237"/>
      <c r="C295" s="238"/>
      <c r="D295" s="239" t="s">
        <v>268</v>
      </c>
      <c r="E295" s="240" t="s">
        <v>35</v>
      </c>
      <c r="F295" s="241" t="s">
        <v>1990</v>
      </c>
      <c r="G295" s="238"/>
      <c r="H295" s="240" t="s">
        <v>35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268</v>
      </c>
      <c r="AU295" s="247" t="s">
        <v>89</v>
      </c>
      <c r="AV295" s="13" t="s">
        <v>87</v>
      </c>
      <c r="AW295" s="13" t="s">
        <v>41</v>
      </c>
      <c r="AX295" s="13" t="s">
        <v>80</v>
      </c>
      <c r="AY295" s="247" t="s">
        <v>257</v>
      </c>
    </row>
    <row r="296" s="14" customFormat="1">
      <c r="A296" s="14"/>
      <c r="B296" s="248"/>
      <c r="C296" s="249"/>
      <c r="D296" s="239" t="s">
        <v>268</v>
      </c>
      <c r="E296" s="250" t="s">
        <v>35</v>
      </c>
      <c r="F296" s="251" t="s">
        <v>2030</v>
      </c>
      <c r="G296" s="249"/>
      <c r="H296" s="252">
        <v>71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268</v>
      </c>
      <c r="AU296" s="258" t="s">
        <v>89</v>
      </c>
      <c r="AV296" s="14" t="s">
        <v>89</v>
      </c>
      <c r="AW296" s="14" t="s">
        <v>41</v>
      </c>
      <c r="AX296" s="14" t="s">
        <v>80</v>
      </c>
      <c r="AY296" s="258" t="s">
        <v>257</v>
      </c>
    </row>
    <row r="297" s="15" customFormat="1">
      <c r="A297" s="15"/>
      <c r="B297" s="259"/>
      <c r="C297" s="260"/>
      <c r="D297" s="239" t="s">
        <v>268</v>
      </c>
      <c r="E297" s="261" t="s">
        <v>35</v>
      </c>
      <c r="F297" s="262" t="s">
        <v>272</v>
      </c>
      <c r="G297" s="260"/>
      <c r="H297" s="263">
        <v>71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9" t="s">
        <v>268</v>
      </c>
      <c r="AU297" s="269" t="s">
        <v>89</v>
      </c>
      <c r="AV297" s="15" t="s">
        <v>264</v>
      </c>
      <c r="AW297" s="15" t="s">
        <v>41</v>
      </c>
      <c r="AX297" s="15" t="s">
        <v>87</v>
      </c>
      <c r="AY297" s="269" t="s">
        <v>257</v>
      </c>
    </row>
    <row r="298" s="12" customFormat="1" ht="22.8" customHeight="1">
      <c r="A298" s="12"/>
      <c r="B298" s="203"/>
      <c r="C298" s="204"/>
      <c r="D298" s="205" t="s">
        <v>79</v>
      </c>
      <c r="E298" s="217" t="s">
        <v>539</v>
      </c>
      <c r="F298" s="217" t="s">
        <v>540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SUM(P299:P309)</f>
        <v>0</v>
      </c>
      <c r="Q298" s="211"/>
      <c r="R298" s="212">
        <f>SUM(R299:R309)</f>
        <v>0</v>
      </c>
      <c r="S298" s="211"/>
      <c r="T298" s="213">
        <f>SUM(T299:T309)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87</v>
      </c>
      <c r="AT298" s="215" t="s">
        <v>79</v>
      </c>
      <c r="AU298" s="215" t="s">
        <v>87</v>
      </c>
      <c r="AY298" s="214" t="s">
        <v>257</v>
      </c>
      <c r="BK298" s="216">
        <f>SUM(BK299:BK309)</f>
        <v>0</v>
      </c>
    </row>
    <row r="299" s="2" customFormat="1" ht="24.15" customHeight="1">
      <c r="A299" s="41"/>
      <c r="B299" s="42"/>
      <c r="C299" s="219" t="s">
        <v>509</v>
      </c>
      <c r="D299" s="219" t="s">
        <v>259</v>
      </c>
      <c r="E299" s="220" t="s">
        <v>542</v>
      </c>
      <c r="F299" s="221" t="s">
        <v>543</v>
      </c>
      <c r="G299" s="222" t="s">
        <v>356</v>
      </c>
      <c r="H299" s="223">
        <v>40.802999999999997</v>
      </c>
      <c r="I299" s="224"/>
      <c r="J299" s="225">
        <f>ROUND(I299*H299,2)</f>
        <v>0</v>
      </c>
      <c r="K299" s="221" t="s">
        <v>263</v>
      </c>
      <c r="L299" s="47"/>
      <c r="M299" s="226" t="s">
        <v>35</v>
      </c>
      <c r="N299" s="227" t="s">
        <v>51</v>
      </c>
      <c r="O299" s="87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0" t="s">
        <v>264</v>
      </c>
      <c r="AT299" s="230" t="s">
        <v>259</v>
      </c>
      <c r="AU299" s="230" t="s">
        <v>89</v>
      </c>
      <c r="AY299" s="19" t="s">
        <v>257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9" t="s">
        <v>87</v>
      </c>
      <c r="BK299" s="231">
        <f>ROUND(I299*H299,2)</f>
        <v>0</v>
      </c>
      <c r="BL299" s="19" t="s">
        <v>264</v>
      </c>
      <c r="BM299" s="230" t="s">
        <v>2052</v>
      </c>
    </row>
    <row r="300" s="2" customFormat="1">
      <c r="A300" s="41"/>
      <c r="B300" s="42"/>
      <c r="C300" s="43"/>
      <c r="D300" s="232" t="s">
        <v>266</v>
      </c>
      <c r="E300" s="43"/>
      <c r="F300" s="233" t="s">
        <v>545</v>
      </c>
      <c r="G300" s="43"/>
      <c r="H300" s="43"/>
      <c r="I300" s="234"/>
      <c r="J300" s="43"/>
      <c r="K300" s="43"/>
      <c r="L300" s="47"/>
      <c r="M300" s="235"/>
      <c r="N300" s="23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266</v>
      </c>
      <c r="AU300" s="19" t="s">
        <v>89</v>
      </c>
    </row>
    <row r="301" s="2" customFormat="1" ht="24.15" customHeight="1">
      <c r="A301" s="41"/>
      <c r="B301" s="42"/>
      <c r="C301" s="219" t="s">
        <v>513</v>
      </c>
      <c r="D301" s="219" t="s">
        <v>259</v>
      </c>
      <c r="E301" s="220" t="s">
        <v>547</v>
      </c>
      <c r="F301" s="221" t="s">
        <v>548</v>
      </c>
      <c r="G301" s="222" t="s">
        <v>356</v>
      </c>
      <c r="H301" s="223">
        <v>448.83300000000003</v>
      </c>
      <c r="I301" s="224"/>
      <c r="J301" s="225">
        <f>ROUND(I301*H301,2)</f>
        <v>0</v>
      </c>
      <c r="K301" s="221" t="s">
        <v>263</v>
      </c>
      <c r="L301" s="47"/>
      <c r="M301" s="226" t="s">
        <v>35</v>
      </c>
      <c r="N301" s="227" t="s">
        <v>51</v>
      </c>
      <c r="O301" s="87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0" t="s">
        <v>264</v>
      </c>
      <c r="AT301" s="230" t="s">
        <v>259</v>
      </c>
      <c r="AU301" s="230" t="s">
        <v>89</v>
      </c>
      <c r="AY301" s="19" t="s">
        <v>257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9" t="s">
        <v>87</v>
      </c>
      <c r="BK301" s="231">
        <f>ROUND(I301*H301,2)</f>
        <v>0</v>
      </c>
      <c r="BL301" s="19" t="s">
        <v>264</v>
      </c>
      <c r="BM301" s="230" t="s">
        <v>2053</v>
      </c>
    </row>
    <row r="302" s="2" customFormat="1">
      <c r="A302" s="41"/>
      <c r="B302" s="42"/>
      <c r="C302" s="43"/>
      <c r="D302" s="232" t="s">
        <v>266</v>
      </c>
      <c r="E302" s="43"/>
      <c r="F302" s="233" t="s">
        <v>550</v>
      </c>
      <c r="G302" s="43"/>
      <c r="H302" s="43"/>
      <c r="I302" s="234"/>
      <c r="J302" s="43"/>
      <c r="K302" s="43"/>
      <c r="L302" s="47"/>
      <c r="M302" s="235"/>
      <c r="N302" s="23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266</v>
      </c>
      <c r="AU302" s="19" t="s">
        <v>89</v>
      </c>
    </row>
    <row r="303" s="2" customFormat="1">
      <c r="A303" s="41"/>
      <c r="B303" s="42"/>
      <c r="C303" s="43"/>
      <c r="D303" s="239" t="s">
        <v>551</v>
      </c>
      <c r="E303" s="43"/>
      <c r="F303" s="280" t="s">
        <v>552</v>
      </c>
      <c r="G303" s="43"/>
      <c r="H303" s="43"/>
      <c r="I303" s="234"/>
      <c r="J303" s="43"/>
      <c r="K303" s="43"/>
      <c r="L303" s="47"/>
      <c r="M303" s="235"/>
      <c r="N303" s="23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551</v>
      </c>
      <c r="AU303" s="19" t="s">
        <v>89</v>
      </c>
    </row>
    <row r="304" s="14" customFormat="1">
      <c r="A304" s="14"/>
      <c r="B304" s="248"/>
      <c r="C304" s="249"/>
      <c r="D304" s="239" t="s">
        <v>268</v>
      </c>
      <c r="E304" s="249"/>
      <c r="F304" s="251" t="s">
        <v>2054</v>
      </c>
      <c r="G304" s="249"/>
      <c r="H304" s="252">
        <v>448.83300000000003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8" t="s">
        <v>268</v>
      </c>
      <c r="AU304" s="258" t="s">
        <v>89</v>
      </c>
      <c r="AV304" s="14" t="s">
        <v>89</v>
      </c>
      <c r="AW304" s="14" t="s">
        <v>4</v>
      </c>
      <c r="AX304" s="14" t="s">
        <v>87</v>
      </c>
      <c r="AY304" s="258" t="s">
        <v>257</v>
      </c>
    </row>
    <row r="305" s="2" customFormat="1" ht="24.15" customHeight="1">
      <c r="A305" s="41"/>
      <c r="B305" s="42"/>
      <c r="C305" s="219" t="s">
        <v>517</v>
      </c>
      <c r="D305" s="219" t="s">
        <v>259</v>
      </c>
      <c r="E305" s="220" t="s">
        <v>561</v>
      </c>
      <c r="F305" s="221" t="s">
        <v>355</v>
      </c>
      <c r="G305" s="222" t="s">
        <v>356</v>
      </c>
      <c r="H305" s="223">
        <v>40.802999999999997</v>
      </c>
      <c r="I305" s="224"/>
      <c r="J305" s="225">
        <f>ROUND(I305*H305,2)</f>
        <v>0</v>
      </c>
      <c r="K305" s="221" t="s">
        <v>263</v>
      </c>
      <c r="L305" s="47"/>
      <c r="M305" s="226" t="s">
        <v>35</v>
      </c>
      <c r="N305" s="227" t="s">
        <v>51</v>
      </c>
      <c r="O305" s="87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0" t="s">
        <v>264</v>
      </c>
      <c r="AT305" s="230" t="s">
        <v>259</v>
      </c>
      <c r="AU305" s="230" t="s">
        <v>89</v>
      </c>
      <c r="AY305" s="19" t="s">
        <v>257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9" t="s">
        <v>87</v>
      </c>
      <c r="BK305" s="231">
        <f>ROUND(I305*H305,2)</f>
        <v>0</v>
      </c>
      <c r="BL305" s="19" t="s">
        <v>264</v>
      </c>
      <c r="BM305" s="230" t="s">
        <v>2055</v>
      </c>
    </row>
    <row r="306" s="2" customFormat="1">
      <c r="A306" s="41"/>
      <c r="B306" s="42"/>
      <c r="C306" s="43"/>
      <c r="D306" s="232" t="s">
        <v>266</v>
      </c>
      <c r="E306" s="43"/>
      <c r="F306" s="233" t="s">
        <v>563</v>
      </c>
      <c r="G306" s="43"/>
      <c r="H306" s="43"/>
      <c r="I306" s="234"/>
      <c r="J306" s="43"/>
      <c r="K306" s="43"/>
      <c r="L306" s="47"/>
      <c r="M306" s="235"/>
      <c r="N306" s="23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266</v>
      </c>
      <c r="AU306" s="19" t="s">
        <v>89</v>
      </c>
    </row>
    <row r="307" s="13" customFormat="1">
      <c r="A307" s="13"/>
      <c r="B307" s="237"/>
      <c r="C307" s="238"/>
      <c r="D307" s="239" t="s">
        <v>268</v>
      </c>
      <c r="E307" s="240" t="s">
        <v>35</v>
      </c>
      <c r="F307" s="241" t="s">
        <v>1990</v>
      </c>
      <c r="G307" s="238"/>
      <c r="H307" s="240" t="s">
        <v>35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268</v>
      </c>
      <c r="AU307" s="247" t="s">
        <v>89</v>
      </c>
      <c r="AV307" s="13" t="s">
        <v>87</v>
      </c>
      <c r="AW307" s="13" t="s">
        <v>41</v>
      </c>
      <c r="AX307" s="13" t="s">
        <v>80</v>
      </c>
      <c r="AY307" s="247" t="s">
        <v>257</v>
      </c>
    </row>
    <row r="308" s="14" customFormat="1">
      <c r="A308" s="14"/>
      <c r="B308" s="248"/>
      <c r="C308" s="249"/>
      <c r="D308" s="239" t="s">
        <v>268</v>
      </c>
      <c r="E308" s="250" t="s">
        <v>35</v>
      </c>
      <c r="F308" s="251" t="s">
        <v>2056</v>
      </c>
      <c r="G308" s="249"/>
      <c r="H308" s="252">
        <v>40.802999999999997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268</v>
      </c>
      <c r="AU308" s="258" t="s">
        <v>89</v>
      </c>
      <c r="AV308" s="14" t="s">
        <v>89</v>
      </c>
      <c r="AW308" s="14" t="s">
        <v>41</v>
      </c>
      <c r="AX308" s="14" t="s">
        <v>80</v>
      </c>
      <c r="AY308" s="258" t="s">
        <v>257</v>
      </c>
    </row>
    <row r="309" s="15" customFormat="1">
      <c r="A309" s="15"/>
      <c r="B309" s="259"/>
      <c r="C309" s="260"/>
      <c r="D309" s="239" t="s">
        <v>268</v>
      </c>
      <c r="E309" s="261" t="s">
        <v>35</v>
      </c>
      <c r="F309" s="262" t="s">
        <v>272</v>
      </c>
      <c r="G309" s="260"/>
      <c r="H309" s="263">
        <v>40.802999999999997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9" t="s">
        <v>268</v>
      </c>
      <c r="AU309" s="269" t="s">
        <v>89</v>
      </c>
      <c r="AV309" s="15" t="s">
        <v>264</v>
      </c>
      <c r="AW309" s="15" t="s">
        <v>41</v>
      </c>
      <c r="AX309" s="15" t="s">
        <v>87</v>
      </c>
      <c r="AY309" s="269" t="s">
        <v>257</v>
      </c>
    </row>
    <row r="310" s="12" customFormat="1" ht="22.8" customHeight="1">
      <c r="A310" s="12"/>
      <c r="B310" s="203"/>
      <c r="C310" s="204"/>
      <c r="D310" s="205" t="s">
        <v>79</v>
      </c>
      <c r="E310" s="217" t="s">
        <v>565</v>
      </c>
      <c r="F310" s="217" t="s">
        <v>566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SUM(P311:P312)</f>
        <v>0</v>
      </c>
      <c r="Q310" s="211"/>
      <c r="R310" s="212">
        <f>SUM(R311:R312)</f>
        <v>0</v>
      </c>
      <c r="S310" s="211"/>
      <c r="T310" s="213">
        <f>SUM(T311:T312)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87</v>
      </c>
      <c r="AT310" s="215" t="s">
        <v>79</v>
      </c>
      <c r="AU310" s="215" t="s">
        <v>87</v>
      </c>
      <c r="AY310" s="214" t="s">
        <v>257</v>
      </c>
      <c r="BK310" s="216">
        <f>SUM(BK311:BK312)</f>
        <v>0</v>
      </c>
    </row>
    <row r="311" s="2" customFormat="1" ht="24.15" customHeight="1">
      <c r="A311" s="41"/>
      <c r="B311" s="42"/>
      <c r="C311" s="219" t="s">
        <v>522</v>
      </c>
      <c r="D311" s="219" t="s">
        <v>259</v>
      </c>
      <c r="E311" s="220" t="s">
        <v>568</v>
      </c>
      <c r="F311" s="221" t="s">
        <v>569</v>
      </c>
      <c r="G311" s="222" t="s">
        <v>356</v>
      </c>
      <c r="H311" s="223">
        <v>16.228999999999999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2057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571</v>
      </c>
      <c r="G312" s="43"/>
      <c r="H312" s="43"/>
      <c r="I312" s="234"/>
      <c r="J312" s="43"/>
      <c r="K312" s="43"/>
      <c r="L312" s="47"/>
      <c r="M312" s="281"/>
      <c r="N312" s="282"/>
      <c r="O312" s="283"/>
      <c r="P312" s="283"/>
      <c r="Q312" s="283"/>
      <c r="R312" s="283"/>
      <c r="S312" s="283"/>
      <c r="T312" s="284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2" customFormat="1" ht="6.96" customHeight="1">
      <c r="A313" s="41"/>
      <c r="B313" s="62"/>
      <c r="C313" s="63"/>
      <c r="D313" s="63"/>
      <c r="E313" s="63"/>
      <c r="F313" s="63"/>
      <c r="G313" s="63"/>
      <c r="H313" s="63"/>
      <c r="I313" s="63"/>
      <c r="J313" s="63"/>
      <c r="K313" s="63"/>
      <c r="L313" s="47"/>
      <c r="M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</row>
  </sheetData>
  <sheetProtection sheet="1" autoFilter="0" formatColumns="0" formatRows="0" objects="1" scenarios="1" spinCount="100000" saltValue="aEv5QLBp+HH6QN5/fhAI3dLa3037Edr+gdsK/GPykBIOO4PlwB1GttYQ5SXHmGI4TxrhW13+YG820mJ8bDTwtg==" hashValue="hyWJXBYmv6lpLw9pwjLRItUuFXyWKR7TE8XeK9Lt6oqrk+HwFPzl21VRR95Dlgfh/F91VWGUCd48nX3YyTRgTw==" algorithmName="SHA-512" password="CC35"/>
  <autoFilter ref="C99:K31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64"/>
    <hyperlink ref="F110" r:id="rId2" display="https://podminky.urs.cz/item/CS_URS_2021_01/115101201"/>
    <hyperlink ref="F115" r:id="rId3" display="https://podminky.urs.cz/item/CS_URS_2021_01/115101301"/>
    <hyperlink ref="F120" r:id="rId4" display="https://podminky.urs.cz/item/CS_URS_2021_01/119001405"/>
    <hyperlink ref="F126" r:id="rId5" display="https://podminky.urs.cz/item/CS_URS_2021_01/119001421"/>
    <hyperlink ref="F132" r:id="rId6" display="https://podminky.urs.cz/item/CS_URS_2021_01/132354204"/>
    <hyperlink ref="F138" r:id="rId7" display="https://podminky.urs.cz/item/CS_URS_2021_01/139001101"/>
    <hyperlink ref="F146" r:id="rId8" display="https://podminky.urs.cz/item/CS_URS_2021_01/151101101"/>
    <hyperlink ref="F152" r:id="rId9" display="https://podminky.urs.cz/item/CS_URS_2021_01/151101111"/>
    <hyperlink ref="F154" r:id="rId10" display="https://podminky.urs.cz/item/CS_URS_2021_01/162751137"/>
    <hyperlink ref="F160" r:id="rId11" display="https://podminky.urs.cz/item/CS_URS_2021_01/162751139"/>
    <hyperlink ref="F166" r:id="rId12" display="https://podminky.urs.cz/item/CS_URS_2021_01/171201221"/>
    <hyperlink ref="F172" r:id="rId13" display="https://podminky.urs.cz/item/CS_URS_2021_01/174151101"/>
    <hyperlink ref="F180" r:id="rId14" display="https://podminky.urs.cz/item/CS_URS_2021_01/175151101"/>
    <hyperlink ref="F190" r:id="rId15" display="https://podminky.urs.cz/item/CS_URS_2021_01/212752111"/>
    <hyperlink ref="F196" r:id="rId16" display="https://podminky.urs.cz/item/CS_URS_2021_01/338171113"/>
    <hyperlink ref="F204" r:id="rId17" display="https://podminky.urs.cz/item/CS_URS_2021_01/451573111"/>
    <hyperlink ref="F211" r:id="rId18" display="https://podminky.urs.cz/item/CS_URS_2021_01/564722111"/>
    <hyperlink ref="F217" r:id="rId19" display="https://podminky.urs.cz/item/CS_URS_2021_01/564871116"/>
    <hyperlink ref="F224" r:id="rId20" display="https://podminky.urs.cz/item/CS_URS_2021_01/857242122"/>
    <hyperlink ref="F230" r:id="rId21" display="https://podminky.urs.cz/item/CS_URS_2021_01/871241211"/>
    <hyperlink ref="F237" r:id="rId22" display="https://podminky.urs.cz/item/CS_URS_2021_01/877241101"/>
    <hyperlink ref="F251" r:id="rId23" display="https://podminky.urs.cz/item/CS_URS_2021_01/877241210"/>
    <hyperlink ref="F257" r:id="rId24" display="https://podminky.urs.cz/item/CS_URS_2021_01/891241112"/>
    <hyperlink ref="F265" r:id="rId25" display="https://podminky.urs.cz/item/CS_URS_2021_01/892241111"/>
    <hyperlink ref="F270" r:id="rId26" display="https://podminky.urs.cz/item/CS_URS_2021_01/892273122"/>
    <hyperlink ref="F275" r:id="rId27" display="https://podminky.urs.cz/item/CS_URS_2021_01/892372111"/>
    <hyperlink ref="F277" r:id="rId28" display="https://podminky.urs.cz/item/CS_URS_2021_01/899401112"/>
    <hyperlink ref="F284" r:id="rId29" display="https://podminky.urs.cz/item/CS_URS_2021_01/899713111"/>
    <hyperlink ref="F289" r:id="rId30" display="https://podminky.urs.cz/item/CS_URS_2021_01/899721111"/>
    <hyperlink ref="F294" r:id="rId31" display="https://podminky.urs.cz/item/CS_URS_2021_01/899722111"/>
    <hyperlink ref="F300" r:id="rId32" display="https://podminky.urs.cz/item/CS_URS_2021_01/997221551"/>
    <hyperlink ref="F302" r:id="rId33" display="https://podminky.urs.cz/item/CS_URS_2021_01/997221559"/>
    <hyperlink ref="F306" r:id="rId34" display="https://podminky.urs.cz/item/CS_URS_2021_01/997221655"/>
    <hyperlink ref="F312" r:id="rId35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1987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2058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35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573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ROUND(J99,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ROUND((SUM(BE99:BE350)),  2)</f>
        <v>0</v>
      </c>
      <c r="G37" s="41"/>
      <c r="H37" s="41"/>
      <c r="I37" s="163">
        <v>0.20999999999999999</v>
      </c>
      <c r="J37" s="162">
        <f>ROUND(((SUM(BE99:BE350))*I37),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ROUND((SUM(BF99:BF350)),  2)</f>
        <v>0</v>
      </c>
      <c r="G38" s="41"/>
      <c r="H38" s="41"/>
      <c r="I38" s="163">
        <v>0.14999999999999999</v>
      </c>
      <c r="J38" s="162">
        <f>ROUND(((SUM(BF99:BF350))*I38),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ROUND((SUM(BG99:BG350)),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ROUND((SUM(BH99:BH350)),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ROUND((SUM(BI99:BI350)),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1987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01.3 B - Vodovodní řad 3 - investice SVS a.s.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SVS a.s., Přítkovská 1689, Teplice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J100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J101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J240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J246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J254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J261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240</v>
      </c>
      <c r="E74" s="189"/>
      <c r="F74" s="189"/>
      <c r="G74" s="189"/>
      <c r="H74" s="189"/>
      <c r="I74" s="189"/>
      <c r="J74" s="190">
        <f>J336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241</v>
      </c>
      <c r="E75" s="189"/>
      <c r="F75" s="189"/>
      <c r="G75" s="189"/>
      <c r="H75" s="189"/>
      <c r="I75" s="189"/>
      <c r="J75" s="190">
        <f>J348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242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5" t="str">
        <f>E7</f>
        <v>Odkanalizování části města Děčín - Horní Oldřichov - III. a IV. etapa</v>
      </c>
      <c r="F85" s="34"/>
      <c r="G85" s="34"/>
      <c r="H85" s="34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221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5" t="s">
        <v>1664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223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6" t="s">
        <v>1987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225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SO 01.3 B - Vodovodní řad 3 - investice SVS a.s.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F16</f>
        <v>Horní Oldřichov</v>
      </c>
      <c r="G93" s="43"/>
      <c r="H93" s="43"/>
      <c r="I93" s="34" t="s">
        <v>24</v>
      </c>
      <c r="J93" s="75" t="str">
        <f>IF(J16="","",J16)</f>
        <v>15. 2. 2021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4" t="s">
        <v>30</v>
      </c>
      <c r="D95" s="43"/>
      <c r="E95" s="43"/>
      <c r="F95" s="29" t="str">
        <f>E19</f>
        <v>SVS a.s., Přítkovská 1689, Teplice</v>
      </c>
      <c r="G95" s="43"/>
      <c r="H95" s="43"/>
      <c r="I95" s="34" t="s">
        <v>38</v>
      </c>
      <c r="J95" s="39" t="str">
        <f>E25</f>
        <v>AQUECON a.s., Čsl. Legií 445/4, Teplice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36</v>
      </c>
      <c r="D96" s="43"/>
      <c r="E96" s="43"/>
      <c r="F96" s="29" t="str">
        <f>IF(E22="","",E22)</f>
        <v>Vyplň údaj</v>
      </c>
      <c r="G96" s="43"/>
      <c r="H96" s="43"/>
      <c r="I96" s="34" t="s">
        <v>42</v>
      </c>
      <c r="J96" s="39" t="str">
        <f>E28</f>
        <v xml:space="preserve"> 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2"/>
      <c r="B98" s="193"/>
      <c r="C98" s="194" t="s">
        <v>243</v>
      </c>
      <c r="D98" s="195" t="s">
        <v>65</v>
      </c>
      <c r="E98" s="195" t="s">
        <v>61</v>
      </c>
      <c r="F98" s="195" t="s">
        <v>62</v>
      </c>
      <c r="G98" s="195" t="s">
        <v>244</v>
      </c>
      <c r="H98" s="195" t="s">
        <v>245</v>
      </c>
      <c r="I98" s="195" t="s">
        <v>246</v>
      </c>
      <c r="J98" s="195" t="s">
        <v>231</v>
      </c>
      <c r="K98" s="196" t="s">
        <v>247</v>
      </c>
      <c r="L98" s="197"/>
      <c r="M98" s="95" t="s">
        <v>35</v>
      </c>
      <c r="N98" s="96" t="s">
        <v>50</v>
      </c>
      <c r="O98" s="96" t="s">
        <v>248</v>
      </c>
      <c r="P98" s="96" t="s">
        <v>249</v>
      </c>
      <c r="Q98" s="96" t="s">
        <v>250</v>
      </c>
      <c r="R98" s="96" t="s">
        <v>251</v>
      </c>
      <c r="S98" s="96" t="s">
        <v>252</v>
      </c>
      <c r="T98" s="97" t="s">
        <v>253</v>
      </c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</row>
    <row r="99" s="2" customFormat="1" ht="22.8" customHeight="1">
      <c r="A99" s="41"/>
      <c r="B99" s="42"/>
      <c r="C99" s="102" t="s">
        <v>254</v>
      </c>
      <c r="D99" s="43"/>
      <c r="E99" s="43"/>
      <c r="F99" s="43"/>
      <c r="G99" s="43"/>
      <c r="H99" s="43"/>
      <c r="I99" s="43"/>
      <c r="J99" s="198">
        <f>BK99</f>
        <v>0</v>
      </c>
      <c r="K99" s="43"/>
      <c r="L99" s="47"/>
      <c r="M99" s="98"/>
      <c r="N99" s="199"/>
      <c r="O99" s="99"/>
      <c r="P99" s="200">
        <f>P100</f>
        <v>0</v>
      </c>
      <c r="Q99" s="99"/>
      <c r="R99" s="200">
        <f>R100</f>
        <v>11.62006498</v>
      </c>
      <c r="S99" s="99"/>
      <c r="T99" s="201">
        <f>T100</f>
        <v>0.11500000000000001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79</v>
      </c>
      <c r="AU99" s="19" t="s">
        <v>232</v>
      </c>
      <c r="BK99" s="202">
        <f>BK100</f>
        <v>0</v>
      </c>
    </row>
    <row r="100" s="12" customFormat="1" ht="25.92" customHeight="1">
      <c r="A100" s="12"/>
      <c r="B100" s="203"/>
      <c r="C100" s="204"/>
      <c r="D100" s="205" t="s">
        <v>79</v>
      </c>
      <c r="E100" s="206" t="s">
        <v>255</v>
      </c>
      <c r="F100" s="206" t="s">
        <v>256</v>
      </c>
      <c r="G100" s="204"/>
      <c r="H100" s="204"/>
      <c r="I100" s="207"/>
      <c r="J100" s="208">
        <f>BK100</f>
        <v>0</v>
      </c>
      <c r="K100" s="204"/>
      <c r="L100" s="209"/>
      <c r="M100" s="210"/>
      <c r="N100" s="211"/>
      <c r="O100" s="211"/>
      <c r="P100" s="212">
        <f>P101+P240+P246+P254+P261+P336+P348</f>
        <v>0</v>
      </c>
      <c r="Q100" s="211"/>
      <c r="R100" s="212">
        <f>R101+R240+R246+R254+R261+R336+R348</f>
        <v>11.62006498</v>
      </c>
      <c r="S100" s="211"/>
      <c r="T100" s="213">
        <f>T101+T240+T246+T254+T261+T336+T348</f>
        <v>0.11500000000000001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4" t="s">
        <v>87</v>
      </c>
      <c r="AT100" s="215" t="s">
        <v>79</v>
      </c>
      <c r="AU100" s="215" t="s">
        <v>80</v>
      </c>
      <c r="AY100" s="214" t="s">
        <v>257</v>
      </c>
      <c r="BK100" s="216">
        <f>BK101+BK240+BK246+BK254+BK261+BK336+BK348</f>
        <v>0</v>
      </c>
    </row>
    <row r="101" s="12" customFormat="1" ht="22.8" customHeight="1">
      <c r="A101" s="12"/>
      <c r="B101" s="203"/>
      <c r="C101" s="204"/>
      <c r="D101" s="205" t="s">
        <v>79</v>
      </c>
      <c r="E101" s="217" t="s">
        <v>87</v>
      </c>
      <c r="F101" s="217" t="s">
        <v>258</v>
      </c>
      <c r="G101" s="204"/>
      <c r="H101" s="204"/>
      <c r="I101" s="207"/>
      <c r="J101" s="218">
        <f>BK101</f>
        <v>0</v>
      </c>
      <c r="K101" s="204"/>
      <c r="L101" s="209"/>
      <c r="M101" s="210"/>
      <c r="N101" s="211"/>
      <c r="O101" s="211"/>
      <c r="P101" s="212">
        <f>SUM(P102:P239)</f>
        <v>0</v>
      </c>
      <c r="Q101" s="211"/>
      <c r="R101" s="212">
        <f>SUM(R102:R239)</f>
        <v>0.99904108000000014</v>
      </c>
      <c r="S101" s="211"/>
      <c r="T101" s="213">
        <f>SUM(T102:T239)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87</v>
      </c>
      <c r="AY101" s="214" t="s">
        <v>257</v>
      </c>
      <c r="BK101" s="216">
        <f>SUM(BK102:BK239)</f>
        <v>0</v>
      </c>
    </row>
    <row r="102" s="2" customFormat="1" ht="16.5" customHeight="1">
      <c r="A102" s="41"/>
      <c r="B102" s="42"/>
      <c r="C102" s="219" t="s">
        <v>87</v>
      </c>
      <c r="D102" s="219" t="s">
        <v>259</v>
      </c>
      <c r="E102" s="220" t="s">
        <v>281</v>
      </c>
      <c r="F102" s="221" t="s">
        <v>282</v>
      </c>
      <c r="G102" s="222" t="s">
        <v>283</v>
      </c>
      <c r="H102" s="223">
        <v>48</v>
      </c>
      <c r="I102" s="224"/>
      <c r="J102" s="225">
        <f>ROUND(I102*H102,2)</f>
        <v>0</v>
      </c>
      <c r="K102" s="221" t="s">
        <v>263</v>
      </c>
      <c r="L102" s="47"/>
      <c r="M102" s="226" t="s">
        <v>35</v>
      </c>
      <c r="N102" s="227" t="s">
        <v>51</v>
      </c>
      <c r="O102" s="87"/>
      <c r="P102" s="228">
        <f>O102*H102</f>
        <v>0</v>
      </c>
      <c r="Q102" s="228">
        <v>3.0000000000000001E-05</v>
      </c>
      <c r="R102" s="228">
        <f>Q102*H102</f>
        <v>0.0014400000000000001</v>
      </c>
      <c r="S102" s="228">
        <v>0</v>
      </c>
      <c r="T102" s="22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0" t="s">
        <v>264</v>
      </c>
      <c r="AT102" s="230" t="s">
        <v>259</v>
      </c>
      <c r="AU102" s="230" t="s">
        <v>89</v>
      </c>
      <c r="AY102" s="19" t="s">
        <v>257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87</v>
      </c>
      <c r="BK102" s="231">
        <f>ROUND(I102*H102,2)</f>
        <v>0</v>
      </c>
      <c r="BL102" s="19" t="s">
        <v>264</v>
      </c>
      <c r="BM102" s="230" t="s">
        <v>2059</v>
      </c>
    </row>
    <row r="103" s="2" customFormat="1">
      <c r="A103" s="41"/>
      <c r="B103" s="42"/>
      <c r="C103" s="43"/>
      <c r="D103" s="232" t="s">
        <v>266</v>
      </c>
      <c r="E103" s="43"/>
      <c r="F103" s="233" t="s">
        <v>285</v>
      </c>
      <c r="G103" s="43"/>
      <c r="H103" s="43"/>
      <c r="I103" s="234"/>
      <c r="J103" s="43"/>
      <c r="K103" s="43"/>
      <c r="L103" s="47"/>
      <c r="M103" s="235"/>
      <c r="N103" s="23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266</v>
      </c>
      <c r="AU103" s="19" t="s">
        <v>89</v>
      </c>
    </row>
    <row r="104" s="13" customFormat="1">
      <c r="A104" s="13"/>
      <c r="B104" s="237"/>
      <c r="C104" s="238"/>
      <c r="D104" s="239" t="s">
        <v>268</v>
      </c>
      <c r="E104" s="240" t="s">
        <v>35</v>
      </c>
      <c r="F104" s="241" t="s">
        <v>2060</v>
      </c>
      <c r="G104" s="238"/>
      <c r="H104" s="240" t="s">
        <v>35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268</v>
      </c>
      <c r="AU104" s="247" t="s">
        <v>89</v>
      </c>
      <c r="AV104" s="13" t="s">
        <v>87</v>
      </c>
      <c r="AW104" s="13" t="s">
        <v>41</v>
      </c>
      <c r="AX104" s="13" t="s">
        <v>80</v>
      </c>
      <c r="AY104" s="247" t="s">
        <v>257</v>
      </c>
    </row>
    <row r="105" s="14" customFormat="1">
      <c r="A105" s="14"/>
      <c r="B105" s="248"/>
      <c r="C105" s="249"/>
      <c r="D105" s="239" t="s">
        <v>268</v>
      </c>
      <c r="E105" s="250" t="s">
        <v>35</v>
      </c>
      <c r="F105" s="251" t="s">
        <v>1128</v>
      </c>
      <c r="G105" s="249"/>
      <c r="H105" s="252">
        <v>48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268</v>
      </c>
      <c r="AU105" s="258" t="s">
        <v>89</v>
      </c>
      <c r="AV105" s="14" t="s">
        <v>89</v>
      </c>
      <c r="AW105" s="14" t="s">
        <v>41</v>
      </c>
      <c r="AX105" s="14" t="s">
        <v>80</v>
      </c>
      <c r="AY105" s="258" t="s">
        <v>257</v>
      </c>
    </row>
    <row r="106" s="15" customFormat="1">
      <c r="A106" s="15"/>
      <c r="B106" s="259"/>
      <c r="C106" s="260"/>
      <c r="D106" s="239" t="s">
        <v>268</v>
      </c>
      <c r="E106" s="261" t="s">
        <v>35</v>
      </c>
      <c r="F106" s="262" t="s">
        <v>272</v>
      </c>
      <c r="G106" s="260"/>
      <c r="H106" s="263">
        <v>48</v>
      </c>
      <c r="I106" s="264"/>
      <c r="J106" s="260"/>
      <c r="K106" s="260"/>
      <c r="L106" s="265"/>
      <c r="M106" s="266"/>
      <c r="N106" s="267"/>
      <c r="O106" s="267"/>
      <c r="P106" s="267"/>
      <c r="Q106" s="267"/>
      <c r="R106" s="267"/>
      <c r="S106" s="267"/>
      <c r="T106" s="268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9" t="s">
        <v>268</v>
      </c>
      <c r="AU106" s="269" t="s">
        <v>89</v>
      </c>
      <c r="AV106" s="15" t="s">
        <v>264</v>
      </c>
      <c r="AW106" s="15" t="s">
        <v>41</v>
      </c>
      <c r="AX106" s="15" t="s">
        <v>87</v>
      </c>
      <c r="AY106" s="269" t="s">
        <v>257</v>
      </c>
    </row>
    <row r="107" s="2" customFormat="1" ht="24.15" customHeight="1">
      <c r="A107" s="41"/>
      <c r="B107" s="42"/>
      <c r="C107" s="219" t="s">
        <v>89</v>
      </c>
      <c r="D107" s="219" t="s">
        <v>259</v>
      </c>
      <c r="E107" s="220" t="s">
        <v>288</v>
      </c>
      <c r="F107" s="221" t="s">
        <v>289</v>
      </c>
      <c r="G107" s="222" t="s">
        <v>290</v>
      </c>
      <c r="H107" s="223">
        <v>6</v>
      </c>
      <c r="I107" s="224"/>
      <c r="J107" s="225">
        <f>ROUND(I107*H107,2)</f>
        <v>0</v>
      </c>
      <c r="K107" s="221" t="s">
        <v>263</v>
      </c>
      <c r="L107" s="47"/>
      <c r="M107" s="226" t="s">
        <v>35</v>
      </c>
      <c r="N107" s="227" t="s">
        <v>51</v>
      </c>
      <c r="O107" s="87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30" t="s">
        <v>264</v>
      </c>
      <c r="AT107" s="230" t="s">
        <v>259</v>
      </c>
      <c r="AU107" s="230" t="s">
        <v>89</v>
      </c>
      <c r="AY107" s="19" t="s">
        <v>257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87</v>
      </c>
      <c r="BK107" s="231">
        <f>ROUND(I107*H107,2)</f>
        <v>0</v>
      </c>
      <c r="BL107" s="19" t="s">
        <v>264</v>
      </c>
      <c r="BM107" s="230" t="s">
        <v>2061</v>
      </c>
    </row>
    <row r="108" s="2" customFormat="1">
      <c r="A108" s="41"/>
      <c r="B108" s="42"/>
      <c r="C108" s="43"/>
      <c r="D108" s="232" t="s">
        <v>266</v>
      </c>
      <c r="E108" s="43"/>
      <c r="F108" s="233" t="s">
        <v>292</v>
      </c>
      <c r="G108" s="43"/>
      <c r="H108" s="43"/>
      <c r="I108" s="234"/>
      <c r="J108" s="43"/>
      <c r="K108" s="43"/>
      <c r="L108" s="47"/>
      <c r="M108" s="235"/>
      <c r="N108" s="23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266</v>
      </c>
      <c r="AU108" s="19" t="s">
        <v>89</v>
      </c>
    </row>
    <row r="109" s="13" customFormat="1">
      <c r="A109" s="13"/>
      <c r="B109" s="237"/>
      <c r="C109" s="238"/>
      <c r="D109" s="239" t="s">
        <v>268</v>
      </c>
      <c r="E109" s="240" t="s">
        <v>35</v>
      </c>
      <c r="F109" s="241" t="s">
        <v>2060</v>
      </c>
      <c r="G109" s="238"/>
      <c r="H109" s="240" t="s">
        <v>35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268</v>
      </c>
      <c r="AU109" s="247" t="s">
        <v>89</v>
      </c>
      <c r="AV109" s="13" t="s">
        <v>87</v>
      </c>
      <c r="AW109" s="13" t="s">
        <v>41</v>
      </c>
      <c r="AX109" s="13" t="s">
        <v>80</v>
      </c>
      <c r="AY109" s="247" t="s">
        <v>257</v>
      </c>
    </row>
    <row r="110" s="14" customFormat="1">
      <c r="A110" s="14"/>
      <c r="B110" s="248"/>
      <c r="C110" s="249"/>
      <c r="D110" s="239" t="s">
        <v>268</v>
      </c>
      <c r="E110" s="250" t="s">
        <v>35</v>
      </c>
      <c r="F110" s="251" t="s">
        <v>294</v>
      </c>
      <c r="G110" s="249"/>
      <c r="H110" s="252">
        <v>6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268</v>
      </c>
      <c r="AU110" s="258" t="s">
        <v>89</v>
      </c>
      <c r="AV110" s="14" t="s">
        <v>89</v>
      </c>
      <c r="AW110" s="14" t="s">
        <v>41</v>
      </c>
      <c r="AX110" s="14" t="s">
        <v>80</v>
      </c>
      <c r="AY110" s="258" t="s">
        <v>257</v>
      </c>
    </row>
    <row r="111" s="15" customFormat="1">
      <c r="A111" s="15"/>
      <c r="B111" s="259"/>
      <c r="C111" s="260"/>
      <c r="D111" s="239" t="s">
        <v>268</v>
      </c>
      <c r="E111" s="261" t="s">
        <v>35</v>
      </c>
      <c r="F111" s="262" t="s">
        <v>272</v>
      </c>
      <c r="G111" s="260"/>
      <c r="H111" s="263">
        <v>6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9" t="s">
        <v>268</v>
      </c>
      <c r="AU111" s="269" t="s">
        <v>89</v>
      </c>
      <c r="AV111" s="15" t="s">
        <v>264</v>
      </c>
      <c r="AW111" s="15" t="s">
        <v>41</v>
      </c>
      <c r="AX111" s="15" t="s">
        <v>87</v>
      </c>
      <c r="AY111" s="269" t="s">
        <v>257</v>
      </c>
    </row>
    <row r="112" s="2" customFormat="1" ht="49.05" customHeight="1">
      <c r="A112" s="41"/>
      <c r="B112" s="42"/>
      <c r="C112" s="219" t="s">
        <v>98</v>
      </c>
      <c r="D112" s="219" t="s">
        <v>259</v>
      </c>
      <c r="E112" s="220" t="s">
        <v>295</v>
      </c>
      <c r="F112" s="221" t="s">
        <v>296</v>
      </c>
      <c r="G112" s="222" t="s">
        <v>297</v>
      </c>
      <c r="H112" s="223">
        <v>3.6000000000000001</v>
      </c>
      <c r="I112" s="224"/>
      <c r="J112" s="225">
        <f>ROUND(I112*H112,2)</f>
        <v>0</v>
      </c>
      <c r="K112" s="221" t="s">
        <v>263</v>
      </c>
      <c r="L112" s="47"/>
      <c r="M112" s="226" t="s">
        <v>35</v>
      </c>
      <c r="N112" s="227" t="s">
        <v>51</v>
      </c>
      <c r="O112" s="87"/>
      <c r="P112" s="228">
        <f>O112*H112</f>
        <v>0</v>
      </c>
      <c r="Q112" s="228">
        <v>0.036900000000000002</v>
      </c>
      <c r="R112" s="228">
        <f>Q112*H112</f>
        <v>0.13284000000000001</v>
      </c>
      <c r="S112" s="228">
        <v>0</v>
      </c>
      <c r="T112" s="22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0" t="s">
        <v>264</v>
      </c>
      <c r="AT112" s="230" t="s">
        <v>259</v>
      </c>
      <c r="AU112" s="230" t="s">
        <v>89</v>
      </c>
      <c r="AY112" s="19" t="s">
        <v>257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87</v>
      </c>
      <c r="BK112" s="231">
        <f>ROUND(I112*H112,2)</f>
        <v>0</v>
      </c>
      <c r="BL112" s="19" t="s">
        <v>264</v>
      </c>
      <c r="BM112" s="230" t="s">
        <v>2062</v>
      </c>
    </row>
    <row r="113" s="2" customFormat="1">
      <c r="A113" s="41"/>
      <c r="B113" s="42"/>
      <c r="C113" s="43"/>
      <c r="D113" s="232" t="s">
        <v>266</v>
      </c>
      <c r="E113" s="43"/>
      <c r="F113" s="233" t="s">
        <v>299</v>
      </c>
      <c r="G113" s="43"/>
      <c r="H113" s="43"/>
      <c r="I113" s="234"/>
      <c r="J113" s="43"/>
      <c r="K113" s="43"/>
      <c r="L113" s="47"/>
      <c r="M113" s="235"/>
      <c r="N113" s="23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266</v>
      </c>
      <c r="AU113" s="19" t="s">
        <v>89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2060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3" customFormat="1">
      <c r="A115" s="13"/>
      <c r="B115" s="237"/>
      <c r="C115" s="238"/>
      <c r="D115" s="239" t="s">
        <v>268</v>
      </c>
      <c r="E115" s="240" t="s">
        <v>35</v>
      </c>
      <c r="F115" s="241" t="s">
        <v>1802</v>
      </c>
      <c r="G115" s="238"/>
      <c r="H115" s="240" t="s">
        <v>35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268</v>
      </c>
      <c r="AU115" s="247" t="s">
        <v>89</v>
      </c>
      <c r="AV115" s="13" t="s">
        <v>87</v>
      </c>
      <c r="AW115" s="13" t="s">
        <v>41</v>
      </c>
      <c r="AX115" s="13" t="s">
        <v>80</v>
      </c>
      <c r="AY115" s="247" t="s">
        <v>257</v>
      </c>
    </row>
    <row r="116" s="14" customFormat="1">
      <c r="A116" s="14"/>
      <c r="B116" s="248"/>
      <c r="C116" s="249"/>
      <c r="D116" s="239" t="s">
        <v>268</v>
      </c>
      <c r="E116" s="250" t="s">
        <v>35</v>
      </c>
      <c r="F116" s="251" t="s">
        <v>585</v>
      </c>
      <c r="G116" s="249"/>
      <c r="H116" s="252">
        <v>3.6000000000000001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268</v>
      </c>
      <c r="AU116" s="258" t="s">
        <v>89</v>
      </c>
      <c r="AV116" s="14" t="s">
        <v>89</v>
      </c>
      <c r="AW116" s="14" t="s">
        <v>41</v>
      </c>
      <c r="AX116" s="14" t="s">
        <v>80</v>
      </c>
      <c r="AY116" s="258" t="s">
        <v>257</v>
      </c>
    </row>
    <row r="117" s="15" customFormat="1">
      <c r="A117" s="15"/>
      <c r="B117" s="259"/>
      <c r="C117" s="260"/>
      <c r="D117" s="239" t="s">
        <v>268</v>
      </c>
      <c r="E117" s="261" t="s">
        <v>35</v>
      </c>
      <c r="F117" s="262" t="s">
        <v>272</v>
      </c>
      <c r="G117" s="260"/>
      <c r="H117" s="263">
        <v>3.6000000000000001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9" t="s">
        <v>268</v>
      </c>
      <c r="AU117" s="269" t="s">
        <v>89</v>
      </c>
      <c r="AV117" s="15" t="s">
        <v>264</v>
      </c>
      <c r="AW117" s="15" t="s">
        <v>41</v>
      </c>
      <c r="AX117" s="15" t="s">
        <v>87</v>
      </c>
      <c r="AY117" s="269" t="s">
        <v>257</v>
      </c>
    </row>
    <row r="118" s="2" customFormat="1" ht="49.05" customHeight="1">
      <c r="A118" s="41"/>
      <c r="B118" s="42"/>
      <c r="C118" s="219" t="s">
        <v>264</v>
      </c>
      <c r="D118" s="219" t="s">
        <v>259</v>
      </c>
      <c r="E118" s="220" t="s">
        <v>303</v>
      </c>
      <c r="F118" s="221" t="s">
        <v>304</v>
      </c>
      <c r="G118" s="222" t="s">
        <v>297</v>
      </c>
      <c r="H118" s="223">
        <v>3.6000000000000001</v>
      </c>
      <c r="I118" s="224"/>
      <c r="J118" s="225">
        <f>ROUND(I118*H118,2)</f>
        <v>0</v>
      </c>
      <c r="K118" s="221" t="s">
        <v>263</v>
      </c>
      <c r="L118" s="47"/>
      <c r="M118" s="226" t="s">
        <v>35</v>
      </c>
      <c r="N118" s="227" t="s">
        <v>51</v>
      </c>
      <c r="O118" s="87"/>
      <c r="P118" s="228">
        <f>O118*H118</f>
        <v>0</v>
      </c>
      <c r="Q118" s="228">
        <v>0.0086800000000000002</v>
      </c>
      <c r="R118" s="228">
        <f>Q118*H118</f>
        <v>0.031248000000000001</v>
      </c>
      <c r="S118" s="228">
        <v>0</v>
      </c>
      <c r="T118" s="22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0" t="s">
        <v>264</v>
      </c>
      <c r="AT118" s="230" t="s">
        <v>259</v>
      </c>
      <c r="AU118" s="230" t="s">
        <v>89</v>
      </c>
      <c r="AY118" s="19" t="s">
        <v>257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87</v>
      </c>
      <c r="BK118" s="231">
        <f>ROUND(I118*H118,2)</f>
        <v>0</v>
      </c>
      <c r="BL118" s="19" t="s">
        <v>264</v>
      </c>
      <c r="BM118" s="230" t="s">
        <v>2063</v>
      </c>
    </row>
    <row r="119" s="2" customFormat="1">
      <c r="A119" s="41"/>
      <c r="B119" s="42"/>
      <c r="C119" s="43"/>
      <c r="D119" s="232" t="s">
        <v>266</v>
      </c>
      <c r="E119" s="43"/>
      <c r="F119" s="233" t="s">
        <v>306</v>
      </c>
      <c r="G119" s="43"/>
      <c r="H119" s="43"/>
      <c r="I119" s="234"/>
      <c r="J119" s="43"/>
      <c r="K119" s="43"/>
      <c r="L119" s="47"/>
      <c r="M119" s="235"/>
      <c r="N119" s="23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266</v>
      </c>
      <c r="AU119" s="19" t="s">
        <v>89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2060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584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4" customFormat="1">
      <c r="A122" s="14"/>
      <c r="B122" s="248"/>
      <c r="C122" s="249"/>
      <c r="D122" s="239" t="s">
        <v>268</v>
      </c>
      <c r="E122" s="250" t="s">
        <v>35</v>
      </c>
      <c r="F122" s="251" t="s">
        <v>585</v>
      </c>
      <c r="G122" s="249"/>
      <c r="H122" s="252">
        <v>3.6000000000000001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268</v>
      </c>
      <c r="AU122" s="258" t="s">
        <v>89</v>
      </c>
      <c r="AV122" s="14" t="s">
        <v>89</v>
      </c>
      <c r="AW122" s="14" t="s">
        <v>41</v>
      </c>
      <c r="AX122" s="14" t="s">
        <v>80</v>
      </c>
      <c r="AY122" s="258" t="s">
        <v>257</v>
      </c>
    </row>
    <row r="123" s="15" customFormat="1">
      <c r="A123" s="15"/>
      <c r="B123" s="259"/>
      <c r="C123" s="260"/>
      <c r="D123" s="239" t="s">
        <v>268</v>
      </c>
      <c r="E123" s="261" t="s">
        <v>35</v>
      </c>
      <c r="F123" s="262" t="s">
        <v>272</v>
      </c>
      <c r="G123" s="260"/>
      <c r="H123" s="263">
        <v>3.6000000000000001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9" t="s">
        <v>268</v>
      </c>
      <c r="AU123" s="269" t="s">
        <v>89</v>
      </c>
      <c r="AV123" s="15" t="s">
        <v>264</v>
      </c>
      <c r="AW123" s="15" t="s">
        <v>41</v>
      </c>
      <c r="AX123" s="15" t="s">
        <v>87</v>
      </c>
      <c r="AY123" s="269" t="s">
        <v>257</v>
      </c>
    </row>
    <row r="124" s="2" customFormat="1" ht="49.05" customHeight="1">
      <c r="A124" s="41"/>
      <c r="B124" s="42"/>
      <c r="C124" s="219" t="s">
        <v>287</v>
      </c>
      <c r="D124" s="219" t="s">
        <v>259</v>
      </c>
      <c r="E124" s="220" t="s">
        <v>309</v>
      </c>
      <c r="F124" s="221" t="s">
        <v>310</v>
      </c>
      <c r="G124" s="222" t="s">
        <v>297</v>
      </c>
      <c r="H124" s="223">
        <v>6</v>
      </c>
      <c r="I124" s="224"/>
      <c r="J124" s="225">
        <f>ROUND(I124*H124,2)</f>
        <v>0</v>
      </c>
      <c r="K124" s="221" t="s">
        <v>263</v>
      </c>
      <c r="L124" s="47"/>
      <c r="M124" s="226" t="s">
        <v>35</v>
      </c>
      <c r="N124" s="227" t="s">
        <v>51</v>
      </c>
      <c r="O124" s="87"/>
      <c r="P124" s="228">
        <f>O124*H124</f>
        <v>0</v>
      </c>
      <c r="Q124" s="228">
        <v>0.036900000000000002</v>
      </c>
      <c r="R124" s="228">
        <f>Q124*H124</f>
        <v>0.22140000000000001</v>
      </c>
      <c r="S124" s="228">
        <v>0</v>
      </c>
      <c r="T124" s="22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30" t="s">
        <v>264</v>
      </c>
      <c r="AT124" s="230" t="s">
        <v>259</v>
      </c>
      <c r="AU124" s="230" t="s">
        <v>89</v>
      </c>
      <c r="AY124" s="19" t="s">
        <v>257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87</v>
      </c>
      <c r="BK124" s="231">
        <f>ROUND(I124*H124,2)</f>
        <v>0</v>
      </c>
      <c r="BL124" s="19" t="s">
        <v>264</v>
      </c>
      <c r="BM124" s="230" t="s">
        <v>2064</v>
      </c>
    </row>
    <row r="125" s="2" customFormat="1">
      <c r="A125" s="41"/>
      <c r="B125" s="42"/>
      <c r="C125" s="43"/>
      <c r="D125" s="232" t="s">
        <v>266</v>
      </c>
      <c r="E125" s="43"/>
      <c r="F125" s="233" t="s">
        <v>312</v>
      </c>
      <c r="G125" s="43"/>
      <c r="H125" s="43"/>
      <c r="I125" s="234"/>
      <c r="J125" s="43"/>
      <c r="K125" s="43"/>
      <c r="L125" s="47"/>
      <c r="M125" s="235"/>
      <c r="N125" s="23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266</v>
      </c>
      <c r="AU125" s="19" t="s">
        <v>89</v>
      </c>
    </row>
    <row r="126" s="13" customFormat="1">
      <c r="A126" s="13"/>
      <c r="B126" s="237"/>
      <c r="C126" s="238"/>
      <c r="D126" s="239" t="s">
        <v>268</v>
      </c>
      <c r="E126" s="240" t="s">
        <v>35</v>
      </c>
      <c r="F126" s="241" t="s">
        <v>2060</v>
      </c>
      <c r="G126" s="238"/>
      <c r="H126" s="240" t="s">
        <v>35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268</v>
      </c>
      <c r="AU126" s="247" t="s">
        <v>89</v>
      </c>
      <c r="AV126" s="13" t="s">
        <v>87</v>
      </c>
      <c r="AW126" s="13" t="s">
        <v>41</v>
      </c>
      <c r="AX126" s="13" t="s">
        <v>80</v>
      </c>
      <c r="AY126" s="247" t="s">
        <v>257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2065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4" customFormat="1">
      <c r="A128" s="14"/>
      <c r="B128" s="248"/>
      <c r="C128" s="249"/>
      <c r="D128" s="239" t="s">
        <v>268</v>
      </c>
      <c r="E128" s="250" t="s">
        <v>35</v>
      </c>
      <c r="F128" s="251" t="s">
        <v>1805</v>
      </c>
      <c r="G128" s="249"/>
      <c r="H128" s="252">
        <v>6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268</v>
      </c>
      <c r="AU128" s="258" t="s">
        <v>89</v>
      </c>
      <c r="AV128" s="14" t="s">
        <v>89</v>
      </c>
      <c r="AW128" s="14" t="s">
        <v>41</v>
      </c>
      <c r="AX128" s="14" t="s">
        <v>80</v>
      </c>
      <c r="AY128" s="258" t="s">
        <v>257</v>
      </c>
    </row>
    <row r="129" s="15" customFormat="1">
      <c r="A129" s="15"/>
      <c r="B129" s="259"/>
      <c r="C129" s="260"/>
      <c r="D129" s="239" t="s">
        <v>268</v>
      </c>
      <c r="E129" s="261" t="s">
        <v>35</v>
      </c>
      <c r="F129" s="262" t="s">
        <v>272</v>
      </c>
      <c r="G129" s="260"/>
      <c r="H129" s="263">
        <v>6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9" t="s">
        <v>268</v>
      </c>
      <c r="AU129" s="269" t="s">
        <v>89</v>
      </c>
      <c r="AV129" s="15" t="s">
        <v>264</v>
      </c>
      <c r="AW129" s="15" t="s">
        <v>41</v>
      </c>
      <c r="AX129" s="15" t="s">
        <v>87</v>
      </c>
      <c r="AY129" s="269" t="s">
        <v>257</v>
      </c>
    </row>
    <row r="130" s="2" customFormat="1" ht="16.5" customHeight="1">
      <c r="A130" s="41"/>
      <c r="B130" s="42"/>
      <c r="C130" s="219" t="s">
        <v>294</v>
      </c>
      <c r="D130" s="219" t="s">
        <v>259</v>
      </c>
      <c r="E130" s="220" t="s">
        <v>1273</v>
      </c>
      <c r="F130" s="221" t="s">
        <v>1274</v>
      </c>
      <c r="G130" s="222" t="s">
        <v>262</v>
      </c>
      <c r="H130" s="223">
        <v>45.170000000000002</v>
      </c>
      <c r="I130" s="224"/>
      <c r="J130" s="225">
        <f>ROUND(I130*H130,2)</f>
        <v>0</v>
      </c>
      <c r="K130" s="221" t="s">
        <v>263</v>
      </c>
      <c r="L130" s="47"/>
      <c r="M130" s="226" t="s">
        <v>35</v>
      </c>
      <c r="N130" s="227" t="s">
        <v>51</v>
      </c>
      <c r="O130" s="87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0" t="s">
        <v>264</v>
      </c>
      <c r="AT130" s="230" t="s">
        <v>259</v>
      </c>
      <c r="AU130" s="230" t="s">
        <v>89</v>
      </c>
      <c r="AY130" s="19" t="s">
        <v>257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87</v>
      </c>
      <c r="BK130" s="231">
        <f>ROUND(I130*H130,2)</f>
        <v>0</v>
      </c>
      <c r="BL130" s="19" t="s">
        <v>264</v>
      </c>
      <c r="BM130" s="230" t="s">
        <v>2066</v>
      </c>
    </row>
    <row r="131" s="2" customFormat="1">
      <c r="A131" s="41"/>
      <c r="B131" s="42"/>
      <c r="C131" s="43"/>
      <c r="D131" s="232" t="s">
        <v>266</v>
      </c>
      <c r="E131" s="43"/>
      <c r="F131" s="233" t="s">
        <v>1276</v>
      </c>
      <c r="G131" s="43"/>
      <c r="H131" s="43"/>
      <c r="I131" s="234"/>
      <c r="J131" s="43"/>
      <c r="K131" s="43"/>
      <c r="L131" s="47"/>
      <c r="M131" s="235"/>
      <c r="N131" s="23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266</v>
      </c>
      <c r="AU131" s="19" t="s">
        <v>89</v>
      </c>
    </row>
    <row r="132" s="13" customFormat="1">
      <c r="A132" s="13"/>
      <c r="B132" s="237"/>
      <c r="C132" s="238"/>
      <c r="D132" s="239" t="s">
        <v>268</v>
      </c>
      <c r="E132" s="240" t="s">
        <v>35</v>
      </c>
      <c r="F132" s="241" t="s">
        <v>2060</v>
      </c>
      <c r="G132" s="238"/>
      <c r="H132" s="240" t="s">
        <v>35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268</v>
      </c>
      <c r="AU132" s="247" t="s">
        <v>89</v>
      </c>
      <c r="AV132" s="13" t="s">
        <v>87</v>
      </c>
      <c r="AW132" s="13" t="s">
        <v>41</v>
      </c>
      <c r="AX132" s="13" t="s">
        <v>80</v>
      </c>
      <c r="AY132" s="247" t="s">
        <v>257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1679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4" customFormat="1">
      <c r="A134" s="14"/>
      <c r="B134" s="248"/>
      <c r="C134" s="249"/>
      <c r="D134" s="239" t="s">
        <v>268</v>
      </c>
      <c r="E134" s="250" t="s">
        <v>35</v>
      </c>
      <c r="F134" s="251" t="s">
        <v>2067</v>
      </c>
      <c r="G134" s="249"/>
      <c r="H134" s="252">
        <v>45.170000000000002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268</v>
      </c>
      <c r="AU134" s="258" t="s">
        <v>89</v>
      </c>
      <c r="AV134" s="14" t="s">
        <v>89</v>
      </c>
      <c r="AW134" s="14" t="s">
        <v>41</v>
      </c>
      <c r="AX134" s="14" t="s">
        <v>80</v>
      </c>
      <c r="AY134" s="258" t="s">
        <v>257</v>
      </c>
    </row>
    <row r="135" s="15" customFormat="1">
      <c r="A135" s="15"/>
      <c r="B135" s="259"/>
      <c r="C135" s="260"/>
      <c r="D135" s="239" t="s">
        <v>268</v>
      </c>
      <c r="E135" s="261" t="s">
        <v>35</v>
      </c>
      <c r="F135" s="262" t="s">
        <v>272</v>
      </c>
      <c r="G135" s="260"/>
      <c r="H135" s="263">
        <v>45.170000000000002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9" t="s">
        <v>268</v>
      </c>
      <c r="AU135" s="269" t="s">
        <v>89</v>
      </c>
      <c r="AV135" s="15" t="s">
        <v>264</v>
      </c>
      <c r="AW135" s="15" t="s">
        <v>41</v>
      </c>
      <c r="AX135" s="15" t="s">
        <v>87</v>
      </c>
      <c r="AY135" s="269" t="s">
        <v>257</v>
      </c>
    </row>
    <row r="136" s="2" customFormat="1" ht="24.15" customHeight="1">
      <c r="A136" s="41"/>
      <c r="B136" s="42"/>
      <c r="C136" s="219" t="s">
        <v>302</v>
      </c>
      <c r="D136" s="219" t="s">
        <v>259</v>
      </c>
      <c r="E136" s="220" t="s">
        <v>316</v>
      </c>
      <c r="F136" s="221" t="s">
        <v>317</v>
      </c>
      <c r="G136" s="222" t="s">
        <v>318</v>
      </c>
      <c r="H136" s="223">
        <v>70.013999999999996</v>
      </c>
      <c r="I136" s="224"/>
      <c r="J136" s="225">
        <f>ROUND(I136*H136,2)</f>
        <v>0</v>
      </c>
      <c r="K136" s="221" t="s">
        <v>263</v>
      </c>
      <c r="L136" s="47"/>
      <c r="M136" s="226" t="s">
        <v>35</v>
      </c>
      <c r="N136" s="227" t="s">
        <v>51</v>
      </c>
      <c r="O136" s="87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30" t="s">
        <v>264</v>
      </c>
      <c r="AT136" s="230" t="s">
        <v>259</v>
      </c>
      <c r="AU136" s="230" t="s">
        <v>89</v>
      </c>
      <c r="AY136" s="19" t="s">
        <v>257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87</v>
      </c>
      <c r="BK136" s="231">
        <f>ROUND(I136*H136,2)</f>
        <v>0</v>
      </c>
      <c r="BL136" s="19" t="s">
        <v>264</v>
      </c>
      <c r="BM136" s="230" t="s">
        <v>2068</v>
      </c>
    </row>
    <row r="137" s="2" customFormat="1">
      <c r="A137" s="41"/>
      <c r="B137" s="42"/>
      <c r="C137" s="43"/>
      <c r="D137" s="232" t="s">
        <v>266</v>
      </c>
      <c r="E137" s="43"/>
      <c r="F137" s="233" t="s">
        <v>320</v>
      </c>
      <c r="G137" s="43"/>
      <c r="H137" s="43"/>
      <c r="I137" s="234"/>
      <c r="J137" s="43"/>
      <c r="K137" s="43"/>
      <c r="L137" s="47"/>
      <c r="M137" s="235"/>
      <c r="N137" s="23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266</v>
      </c>
      <c r="AU137" s="19" t="s">
        <v>89</v>
      </c>
    </row>
    <row r="138" s="13" customFormat="1">
      <c r="A138" s="13"/>
      <c r="B138" s="237"/>
      <c r="C138" s="238"/>
      <c r="D138" s="239" t="s">
        <v>268</v>
      </c>
      <c r="E138" s="240" t="s">
        <v>35</v>
      </c>
      <c r="F138" s="241" t="s">
        <v>2060</v>
      </c>
      <c r="G138" s="238"/>
      <c r="H138" s="240" t="s">
        <v>35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268</v>
      </c>
      <c r="AU138" s="247" t="s">
        <v>89</v>
      </c>
      <c r="AV138" s="13" t="s">
        <v>87</v>
      </c>
      <c r="AW138" s="13" t="s">
        <v>41</v>
      </c>
      <c r="AX138" s="13" t="s">
        <v>80</v>
      </c>
      <c r="AY138" s="247" t="s">
        <v>257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725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4" customFormat="1">
      <c r="A140" s="14"/>
      <c r="B140" s="248"/>
      <c r="C140" s="249"/>
      <c r="D140" s="239" t="s">
        <v>268</v>
      </c>
      <c r="E140" s="250" t="s">
        <v>35</v>
      </c>
      <c r="F140" s="251" t="s">
        <v>2069</v>
      </c>
      <c r="G140" s="249"/>
      <c r="H140" s="252">
        <v>70.013999999999996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268</v>
      </c>
      <c r="AU140" s="258" t="s">
        <v>89</v>
      </c>
      <c r="AV140" s="14" t="s">
        <v>89</v>
      </c>
      <c r="AW140" s="14" t="s">
        <v>41</v>
      </c>
      <c r="AX140" s="14" t="s">
        <v>80</v>
      </c>
      <c r="AY140" s="258" t="s">
        <v>257</v>
      </c>
    </row>
    <row r="141" s="15" customFormat="1">
      <c r="A141" s="15"/>
      <c r="B141" s="259"/>
      <c r="C141" s="260"/>
      <c r="D141" s="239" t="s">
        <v>268</v>
      </c>
      <c r="E141" s="261" t="s">
        <v>35</v>
      </c>
      <c r="F141" s="262" t="s">
        <v>272</v>
      </c>
      <c r="G141" s="260"/>
      <c r="H141" s="263">
        <v>70.013999999999996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268</v>
      </c>
      <c r="AU141" s="269" t="s">
        <v>89</v>
      </c>
      <c r="AV141" s="15" t="s">
        <v>264</v>
      </c>
      <c r="AW141" s="15" t="s">
        <v>41</v>
      </c>
      <c r="AX141" s="15" t="s">
        <v>87</v>
      </c>
      <c r="AY141" s="269" t="s">
        <v>257</v>
      </c>
    </row>
    <row r="142" s="2" customFormat="1" ht="24.15" customHeight="1">
      <c r="A142" s="41"/>
      <c r="B142" s="42"/>
      <c r="C142" s="219" t="s">
        <v>308</v>
      </c>
      <c r="D142" s="219" t="s">
        <v>259</v>
      </c>
      <c r="E142" s="220" t="s">
        <v>324</v>
      </c>
      <c r="F142" s="221" t="s">
        <v>325</v>
      </c>
      <c r="G142" s="222" t="s">
        <v>318</v>
      </c>
      <c r="H142" s="223">
        <v>24.768000000000001</v>
      </c>
      <c r="I142" s="224"/>
      <c r="J142" s="225">
        <f>ROUND(I142*H142,2)</f>
        <v>0</v>
      </c>
      <c r="K142" s="221" t="s">
        <v>263</v>
      </c>
      <c r="L142" s="47"/>
      <c r="M142" s="226" t="s">
        <v>35</v>
      </c>
      <c r="N142" s="227" t="s">
        <v>51</v>
      </c>
      <c r="O142" s="87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0" t="s">
        <v>264</v>
      </c>
      <c r="AT142" s="230" t="s">
        <v>259</v>
      </c>
      <c r="AU142" s="230" t="s">
        <v>89</v>
      </c>
      <c r="AY142" s="19" t="s">
        <v>257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87</v>
      </c>
      <c r="BK142" s="231">
        <f>ROUND(I142*H142,2)</f>
        <v>0</v>
      </c>
      <c r="BL142" s="19" t="s">
        <v>264</v>
      </c>
      <c r="BM142" s="230" t="s">
        <v>2070</v>
      </c>
    </row>
    <row r="143" s="2" customFormat="1">
      <c r="A143" s="41"/>
      <c r="B143" s="42"/>
      <c r="C143" s="43"/>
      <c r="D143" s="232" t="s">
        <v>266</v>
      </c>
      <c r="E143" s="43"/>
      <c r="F143" s="233" t="s">
        <v>327</v>
      </c>
      <c r="G143" s="43"/>
      <c r="H143" s="43"/>
      <c r="I143" s="234"/>
      <c r="J143" s="43"/>
      <c r="K143" s="43"/>
      <c r="L143" s="47"/>
      <c r="M143" s="235"/>
      <c r="N143" s="23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266</v>
      </c>
      <c r="AU143" s="19" t="s">
        <v>89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2060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1802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4" customFormat="1">
      <c r="A146" s="14"/>
      <c r="B146" s="248"/>
      <c r="C146" s="249"/>
      <c r="D146" s="239" t="s">
        <v>268</v>
      </c>
      <c r="E146" s="250" t="s">
        <v>35</v>
      </c>
      <c r="F146" s="251" t="s">
        <v>994</v>
      </c>
      <c r="G146" s="249"/>
      <c r="H146" s="252">
        <v>7.3440000000000003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268</v>
      </c>
      <c r="AU146" s="258" t="s">
        <v>89</v>
      </c>
      <c r="AV146" s="14" t="s">
        <v>89</v>
      </c>
      <c r="AW146" s="14" t="s">
        <v>41</v>
      </c>
      <c r="AX146" s="14" t="s">
        <v>80</v>
      </c>
      <c r="AY146" s="258" t="s">
        <v>257</v>
      </c>
    </row>
    <row r="147" s="13" customFormat="1">
      <c r="A147" s="13"/>
      <c r="B147" s="237"/>
      <c r="C147" s="238"/>
      <c r="D147" s="239" t="s">
        <v>268</v>
      </c>
      <c r="E147" s="240" t="s">
        <v>35</v>
      </c>
      <c r="F147" s="241" t="s">
        <v>584</v>
      </c>
      <c r="G147" s="238"/>
      <c r="H147" s="240" t="s">
        <v>35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268</v>
      </c>
      <c r="AU147" s="247" t="s">
        <v>89</v>
      </c>
      <c r="AV147" s="13" t="s">
        <v>87</v>
      </c>
      <c r="AW147" s="13" t="s">
        <v>41</v>
      </c>
      <c r="AX147" s="13" t="s">
        <v>80</v>
      </c>
      <c r="AY147" s="247" t="s">
        <v>257</v>
      </c>
    </row>
    <row r="148" s="14" customFormat="1">
      <c r="A148" s="14"/>
      <c r="B148" s="248"/>
      <c r="C148" s="249"/>
      <c r="D148" s="239" t="s">
        <v>268</v>
      </c>
      <c r="E148" s="250" t="s">
        <v>35</v>
      </c>
      <c r="F148" s="251" t="s">
        <v>589</v>
      </c>
      <c r="G148" s="249"/>
      <c r="H148" s="252">
        <v>8.4239999999999995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268</v>
      </c>
      <c r="AU148" s="258" t="s">
        <v>89</v>
      </c>
      <c r="AV148" s="14" t="s">
        <v>89</v>
      </c>
      <c r="AW148" s="14" t="s">
        <v>41</v>
      </c>
      <c r="AX148" s="14" t="s">
        <v>80</v>
      </c>
      <c r="AY148" s="258" t="s">
        <v>257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2065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4" customFormat="1">
      <c r="A150" s="14"/>
      <c r="B150" s="248"/>
      <c r="C150" s="249"/>
      <c r="D150" s="239" t="s">
        <v>268</v>
      </c>
      <c r="E150" s="250" t="s">
        <v>35</v>
      </c>
      <c r="F150" s="251" t="s">
        <v>2071</v>
      </c>
      <c r="G150" s="249"/>
      <c r="H150" s="252">
        <v>9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268</v>
      </c>
      <c r="AU150" s="258" t="s">
        <v>89</v>
      </c>
      <c r="AV150" s="14" t="s">
        <v>89</v>
      </c>
      <c r="AW150" s="14" t="s">
        <v>41</v>
      </c>
      <c r="AX150" s="14" t="s">
        <v>80</v>
      </c>
      <c r="AY150" s="258" t="s">
        <v>257</v>
      </c>
    </row>
    <row r="151" s="15" customFormat="1">
      <c r="A151" s="15"/>
      <c r="B151" s="259"/>
      <c r="C151" s="260"/>
      <c r="D151" s="239" t="s">
        <v>268</v>
      </c>
      <c r="E151" s="261" t="s">
        <v>35</v>
      </c>
      <c r="F151" s="262" t="s">
        <v>272</v>
      </c>
      <c r="G151" s="260"/>
      <c r="H151" s="263">
        <v>24.768000000000001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9" t="s">
        <v>268</v>
      </c>
      <c r="AU151" s="269" t="s">
        <v>89</v>
      </c>
      <c r="AV151" s="15" t="s">
        <v>264</v>
      </c>
      <c r="AW151" s="15" t="s">
        <v>41</v>
      </c>
      <c r="AX151" s="15" t="s">
        <v>87</v>
      </c>
      <c r="AY151" s="269" t="s">
        <v>257</v>
      </c>
    </row>
    <row r="152" s="2" customFormat="1" ht="21.75" customHeight="1">
      <c r="A152" s="41"/>
      <c r="B152" s="42"/>
      <c r="C152" s="219" t="s">
        <v>315</v>
      </c>
      <c r="D152" s="219" t="s">
        <v>259</v>
      </c>
      <c r="E152" s="220" t="s">
        <v>332</v>
      </c>
      <c r="F152" s="221" t="s">
        <v>333</v>
      </c>
      <c r="G152" s="222" t="s">
        <v>262</v>
      </c>
      <c r="H152" s="223">
        <v>162.612</v>
      </c>
      <c r="I152" s="224"/>
      <c r="J152" s="225">
        <f>ROUND(I152*H152,2)</f>
        <v>0</v>
      </c>
      <c r="K152" s="221" t="s">
        <v>263</v>
      </c>
      <c r="L152" s="47"/>
      <c r="M152" s="226" t="s">
        <v>35</v>
      </c>
      <c r="N152" s="227" t="s">
        <v>51</v>
      </c>
      <c r="O152" s="87"/>
      <c r="P152" s="228">
        <f>O152*H152</f>
        <v>0</v>
      </c>
      <c r="Q152" s="228">
        <v>0.00084000000000000003</v>
      </c>
      <c r="R152" s="228">
        <f>Q152*H152</f>
        <v>0.13659408000000001</v>
      </c>
      <c r="S152" s="228">
        <v>0</v>
      </c>
      <c r="T152" s="22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0" t="s">
        <v>264</v>
      </c>
      <c r="AT152" s="230" t="s">
        <v>259</v>
      </c>
      <c r="AU152" s="230" t="s">
        <v>89</v>
      </c>
      <c r="AY152" s="19" t="s">
        <v>257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87</v>
      </c>
      <c r="BK152" s="231">
        <f>ROUND(I152*H152,2)</f>
        <v>0</v>
      </c>
      <c r="BL152" s="19" t="s">
        <v>264</v>
      </c>
      <c r="BM152" s="230" t="s">
        <v>2072</v>
      </c>
    </row>
    <row r="153" s="2" customFormat="1">
      <c r="A153" s="41"/>
      <c r="B153" s="42"/>
      <c r="C153" s="43"/>
      <c r="D153" s="232" t="s">
        <v>266</v>
      </c>
      <c r="E153" s="43"/>
      <c r="F153" s="233" t="s">
        <v>335</v>
      </c>
      <c r="G153" s="43"/>
      <c r="H153" s="43"/>
      <c r="I153" s="234"/>
      <c r="J153" s="43"/>
      <c r="K153" s="43"/>
      <c r="L153" s="47"/>
      <c r="M153" s="235"/>
      <c r="N153" s="23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266</v>
      </c>
      <c r="AU153" s="19" t="s">
        <v>89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2060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1809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4" customFormat="1">
      <c r="A156" s="14"/>
      <c r="B156" s="248"/>
      <c r="C156" s="249"/>
      <c r="D156" s="239" t="s">
        <v>268</v>
      </c>
      <c r="E156" s="250" t="s">
        <v>35</v>
      </c>
      <c r="F156" s="251" t="s">
        <v>2073</v>
      </c>
      <c r="G156" s="249"/>
      <c r="H156" s="252">
        <v>162.612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268</v>
      </c>
      <c r="AU156" s="258" t="s">
        <v>89</v>
      </c>
      <c r="AV156" s="14" t="s">
        <v>89</v>
      </c>
      <c r="AW156" s="14" t="s">
        <v>41</v>
      </c>
      <c r="AX156" s="14" t="s">
        <v>80</v>
      </c>
      <c r="AY156" s="258" t="s">
        <v>257</v>
      </c>
    </row>
    <row r="157" s="15" customFormat="1">
      <c r="A157" s="15"/>
      <c r="B157" s="259"/>
      <c r="C157" s="260"/>
      <c r="D157" s="239" t="s">
        <v>268</v>
      </c>
      <c r="E157" s="261" t="s">
        <v>35</v>
      </c>
      <c r="F157" s="262" t="s">
        <v>272</v>
      </c>
      <c r="G157" s="260"/>
      <c r="H157" s="263">
        <v>162.612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9" t="s">
        <v>268</v>
      </c>
      <c r="AU157" s="269" t="s">
        <v>89</v>
      </c>
      <c r="AV157" s="15" t="s">
        <v>264</v>
      </c>
      <c r="AW157" s="15" t="s">
        <v>41</v>
      </c>
      <c r="AX157" s="15" t="s">
        <v>87</v>
      </c>
      <c r="AY157" s="269" t="s">
        <v>257</v>
      </c>
    </row>
    <row r="158" s="2" customFormat="1" ht="24.15" customHeight="1">
      <c r="A158" s="41"/>
      <c r="B158" s="42"/>
      <c r="C158" s="219" t="s">
        <v>323</v>
      </c>
      <c r="D158" s="219" t="s">
        <v>259</v>
      </c>
      <c r="E158" s="220" t="s">
        <v>338</v>
      </c>
      <c r="F158" s="221" t="s">
        <v>339</v>
      </c>
      <c r="G158" s="222" t="s">
        <v>262</v>
      </c>
      <c r="H158" s="223">
        <v>162.612</v>
      </c>
      <c r="I158" s="224"/>
      <c r="J158" s="225">
        <f>ROUND(I158*H158,2)</f>
        <v>0</v>
      </c>
      <c r="K158" s="221" t="s">
        <v>263</v>
      </c>
      <c r="L158" s="47"/>
      <c r="M158" s="226" t="s">
        <v>35</v>
      </c>
      <c r="N158" s="227" t="s">
        <v>51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0" t="s">
        <v>264</v>
      </c>
      <c r="AT158" s="230" t="s">
        <v>259</v>
      </c>
      <c r="AU158" s="230" t="s">
        <v>89</v>
      </c>
      <c r="AY158" s="19" t="s">
        <v>257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87</v>
      </c>
      <c r="BK158" s="231">
        <f>ROUND(I158*H158,2)</f>
        <v>0</v>
      </c>
      <c r="BL158" s="19" t="s">
        <v>264</v>
      </c>
      <c r="BM158" s="230" t="s">
        <v>2074</v>
      </c>
    </row>
    <row r="159" s="2" customFormat="1">
      <c r="A159" s="41"/>
      <c r="B159" s="42"/>
      <c r="C159" s="43"/>
      <c r="D159" s="232" t="s">
        <v>266</v>
      </c>
      <c r="E159" s="43"/>
      <c r="F159" s="233" t="s">
        <v>341</v>
      </c>
      <c r="G159" s="43"/>
      <c r="H159" s="43"/>
      <c r="I159" s="234"/>
      <c r="J159" s="43"/>
      <c r="K159" s="43"/>
      <c r="L159" s="47"/>
      <c r="M159" s="235"/>
      <c r="N159" s="23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266</v>
      </c>
      <c r="AU159" s="19" t="s">
        <v>89</v>
      </c>
    </row>
    <row r="160" s="2" customFormat="1" ht="37.8" customHeight="1">
      <c r="A160" s="41"/>
      <c r="B160" s="42"/>
      <c r="C160" s="219" t="s">
        <v>331</v>
      </c>
      <c r="D160" s="219" t="s">
        <v>259</v>
      </c>
      <c r="E160" s="220" t="s">
        <v>342</v>
      </c>
      <c r="F160" s="221" t="s">
        <v>343</v>
      </c>
      <c r="G160" s="222" t="s">
        <v>318</v>
      </c>
      <c r="H160" s="223">
        <v>90.340999999999994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2075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345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2060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346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2076</v>
      </c>
      <c r="G164" s="249"/>
      <c r="H164" s="252">
        <v>70.013999999999996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3" customFormat="1">
      <c r="A165" s="13"/>
      <c r="B165" s="237"/>
      <c r="C165" s="238"/>
      <c r="D165" s="239" t="s">
        <v>268</v>
      </c>
      <c r="E165" s="240" t="s">
        <v>35</v>
      </c>
      <c r="F165" s="241" t="s">
        <v>1689</v>
      </c>
      <c r="G165" s="238"/>
      <c r="H165" s="240" t="s">
        <v>35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268</v>
      </c>
      <c r="AU165" s="247" t="s">
        <v>89</v>
      </c>
      <c r="AV165" s="13" t="s">
        <v>87</v>
      </c>
      <c r="AW165" s="13" t="s">
        <v>41</v>
      </c>
      <c r="AX165" s="13" t="s">
        <v>80</v>
      </c>
      <c r="AY165" s="247" t="s">
        <v>257</v>
      </c>
    </row>
    <row r="166" s="14" customFormat="1">
      <c r="A166" s="14"/>
      <c r="B166" s="248"/>
      <c r="C166" s="249"/>
      <c r="D166" s="239" t="s">
        <v>268</v>
      </c>
      <c r="E166" s="250" t="s">
        <v>35</v>
      </c>
      <c r="F166" s="251" t="s">
        <v>2077</v>
      </c>
      <c r="G166" s="249"/>
      <c r="H166" s="252">
        <v>2.2589999999999999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268</v>
      </c>
      <c r="AU166" s="258" t="s">
        <v>89</v>
      </c>
      <c r="AV166" s="14" t="s">
        <v>89</v>
      </c>
      <c r="AW166" s="14" t="s">
        <v>41</v>
      </c>
      <c r="AX166" s="14" t="s">
        <v>80</v>
      </c>
      <c r="AY166" s="258" t="s">
        <v>257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1691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4" customFormat="1">
      <c r="A168" s="14"/>
      <c r="B168" s="248"/>
      <c r="C168" s="249"/>
      <c r="D168" s="239" t="s">
        <v>268</v>
      </c>
      <c r="E168" s="250" t="s">
        <v>35</v>
      </c>
      <c r="F168" s="251" t="s">
        <v>2078</v>
      </c>
      <c r="G168" s="249"/>
      <c r="H168" s="252">
        <v>18.068000000000001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268</v>
      </c>
      <c r="AU168" s="258" t="s">
        <v>89</v>
      </c>
      <c r="AV168" s="14" t="s">
        <v>89</v>
      </c>
      <c r="AW168" s="14" t="s">
        <v>41</v>
      </c>
      <c r="AX168" s="14" t="s">
        <v>80</v>
      </c>
      <c r="AY168" s="258" t="s">
        <v>257</v>
      </c>
    </row>
    <row r="169" s="15" customFormat="1">
      <c r="A169" s="15"/>
      <c r="B169" s="259"/>
      <c r="C169" s="260"/>
      <c r="D169" s="239" t="s">
        <v>268</v>
      </c>
      <c r="E169" s="261" t="s">
        <v>35</v>
      </c>
      <c r="F169" s="262" t="s">
        <v>272</v>
      </c>
      <c r="G169" s="260"/>
      <c r="H169" s="263">
        <v>90.340999999999994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9" t="s">
        <v>268</v>
      </c>
      <c r="AU169" s="269" t="s">
        <v>89</v>
      </c>
      <c r="AV169" s="15" t="s">
        <v>264</v>
      </c>
      <c r="AW169" s="15" t="s">
        <v>41</v>
      </c>
      <c r="AX169" s="15" t="s">
        <v>87</v>
      </c>
      <c r="AY169" s="269" t="s">
        <v>257</v>
      </c>
    </row>
    <row r="170" s="2" customFormat="1" ht="37.8" customHeight="1">
      <c r="A170" s="41"/>
      <c r="B170" s="42"/>
      <c r="C170" s="219" t="s">
        <v>337</v>
      </c>
      <c r="D170" s="219" t="s">
        <v>259</v>
      </c>
      <c r="E170" s="220" t="s">
        <v>349</v>
      </c>
      <c r="F170" s="221" t="s">
        <v>350</v>
      </c>
      <c r="G170" s="222" t="s">
        <v>318</v>
      </c>
      <c r="H170" s="223">
        <v>180.68100000000001</v>
      </c>
      <c r="I170" s="224"/>
      <c r="J170" s="225">
        <f>ROUND(I170*H170,2)</f>
        <v>0</v>
      </c>
      <c r="K170" s="221" t="s">
        <v>263</v>
      </c>
      <c r="L170" s="47"/>
      <c r="M170" s="226" t="s">
        <v>35</v>
      </c>
      <c r="N170" s="227" t="s">
        <v>51</v>
      </c>
      <c r="O170" s="87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0" t="s">
        <v>264</v>
      </c>
      <c r="AT170" s="230" t="s">
        <v>259</v>
      </c>
      <c r="AU170" s="230" t="s">
        <v>89</v>
      </c>
      <c r="AY170" s="19" t="s">
        <v>257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9" t="s">
        <v>87</v>
      </c>
      <c r="BK170" s="231">
        <f>ROUND(I170*H170,2)</f>
        <v>0</v>
      </c>
      <c r="BL170" s="19" t="s">
        <v>264</v>
      </c>
      <c r="BM170" s="230" t="s">
        <v>2079</v>
      </c>
    </row>
    <row r="171" s="2" customFormat="1">
      <c r="A171" s="41"/>
      <c r="B171" s="42"/>
      <c r="C171" s="43"/>
      <c r="D171" s="232" t="s">
        <v>266</v>
      </c>
      <c r="E171" s="43"/>
      <c r="F171" s="233" t="s">
        <v>352</v>
      </c>
      <c r="G171" s="43"/>
      <c r="H171" s="43"/>
      <c r="I171" s="234"/>
      <c r="J171" s="43"/>
      <c r="K171" s="43"/>
      <c r="L171" s="47"/>
      <c r="M171" s="235"/>
      <c r="N171" s="23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266</v>
      </c>
      <c r="AU171" s="19" t="s">
        <v>89</v>
      </c>
    </row>
    <row r="172" s="13" customFormat="1">
      <c r="A172" s="13"/>
      <c r="B172" s="237"/>
      <c r="C172" s="238"/>
      <c r="D172" s="239" t="s">
        <v>268</v>
      </c>
      <c r="E172" s="240" t="s">
        <v>35</v>
      </c>
      <c r="F172" s="241" t="s">
        <v>2060</v>
      </c>
      <c r="G172" s="238"/>
      <c r="H172" s="240" t="s">
        <v>35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268</v>
      </c>
      <c r="AU172" s="247" t="s">
        <v>89</v>
      </c>
      <c r="AV172" s="13" t="s">
        <v>87</v>
      </c>
      <c r="AW172" s="13" t="s">
        <v>41</v>
      </c>
      <c r="AX172" s="13" t="s">
        <v>80</v>
      </c>
      <c r="AY172" s="247" t="s">
        <v>257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346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4" customFormat="1">
      <c r="A174" s="14"/>
      <c r="B174" s="248"/>
      <c r="C174" s="249"/>
      <c r="D174" s="239" t="s">
        <v>268</v>
      </c>
      <c r="E174" s="250" t="s">
        <v>35</v>
      </c>
      <c r="F174" s="251" t="s">
        <v>2080</v>
      </c>
      <c r="G174" s="249"/>
      <c r="H174" s="252">
        <v>140.02799999999999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268</v>
      </c>
      <c r="AU174" s="258" t="s">
        <v>89</v>
      </c>
      <c r="AV174" s="14" t="s">
        <v>89</v>
      </c>
      <c r="AW174" s="14" t="s">
        <v>41</v>
      </c>
      <c r="AX174" s="14" t="s">
        <v>80</v>
      </c>
      <c r="AY174" s="258" t="s">
        <v>257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1689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4" customFormat="1">
      <c r="A176" s="14"/>
      <c r="B176" s="248"/>
      <c r="C176" s="249"/>
      <c r="D176" s="239" t="s">
        <v>268</v>
      </c>
      <c r="E176" s="250" t="s">
        <v>35</v>
      </c>
      <c r="F176" s="251" t="s">
        <v>2081</v>
      </c>
      <c r="G176" s="249"/>
      <c r="H176" s="252">
        <v>4.5170000000000003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268</v>
      </c>
      <c r="AU176" s="258" t="s">
        <v>89</v>
      </c>
      <c r="AV176" s="14" t="s">
        <v>89</v>
      </c>
      <c r="AW176" s="14" t="s">
        <v>41</v>
      </c>
      <c r="AX176" s="14" t="s">
        <v>80</v>
      </c>
      <c r="AY176" s="258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1691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2082</v>
      </c>
      <c r="G178" s="249"/>
      <c r="H178" s="252">
        <v>36.136000000000003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5" customFormat="1">
      <c r="A179" s="15"/>
      <c r="B179" s="259"/>
      <c r="C179" s="260"/>
      <c r="D179" s="239" t="s">
        <v>268</v>
      </c>
      <c r="E179" s="261" t="s">
        <v>35</v>
      </c>
      <c r="F179" s="262" t="s">
        <v>272</v>
      </c>
      <c r="G179" s="260"/>
      <c r="H179" s="263">
        <v>180.68100000000001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268</v>
      </c>
      <c r="AU179" s="269" t="s">
        <v>89</v>
      </c>
      <c r="AV179" s="15" t="s">
        <v>264</v>
      </c>
      <c r="AW179" s="15" t="s">
        <v>41</v>
      </c>
      <c r="AX179" s="15" t="s">
        <v>87</v>
      </c>
      <c r="AY179" s="269" t="s">
        <v>257</v>
      </c>
    </row>
    <row r="180" s="2" customFormat="1" ht="24.15" customHeight="1">
      <c r="A180" s="41"/>
      <c r="B180" s="42"/>
      <c r="C180" s="219" t="s">
        <v>293</v>
      </c>
      <c r="D180" s="219" t="s">
        <v>259</v>
      </c>
      <c r="E180" s="220" t="s">
        <v>1697</v>
      </c>
      <c r="F180" s="221" t="s">
        <v>1698</v>
      </c>
      <c r="G180" s="222" t="s">
        <v>318</v>
      </c>
      <c r="H180" s="223">
        <v>9.0340000000000007</v>
      </c>
      <c r="I180" s="224"/>
      <c r="J180" s="225">
        <f>ROUND(I180*H180,2)</f>
        <v>0</v>
      </c>
      <c r="K180" s="221" t="s">
        <v>263</v>
      </c>
      <c r="L180" s="47"/>
      <c r="M180" s="226" t="s">
        <v>35</v>
      </c>
      <c r="N180" s="227" t="s">
        <v>51</v>
      </c>
      <c r="O180" s="87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0" t="s">
        <v>264</v>
      </c>
      <c r="AT180" s="230" t="s">
        <v>259</v>
      </c>
      <c r="AU180" s="230" t="s">
        <v>89</v>
      </c>
      <c r="AY180" s="19" t="s">
        <v>257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87</v>
      </c>
      <c r="BK180" s="231">
        <f>ROUND(I180*H180,2)</f>
        <v>0</v>
      </c>
      <c r="BL180" s="19" t="s">
        <v>264</v>
      </c>
      <c r="BM180" s="230" t="s">
        <v>2083</v>
      </c>
    </row>
    <row r="181" s="2" customFormat="1">
      <c r="A181" s="41"/>
      <c r="B181" s="42"/>
      <c r="C181" s="43"/>
      <c r="D181" s="232" t="s">
        <v>266</v>
      </c>
      <c r="E181" s="43"/>
      <c r="F181" s="233" t="s">
        <v>1700</v>
      </c>
      <c r="G181" s="43"/>
      <c r="H181" s="43"/>
      <c r="I181" s="234"/>
      <c r="J181" s="43"/>
      <c r="K181" s="43"/>
      <c r="L181" s="47"/>
      <c r="M181" s="235"/>
      <c r="N181" s="23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266</v>
      </c>
      <c r="AU181" s="19" t="s">
        <v>89</v>
      </c>
    </row>
    <row r="182" s="13" customFormat="1">
      <c r="A182" s="13"/>
      <c r="B182" s="237"/>
      <c r="C182" s="238"/>
      <c r="D182" s="239" t="s">
        <v>268</v>
      </c>
      <c r="E182" s="240" t="s">
        <v>35</v>
      </c>
      <c r="F182" s="241" t="s">
        <v>2060</v>
      </c>
      <c r="G182" s="238"/>
      <c r="H182" s="240" t="s">
        <v>35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268</v>
      </c>
      <c r="AU182" s="247" t="s">
        <v>89</v>
      </c>
      <c r="AV182" s="13" t="s">
        <v>87</v>
      </c>
      <c r="AW182" s="13" t="s">
        <v>41</v>
      </c>
      <c r="AX182" s="13" t="s">
        <v>80</v>
      </c>
      <c r="AY182" s="247" t="s">
        <v>257</v>
      </c>
    </row>
    <row r="183" s="13" customFormat="1">
      <c r="A183" s="13"/>
      <c r="B183" s="237"/>
      <c r="C183" s="238"/>
      <c r="D183" s="239" t="s">
        <v>268</v>
      </c>
      <c r="E183" s="240" t="s">
        <v>35</v>
      </c>
      <c r="F183" s="241" t="s">
        <v>1701</v>
      </c>
      <c r="G183" s="238"/>
      <c r="H183" s="240" t="s">
        <v>35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268</v>
      </c>
      <c r="AU183" s="247" t="s">
        <v>89</v>
      </c>
      <c r="AV183" s="13" t="s">
        <v>87</v>
      </c>
      <c r="AW183" s="13" t="s">
        <v>41</v>
      </c>
      <c r="AX183" s="13" t="s">
        <v>80</v>
      </c>
      <c r="AY183" s="247" t="s">
        <v>257</v>
      </c>
    </row>
    <row r="184" s="14" customFormat="1">
      <c r="A184" s="14"/>
      <c r="B184" s="248"/>
      <c r="C184" s="249"/>
      <c r="D184" s="239" t="s">
        <v>268</v>
      </c>
      <c r="E184" s="250" t="s">
        <v>35</v>
      </c>
      <c r="F184" s="251" t="s">
        <v>2084</v>
      </c>
      <c r="G184" s="249"/>
      <c r="H184" s="252">
        <v>9.0340000000000007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268</v>
      </c>
      <c r="AU184" s="258" t="s">
        <v>89</v>
      </c>
      <c r="AV184" s="14" t="s">
        <v>89</v>
      </c>
      <c r="AW184" s="14" t="s">
        <v>41</v>
      </c>
      <c r="AX184" s="14" t="s">
        <v>80</v>
      </c>
      <c r="AY184" s="258" t="s">
        <v>257</v>
      </c>
    </row>
    <row r="185" s="15" customFormat="1">
      <c r="A185" s="15"/>
      <c r="B185" s="259"/>
      <c r="C185" s="260"/>
      <c r="D185" s="239" t="s">
        <v>268</v>
      </c>
      <c r="E185" s="261" t="s">
        <v>35</v>
      </c>
      <c r="F185" s="262" t="s">
        <v>272</v>
      </c>
      <c r="G185" s="260"/>
      <c r="H185" s="263">
        <v>9.0340000000000007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268</v>
      </c>
      <c r="AU185" s="269" t="s">
        <v>89</v>
      </c>
      <c r="AV185" s="15" t="s">
        <v>264</v>
      </c>
      <c r="AW185" s="15" t="s">
        <v>41</v>
      </c>
      <c r="AX185" s="15" t="s">
        <v>87</v>
      </c>
      <c r="AY185" s="269" t="s">
        <v>257</v>
      </c>
    </row>
    <row r="186" s="2" customFormat="1" ht="24.15" customHeight="1">
      <c r="A186" s="41"/>
      <c r="B186" s="42"/>
      <c r="C186" s="219" t="s">
        <v>348</v>
      </c>
      <c r="D186" s="219" t="s">
        <v>259</v>
      </c>
      <c r="E186" s="220" t="s">
        <v>354</v>
      </c>
      <c r="F186" s="221" t="s">
        <v>355</v>
      </c>
      <c r="G186" s="222" t="s">
        <v>356</v>
      </c>
      <c r="H186" s="223">
        <v>122.864</v>
      </c>
      <c r="I186" s="224"/>
      <c r="J186" s="225">
        <f>ROUND(I186*H186,2)</f>
        <v>0</v>
      </c>
      <c r="K186" s="221" t="s">
        <v>263</v>
      </c>
      <c r="L186" s="47"/>
      <c r="M186" s="226" t="s">
        <v>35</v>
      </c>
      <c r="N186" s="227" t="s">
        <v>51</v>
      </c>
      <c r="O186" s="87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0" t="s">
        <v>264</v>
      </c>
      <c r="AT186" s="230" t="s">
        <v>259</v>
      </c>
      <c r="AU186" s="230" t="s">
        <v>89</v>
      </c>
      <c r="AY186" s="19" t="s">
        <v>257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9" t="s">
        <v>87</v>
      </c>
      <c r="BK186" s="231">
        <f>ROUND(I186*H186,2)</f>
        <v>0</v>
      </c>
      <c r="BL186" s="19" t="s">
        <v>264</v>
      </c>
      <c r="BM186" s="230" t="s">
        <v>2085</v>
      </c>
    </row>
    <row r="187" s="2" customFormat="1">
      <c r="A187" s="41"/>
      <c r="B187" s="42"/>
      <c r="C187" s="43"/>
      <c r="D187" s="232" t="s">
        <v>266</v>
      </c>
      <c r="E187" s="43"/>
      <c r="F187" s="233" t="s">
        <v>358</v>
      </c>
      <c r="G187" s="43"/>
      <c r="H187" s="43"/>
      <c r="I187" s="234"/>
      <c r="J187" s="43"/>
      <c r="K187" s="43"/>
      <c r="L187" s="47"/>
      <c r="M187" s="235"/>
      <c r="N187" s="23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266</v>
      </c>
      <c r="AU187" s="19" t="s">
        <v>89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2060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3" customFormat="1">
      <c r="A189" s="13"/>
      <c r="B189" s="237"/>
      <c r="C189" s="238"/>
      <c r="D189" s="239" t="s">
        <v>268</v>
      </c>
      <c r="E189" s="240" t="s">
        <v>35</v>
      </c>
      <c r="F189" s="241" t="s">
        <v>359</v>
      </c>
      <c r="G189" s="238"/>
      <c r="H189" s="240" t="s">
        <v>35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268</v>
      </c>
      <c r="AU189" s="247" t="s">
        <v>89</v>
      </c>
      <c r="AV189" s="13" t="s">
        <v>87</v>
      </c>
      <c r="AW189" s="13" t="s">
        <v>41</v>
      </c>
      <c r="AX189" s="13" t="s">
        <v>80</v>
      </c>
      <c r="AY189" s="247" t="s">
        <v>257</v>
      </c>
    </row>
    <row r="190" s="14" customFormat="1">
      <c r="A190" s="14"/>
      <c r="B190" s="248"/>
      <c r="C190" s="249"/>
      <c r="D190" s="239" t="s">
        <v>268</v>
      </c>
      <c r="E190" s="250" t="s">
        <v>35</v>
      </c>
      <c r="F190" s="251" t="s">
        <v>2086</v>
      </c>
      <c r="G190" s="249"/>
      <c r="H190" s="252">
        <v>122.864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41</v>
      </c>
      <c r="AX190" s="14" t="s">
        <v>80</v>
      </c>
      <c r="AY190" s="258" t="s">
        <v>257</v>
      </c>
    </row>
    <row r="191" s="15" customFormat="1">
      <c r="A191" s="15"/>
      <c r="B191" s="259"/>
      <c r="C191" s="260"/>
      <c r="D191" s="239" t="s">
        <v>268</v>
      </c>
      <c r="E191" s="261" t="s">
        <v>35</v>
      </c>
      <c r="F191" s="262" t="s">
        <v>272</v>
      </c>
      <c r="G191" s="260"/>
      <c r="H191" s="263">
        <v>122.864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268</v>
      </c>
      <c r="AU191" s="269" t="s">
        <v>89</v>
      </c>
      <c r="AV191" s="15" t="s">
        <v>264</v>
      </c>
      <c r="AW191" s="15" t="s">
        <v>41</v>
      </c>
      <c r="AX191" s="15" t="s">
        <v>87</v>
      </c>
      <c r="AY191" s="269" t="s">
        <v>257</v>
      </c>
    </row>
    <row r="192" s="2" customFormat="1" ht="24.15" customHeight="1">
      <c r="A192" s="41"/>
      <c r="B192" s="42"/>
      <c r="C192" s="219" t="s">
        <v>8</v>
      </c>
      <c r="D192" s="219" t="s">
        <v>259</v>
      </c>
      <c r="E192" s="220" t="s">
        <v>1705</v>
      </c>
      <c r="F192" s="221" t="s">
        <v>1706</v>
      </c>
      <c r="G192" s="222" t="s">
        <v>318</v>
      </c>
      <c r="H192" s="223">
        <v>9.0340000000000007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2087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1708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2060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3" customFormat="1">
      <c r="A195" s="13"/>
      <c r="B195" s="237"/>
      <c r="C195" s="238"/>
      <c r="D195" s="239" t="s">
        <v>268</v>
      </c>
      <c r="E195" s="240" t="s">
        <v>35</v>
      </c>
      <c r="F195" s="241" t="s">
        <v>1701</v>
      </c>
      <c r="G195" s="238"/>
      <c r="H195" s="240" t="s">
        <v>35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268</v>
      </c>
      <c r="AU195" s="247" t="s">
        <v>89</v>
      </c>
      <c r="AV195" s="13" t="s">
        <v>87</v>
      </c>
      <c r="AW195" s="13" t="s">
        <v>41</v>
      </c>
      <c r="AX195" s="13" t="s">
        <v>80</v>
      </c>
      <c r="AY195" s="247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2084</v>
      </c>
      <c r="G196" s="249"/>
      <c r="H196" s="252">
        <v>9.0340000000000007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9.0340000000000007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24.15" customHeight="1">
      <c r="A198" s="41"/>
      <c r="B198" s="42"/>
      <c r="C198" s="219" t="s">
        <v>361</v>
      </c>
      <c r="D198" s="219" t="s">
        <v>259</v>
      </c>
      <c r="E198" s="220" t="s">
        <v>362</v>
      </c>
      <c r="F198" s="221" t="s">
        <v>363</v>
      </c>
      <c r="G198" s="222" t="s">
        <v>318</v>
      </c>
      <c r="H198" s="223">
        <v>47.881</v>
      </c>
      <c r="I198" s="224"/>
      <c r="J198" s="225">
        <f>ROUND(I198*H198,2)</f>
        <v>0</v>
      </c>
      <c r="K198" s="221" t="s">
        <v>263</v>
      </c>
      <c r="L198" s="47"/>
      <c r="M198" s="226" t="s">
        <v>35</v>
      </c>
      <c r="N198" s="227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264</v>
      </c>
      <c r="AT198" s="230" t="s">
        <v>259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2088</v>
      </c>
    </row>
    <row r="199" s="2" customFormat="1">
      <c r="A199" s="41"/>
      <c r="B199" s="42"/>
      <c r="C199" s="43"/>
      <c r="D199" s="232" t="s">
        <v>266</v>
      </c>
      <c r="E199" s="43"/>
      <c r="F199" s="233" t="s">
        <v>365</v>
      </c>
      <c r="G199" s="43"/>
      <c r="H199" s="43"/>
      <c r="I199" s="234"/>
      <c r="J199" s="43"/>
      <c r="K199" s="43"/>
      <c r="L199" s="47"/>
      <c r="M199" s="235"/>
      <c r="N199" s="23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266</v>
      </c>
      <c r="AU199" s="19" t="s">
        <v>89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2060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366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4" customFormat="1">
      <c r="A202" s="14"/>
      <c r="B202" s="248"/>
      <c r="C202" s="249"/>
      <c r="D202" s="239" t="s">
        <v>268</v>
      </c>
      <c r="E202" s="250" t="s">
        <v>35</v>
      </c>
      <c r="F202" s="251" t="s">
        <v>2089</v>
      </c>
      <c r="G202" s="249"/>
      <c r="H202" s="252">
        <v>47.881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268</v>
      </c>
      <c r="AU202" s="258" t="s">
        <v>89</v>
      </c>
      <c r="AV202" s="14" t="s">
        <v>89</v>
      </c>
      <c r="AW202" s="14" t="s">
        <v>41</v>
      </c>
      <c r="AX202" s="14" t="s">
        <v>80</v>
      </c>
      <c r="AY202" s="258" t="s">
        <v>257</v>
      </c>
    </row>
    <row r="203" s="15" customFormat="1">
      <c r="A203" s="15"/>
      <c r="B203" s="259"/>
      <c r="C203" s="260"/>
      <c r="D203" s="239" t="s">
        <v>268</v>
      </c>
      <c r="E203" s="261" t="s">
        <v>35</v>
      </c>
      <c r="F203" s="262" t="s">
        <v>272</v>
      </c>
      <c r="G203" s="260"/>
      <c r="H203" s="263">
        <v>47.881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9" t="s">
        <v>268</v>
      </c>
      <c r="AU203" s="269" t="s">
        <v>89</v>
      </c>
      <c r="AV203" s="15" t="s">
        <v>264</v>
      </c>
      <c r="AW203" s="15" t="s">
        <v>41</v>
      </c>
      <c r="AX203" s="15" t="s">
        <v>87</v>
      </c>
      <c r="AY203" s="269" t="s">
        <v>257</v>
      </c>
    </row>
    <row r="204" s="2" customFormat="1" ht="16.5" customHeight="1">
      <c r="A204" s="41"/>
      <c r="B204" s="42"/>
      <c r="C204" s="270" t="s">
        <v>368</v>
      </c>
      <c r="D204" s="270" t="s">
        <v>369</v>
      </c>
      <c r="E204" s="271" t="s">
        <v>370</v>
      </c>
      <c r="F204" s="272" t="s">
        <v>371</v>
      </c>
      <c r="G204" s="273" t="s">
        <v>356</v>
      </c>
      <c r="H204" s="274">
        <v>95.762</v>
      </c>
      <c r="I204" s="275"/>
      <c r="J204" s="276">
        <f>ROUND(I204*H204,2)</f>
        <v>0</v>
      </c>
      <c r="K204" s="272" t="s">
        <v>263</v>
      </c>
      <c r="L204" s="277"/>
      <c r="M204" s="278" t="s">
        <v>35</v>
      </c>
      <c r="N204" s="279" t="s">
        <v>51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308</v>
      </c>
      <c r="AT204" s="230" t="s">
        <v>369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2090</v>
      </c>
    </row>
    <row r="205" s="14" customFormat="1">
      <c r="A205" s="14"/>
      <c r="B205" s="248"/>
      <c r="C205" s="249"/>
      <c r="D205" s="239" t="s">
        <v>268</v>
      </c>
      <c r="E205" s="249"/>
      <c r="F205" s="251" t="s">
        <v>2091</v>
      </c>
      <c r="G205" s="249"/>
      <c r="H205" s="252">
        <v>95.762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268</v>
      </c>
      <c r="AU205" s="258" t="s">
        <v>89</v>
      </c>
      <c r="AV205" s="14" t="s">
        <v>89</v>
      </c>
      <c r="AW205" s="14" t="s">
        <v>4</v>
      </c>
      <c r="AX205" s="14" t="s">
        <v>87</v>
      </c>
      <c r="AY205" s="258" t="s">
        <v>257</v>
      </c>
    </row>
    <row r="206" s="2" customFormat="1" ht="37.8" customHeight="1">
      <c r="A206" s="41"/>
      <c r="B206" s="42"/>
      <c r="C206" s="219" t="s">
        <v>374</v>
      </c>
      <c r="D206" s="219" t="s">
        <v>259</v>
      </c>
      <c r="E206" s="220" t="s">
        <v>375</v>
      </c>
      <c r="F206" s="221" t="s">
        <v>376</v>
      </c>
      <c r="G206" s="222" t="s">
        <v>318</v>
      </c>
      <c r="H206" s="223">
        <v>17.329000000000001</v>
      </c>
      <c r="I206" s="224"/>
      <c r="J206" s="225">
        <f>ROUND(I206*H206,2)</f>
        <v>0</v>
      </c>
      <c r="K206" s="221" t="s">
        <v>263</v>
      </c>
      <c r="L206" s="47"/>
      <c r="M206" s="226" t="s">
        <v>35</v>
      </c>
      <c r="N206" s="227" t="s">
        <v>51</v>
      </c>
      <c r="O206" s="87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0" t="s">
        <v>264</v>
      </c>
      <c r="AT206" s="230" t="s">
        <v>259</v>
      </c>
      <c r="AU206" s="230" t="s">
        <v>89</v>
      </c>
      <c r="AY206" s="19" t="s">
        <v>257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9" t="s">
        <v>87</v>
      </c>
      <c r="BK206" s="231">
        <f>ROUND(I206*H206,2)</f>
        <v>0</v>
      </c>
      <c r="BL206" s="19" t="s">
        <v>264</v>
      </c>
      <c r="BM206" s="230" t="s">
        <v>2092</v>
      </c>
    </row>
    <row r="207" s="2" customFormat="1">
      <c r="A207" s="41"/>
      <c r="B207" s="42"/>
      <c r="C207" s="43"/>
      <c r="D207" s="232" t="s">
        <v>266</v>
      </c>
      <c r="E207" s="43"/>
      <c r="F207" s="233" t="s">
        <v>378</v>
      </c>
      <c r="G207" s="43"/>
      <c r="H207" s="43"/>
      <c r="I207" s="234"/>
      <c r="J207" s="43"/>
      <c r="K207" s="43"/>
      <c r="L207" s="47"/>
      <c r="M207" s="235"/>
      <c r="N207" s="23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266</v>
      </c>
      <c r="AU207" s="19" t="s">
        <v>89</v>
      </c>
    </row>
    <row r="208" s="13" customFormat="1">
      <c r="A208" s="13"/>
      <c r="B208" s="237"/>
      <c r="C208" s="238"/>
      <c r="D208" s="239" t="s">
        <v>268</v>
      </c>
      <c r="E208" s="240" t="s">
        <v>35</v>
      </c>
      <c r="F208" s="241" t="s">
        <v>2060</v>
      </c>
      <c r="G208" s="238"/>
      <c r="H208" s="240" t="s">
        <v>35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268</v>
      </c>
      <c r="AU208" s="247" t="s">
        <v>89</v>
      </c>
      <c r="AV208" s="13" t="s">
        <v>87</v>
      </c>
      <c r="AW208" s="13" t="s">
        <v>41</v>
      </c>
      <c r="AX208" s="13" t="s">
        <v>80</v>
      </c>
      <c r="AY208" s="247" t="s">
        <v>257</v>
      </c>
    </row>
    <row r="209" s="13" customFormat="1">
      <c r="A209" s="13"/>
      <c r="B209" s="237"/>
      <c r="C209" s="238"/>
      <c r="D209" s="239" t="s">
        <v>268</v>
      </c>
      <c r="E209" s="240" t="s">
        <v>35</v>
      </c>
      <c r="F209" s="241" t="s">
        <v>379</v>
      </c>
      <c r="G209" s="238"/>
      <c r="H209" s="240" t="s">
        <v>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268</v>
      </c>
      <c r="AU209" s="247" t="s">
        <v>89</v>
      </c>
      <c r="AV209" s="13" t="s">
        <v>87</v>
      </c>
      <c r="AW209" s="13" t="s">
        <v>41</v>
      </c>
      <c r="AX209" s="13" t="s">
        <v>80</v>
      </c>
      <c r="AY209" s="247" t="s">
        <v>257</v>
      </c>
    </row>
    <row r="210" s="14" customFormat="1">
      <c r="A210" s="14"/>
      <c r="B210" s="248"/>
      <c r="C210" s="249"/>
      <c r="D210" s="239" t="s">
        <v>268</v>
      </c>
      <c r="E210" s="250" t="s">
        <v>35</v>
      </c>
      <c r="F210" s="251" t="s">
        <v>2093</v>
      </c>
      <c r="G210" s="249"/>
      <c r="H210" s="252">
        <v>17.616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268</v>
      </c>
      <c r="AU210" s="258" t="s">
        <v>89</v>
      </c>
      <c r="AV210" s="14" t="s">
        <v>89</v>
      </c>
      <c r="AW210" s="14" t="s">
        <v>41</v>
      </c>
      <c r="AX210" s="14" t="s">
        <v>80</v>
      </c>
      <c r="AY210" s="258" t="s">
        <v>257</v>
      </c>
    </row>
    <row r="211" s="14" customFormat="1">
      <c r="A211" s="14"/>
      <c r="B211" s="248"/>
      <c r="C211" s="249"/>
      <c r="D211" s="239" t="s">
        <v>268</v>
      </c>
      <c r="E211" s="250" t="s">
        <v>35</v>
      </c>
      <c r="F211" s="251" t="s">
        <v>2094</v>
      </c>
      <c r="G211" s="249"/>
      <c r="H211" s="252">
        <v>-0.28699999999999998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268</v>
      </c>
      <c r="AU211" s="258" t="s">
        <v>89</v>
      </c>
      <c r="AV211" s="14" t="s">
        <v>89</v>
      </c>
      <c r="AW211" s="14" t="s">
        <v>41</v>
      </c>
      <c r="AX211" s="14" t="s">
        <v>80</v>
      </c>
      <c r="AY211" s="258" t="s">
        <v>257</v>
      </c>
    </row>
    <row r="212" s="15" customFormat="1">
      <c r="A212" s="15"/>
      <c r="B212" s="259"/>
      <c r="C212" s="260"/>
      <c r="D212" s="239" t="s">
        <v>268</v>
      </c>
      <c r="E212" s="261" t="s">
        <v>35</v>
      </c>
      <c r="F212" s="262" t="s">
        <v>272</v>
      </c>
      <c r="G212" s="260"/>
      <c r="H212" s="263">
        <v>17.329000000000001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268</v>
      </c>
      <c r="AU212" s="269" t="s">
        <v>89</v>
      </c>
      <c r="AV212" s="15" t="s">
        <v>264</v>
      </c>
      <c r="AW212" s="15" t="s">
        <v>41</v>
      </c>
      <c r="AX212" s="15" t="s">
        <v>87</v>
      </c>
      <c r="AY212" s="269" t="s">
        <v>257</v>
      </c>
    </row>
    <row r="213" s="2" customFormat="1" ht="16.5" customHeight="1">
      <c r="A213" s="41"/>
      <c r="B213" s="42"/>
      <c r="C213" s="270" t="s">
        <v>382</v>
      </c>
      <c r="D213" s="270" t="s">
        <v>369</v>
      </c>
      <c r="E213" s="271" t="s">
        <v>383</v>
      </c>
      <c r="F213" s="272" t="s">
        <v>384</v>
      </c>
      <c r="G213" s="273" t="s">
        <v>356</v>
      </c>
      <c r="H213" s="274">
        <v>34.658000000000001</v>
      </c>
      <c r="I213" s="275"/>
      <c r="J213" s="276">
        <f>ROUND(I213*H213,2)</f>
        <v>0</v>
      </c>
      <c r="K213" s="272" t="s">
        <v>263</v>
      </c>
      <c r="L213" s="277"/>
      <c r="M213" s="278" t="s">
        <v>35</v>
      </c>
      <c r="N213" s="279" t="s">
        <v>51</v>
      </c>
      <c r="O213" s="87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0" t="s">
        <v>308</v>
      </c>
      <c r="AT213" s="230" t="s">
        <v>369</v>
      </c>
      <c r="AU213" s="230" t="s">
        <v>89</v>
      </c>
      <c r="AY213" s="19" t="s">
        <v>257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9" t="s">
        <v>87</v>
      </c>
      <c r="BK213" s="231">
        <f>ROUND(I213*H213,2)</f>
        <v>0</v>
      </c>
      <c r="BL213" s="19" t="s">
        <v>264</v>
      </c>
      <c r="BM213" s="230" t="s">
        <v>2095</v>
      </c>
    </row>
    <row r="214" s="14" customFormat="1">
      <c r="A214" s="14"/>
      <c r="B214" s="248"/>
      <c r="C214" s="249"/>
      <c r="D214" s="239" t="s">
        <v>268</v>
      </c>
      <c r="E214" s="249"/>
      <c r="F214" s="251" t="s">
        <v>2096</v>
      </c>
      <c r="G214" s="249"/>
      <c r="H214" s="252">
        <v>34.658000000000001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</v>
      </c>
      <c r="AX214" s="14" t="s">
        <v>87</v>
      </c>
      <c r="AY214" s="258" t="s">
        <v>257</v>
      </c>
    </row>
    <row r="215" s="2" customFormat="1" ht="24.15" customHeight="1">
      <c r="A215" s="41"/>
      <c r="B215" s="42"/>
      <c r="C215" s="219" t="s">
        <v>388</v>
      </c>
      <c r="D215" s="219" t="s">
        <v>259</v>
      </c>
      <c r="E215" s="220" t="s">
        <v>1308</v>
      </c>
      <c r="F215" s="221" t="s">
        <v>1309</v>
      </c>
      <c r="G215" s="222" t="s">
        <v>262</v>
      </c>
      <c r="H215" s="223">
        <v>45.170000000000002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2097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1311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2060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1719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2067</v>
      </c>
      <c r="G219" s="249"/>
      <c r="H219" s="252">
        <v>45.170000000000002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45.170000000000002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2" customFormat="1" ht="24.15" customHeight="1">
      <c r="A221" s="41"/>
      <c r="B221" s="42"/>
      <c r="C221" s="219" t="s">
        <v>7</v>
      </c>
      <c r="D221" s="219" t="s">
        <v>259</v>
      </c>
      <c r="E221" s="220" t="s">
        <v>1308</v>
      </c>
      <c r="F221" s="221" t="s">
        <v>1309</v>
      </c>
      <c r="G221" s="222" t="s">
        <v>262</v>
      </c>
      <c r="H221" s="223">
        <v>45.170000000000002</v>
      </c>
      <c r="I221" s="224"/>
      <c r="J221" s="225">
        <f>ROUND(I221*H221,2)</f>
        <v>0</v>
      </c>
      <c r="K221" s="221" t="s">
        <v>263</v>
      </c>
      <c r="L221" s="47"/>
      <c r="M221" s="226" t="s">
        <v>35</v>
      </c>
      <c r="N221" s="227" t="s">
        <v>51</v>
      </c>
      <c r="O221" s="87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0" t="s">
        <v>264</v>
      </c>
      <c r="AT221" s="230" t="s">
        <v>259</v>
      </c>
      <c r="AU221" s="230" t="s">
        <v>89</v>
      </c>
      <c r="AY221" s="19" t="s">
        <v>257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87</v>
      </c>
      <c r="BK221" s="231">
        <f>ROUND(I221*H221,2)</f>
        <v>0</v>
      </c>
      <c r="BL221" s="19" t="s">
        <v>264</v>
      </c>
      <c r="BM221" s="230" t="s">
        <v>2098</v>
      </c>
    </row>
    <row r="222" s="2" customFormat="1">
      <c r="A222" s="41"/>
      <c r="B222" s="42"/>
      <c r="C222" s="43"/>
      <c r="D222" s="232" t="s">
        <v>266</v>
      </c>
      <c r="E222" s="43"/>
      <c r="F222" s="233" t="s">
        <v>1311</v>
      </c>
      <c r="G222" s="43"/>
      <c r="H222" s="43"/>
      <c r="I222" s="234"/>
      <c r="J222" s="43"/>
      <c r="K222" s="43"/>
      <c r="L222" s="47"/>
      <c r="M222" s="235"/>
      <c r="N222" s="23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266</v>
      </c>
      <c r="AU222" s="19" t="s">
        <v>89</v>
      </c>
    </row>
    <row r="223" s="13" customFormat="1">
      <c r="A223" s="13"/>
      <c r="B223" s="237"/>
      <c r="C223" s="238"/>
      <c r="D223" s="239" t="s">
        <v>268</v>
      </c>
      <c r="E223" s="240" t="s">
        <v>35</v>
      </c>
      <c r="F223" s="241" t="s">
        <v>2060</v>
      </c>
      <c r="G223" s="238"/>
      <c r="H223" s="240" t="s">
        <v>35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268</v>
      </c>
      <c r="AU223" s="247" t="s">
        <v>89</v>
      </c>
      <c r="AV223" s="13" t="s">
        <v>87</v>
      </c>
      <c r="AW223" s="13" t="s">
        <v>41</v>
      </c>
      <c r="AX223" s="13" t="s">
        <v>80</v>
      </c>
      <c r="AY223" s="247" t="s">
        <v>257</v>
      </c>
    </row>
    <row r="224" s="13" customFormat="1">
      <c r="A224" s="13"/>
      <c r="B224" s="237"/>
      <c r="C224" s="238"/>
      <c r="D224" s="239" t="s">
        <v>268</v>
      </c>
      <c r="E224" s="240" t="s">
        <v>35</v>
      </c>
      <c r="F224" s="241" t="s">
        <v>1721</v>
      </c>
      <c r="G224" s="238"/>
      <c r="H224" s="240" t="s">
        <v>35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268</v>
      </c>
      <c r="AU224" s="247" t="s">
        <v>89</v>
      </c>
      <c r="AV224" s="13" t="s">
        <v>87</v>
      </c>
      <c r="AW224" s="13" t="s">
        <v>41</v>
      </c>
      <c r="AX224" s="13" t="s">
        <v>80</v>
      </c>
      <c r="AY224" s="247" t="s">
        <v>257</v>
      </c>
    </row>
    <row r="225" s="14" customFormat="1">
      <c r="A225" s="14"/>
      <c r="B225" s="248"/>
      <c r="C225" s="249"/>
      <c r="D225" s="239" t="s">
        <v>268</v>
      </c>
      <c r="E225" s="250" t="s">
        <v>35</v>
      </c>
      <c r="F225" s="251" t="s">
        <v>2067</v>
      </c>
      <c r="G225" s="249"/>
      <c r="H225" s="252">
        <v>45.170000000000002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268</v>
      </c>
      <c r="AU225" s="258" t="s">
        <v>89</v>
      </c>
      <c r="AV225" s="14" t="s">
        <v>89</v>
      </c>
      <c r="AW225" s="14" t="s">
        <v>41</v>
      </c>
      <c r="AX225" s="14" t="s">
        <v>80</v>
      </c>
      <c r="AY225" s="258" t="s">
        <v>257</v>
      </c>
    </row>
    <row r="226" s="15" customFormat="1">
      <c r="A226" s="15"/>
      <c r="B226" s="259"/>
      <c r="C226" s="260"/>
      <c r="D226" s="239" t="s">
        <v>268</v>
      </c>
      <c r="E226" s="261" t="s">
        <v>35</v>
      </c>
      <c r="F226" s="262" t="s">
        <v>272</v>
      </c>
      <c r="G226" s="260"/>
      <c r="H226" s="263">
        <v>45.170000000000002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9" t="s">
        <v>268</v>
      </c>
      <c r="AU226" s="269" t="s">
        <v>89</v>
      </c>
      <c r="AV226" s="15" t="s">
        <v>264</v>
      </c>
      <c r="AW226" s="15" t="s">
        <v>41</v>
      </c>
      <c r="AX226" s="15" t="s">
        <v>87</v>
      </c>
      <c r="AY226" s="269" t="s">
        <v>257</v>
      </c>
    </row>
    <row r="227" s="2" customFormat="1" ht="16.5" customHeight="1">
      <c r="A227" s="41"/>
      <c r="B227" s="42"/>
      <c r="C227" s="270" t="s">
        <v>400</v>
      </c>
      <c r="D227" s="270" t="s">
        <v>369</v>
      </c>
      <c r="E227" s="271" t="s">
        <v>1315</v>
      </c>
      <c r="F227" s="272" t="s">
        <v>1316</v>
      </c>
      <c r="G227" s="273" t="s">
        <v>318</v>
      </c>
      <c r="H227" s="274">
        <v>2.2589999999999999</v>
      </c>
      <c r="I227" s="275"/>
      <c r="J227" s="276">
        <f>ROUND(I227*H227,2)</f>
        <v>0</v>
      </c>
      <c r="K227" s="272" t="s">
        <v>263</v>
      </c>
      <c r="L227" s="277"/>
      <c r="M227" s="278" t="s">
        <v>35</v>
      </c>
      <c r="N227" s="279" t="s">
        <v>51</v>
      </c>
      <c r="O227" s="87"/>
      <c r="P227" s="228">
        <f>O227*H227</f>
        <v>0</v>
      </c>
      <c r="Q227" s="228">
        <v>0.20999999999999999</v>
      </c>
      <c r="R227" s="228">
        <f>Q227*H227</f>
        <v>0.47438999999999998</v>
      </c>
      <c r="S227" s="228">
        <v>0</v>
      </c>
      <c r="T227" s="22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0" t="s">
        <v>308</v>
      </c>
      <c r="AT227" s="230" t="s">
        <v>369</v>
      </c>
      <c r="AU227" s="230" t="s">
        <v>89</v>
      </c>
      <c r="AY227" s="19" t="s">
        <v>257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9" t="s">
        <v>87</v>
      </c>
      <c r="BK227" s="231">
        <f>ROUND(I227*H227,2)</f>
        <v>0</v>
      </c>
      <c r="BL227" s="19" t="s">
        <v>264</v>
      </c>
      <c r="BM227" s="230" t="s">
        <v>2099</v>
      </c>
    </row>
    <row r="228" s="13" customFormat="1">
      <c r="A228" s="13"/>
      <c r="B228" s="237"/>
      <c r="C228" s="238"/>
      <c r="D228" s="239" t="s">
        <v>268</v>
      </c>
      <c r="E228" s="240" t="s">
        <v>35</v>
      </c>
      <c r="F228" s="241" t="s">
        <v>2060</v>
      </c>
      <c r="G228" s="238"/>
      <c r="H228" s="240" t="s">
        <v>35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268</v>
      </c>
      <c r="AU228" s="247" t="s">
        <v>89</v>
      </c>
      <c r="AV228" s="13" t="s">
        <v>87</v>
      </c>
      <c r="AW228" s="13" t="s">
        <v>41</v>
      </c>
      <c r="AX228" s="13" t="s">
        <v>80</v>
      </c>
      <c r="AY228" s="247" t="s">
        <v>257</v>
      </c>
    </row>
    <row r="229" s="13" customFormat="1">
      <c r="A229" s="13"/>
      <c r="B229" s="237"/>
      <c r="C229" s="238"/>
      <c r="D229" s="239" t="s">
        <v>268</v>
      </c>
      <c r="E229" s="240" t="s">
        <v>35</v>
      </c>
      <c r="F229" s="241" t="s">
        <v>1723</v>
      </c>
      <c r="G229" s="238"/>
      <c r="H229" s="240" t="s">
        <v>35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268</v>
      </c>
      <c r="AU229" s="247" t="s">
        <v>89</v>
      </c>
      <c r="AV229" s="13" t="s">
        <v>87</v>
      </c>
      <c r="AW229" s="13" t="s">
        <v>41</v>
      </c>
      <c r="AX229" s="13" t="s">
        <v>80</v>
      </c>
      <c r="AY229" s="247" t="s">
        <v>257</v>
      </c>
    </row>
    <row r="230" s="14" customFormat="1">
      <c r="A230" s="14"/>
      <c r="B230" s="248"/>
      <c r="C230" s="249"/>
      <c r="D230" s="239" t="s">
        <v>268</v>
      </c>
      <c r="E230" s="250" t="s">
        <v>35</v>
      </c>
      <c r="F230" s="251" t="s">
        <v>2077</v>
      </c>
      <c r="G230" s="249"/>
      <c r="H230" s="252">
        <v>2.2589999999999999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268</v>
      </c>
      <c r="AU230" s="258" t="s">
        <v>89</v>
      </c>
      <c r="AV230" s="14" t="s">
        <v>89</v>
      </c>
      <c r="AW230" s="14" t="s">
        <v>41</v>
      </c>
      <c r="AX230" s="14" t="s">
        <v>80</v>
      </c>
      <c r="AY230" s="258" t="s">
        <v>257</v>
      </c>
    </row>
    <row r="231" s="15" customFormat="1">
      <c r="A231" s="15"/>
      <c r="B231" s="259"/>
      <c r="C231" s="260"/>
      <c r="D231" s="239" t="s">
        <v>268</v>
      </c>
      <c r="E231" s="261" t="s">
        <v>35</v>
      </c>
      <c r="F231" s="262" t="s">
        <v>272</v>
      </c>
      <c r="G231" s="260"/>
      <c r="H231" s="263">
        <v>2.2589999999999999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268</v>
      </c>
      <c r="AU231" s="269" t="s">
        <v>89</v>
      </c>
      <c r="AV231" s="15" t="s">
        <v>264</v>
      </c>
      <c r="AW231" s="15" t="s">
        <v>41</v>
      </c>
      <c r="AX231" s="15" t="s">
        <v>87</v>
      </c>
      <c r="AY231" s="269" t="s">
        <v>257</v>
      </c>
    </row>
    <row r="232" s="2" customFormat="1" ht="16.5" customHeight="1">
      <c r="A232" s="41"/>
      <c r="B232" s="42"/>
      <c r="C232" s="219" t="s">
        <v>405</v>
      </c>
      <c r="D232" s="219" t="s">
        <v>259</v>
      </c>
      <c r="E232" s="220" t="s">
        <v>1320</v>
      </c>
      <c r="F232" s="221" t="s">
        <v>1321</v>
      </c>
      <c r="G232" s="222" t="s">
        <v>262</v>
      </c>
      <c r="H232" s="223">
        <v>45.170000000000002</v>
      </c>
      <c r="I232" s="224"/>
      <c r="J232" s="225">
        <f>ROUND(I232*H232,2)</f>
        <v>0</v>
      </c>
      <c r="K232" s="221" t="s">
        <v>263</v>
      </c>
      <c r="L232" s="47"/>
      <c r="M232" s="226" t="s">
        <v>35</v>
      </c>
      <c r="N232" s="227" t="s">
        <v>51</v>
      </c>
      <c r="O232" s="87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30" t="s">
        <v>264</v>
      </c>
      <c r="AT232" s="230" t="s">
        <v>259</v>
      </c>
      <c r="AU232" s="230" t="s">
        <v>89</v>
      </c>
      <c r="AY232" s="19" t="s">
        <v>257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9" t="s">
        <v>87</v>
      </c>
      <c r="BK232" s="231">
        <f>ROUND(I232*H232,2)</f>
        <v>0</v>
      </c>
      <c r="BL232" s="19" t="s">
        <v>264</v>
      </c>
      <c r="BM232" s="230" t="s">
        <v>2100</v>
      </c>
    </row>
    <row r="233" s="2" customFormat="1">
      <c r="A233" s="41"/>
      <c r="B233" s="42"/>
      <c r="C233" s="43"/>
      <c r="D233" s="232" t="s">
        <v>266</v>
      </c>
      <c r="E233" s="43"/>
      <c r="F233" s="233" t="s">
        <v>1323</v>
      </c>
      <c r="G233" s="43"/>
      <c r="H233" s="43"/>
      <c r="I233" s="234"/>
      <c r="J233" s="43"/>
      <c r="K233" s="43"/>
      <c r="L233" s="47"/>
      <c r="M233" s="235"/>
      <c r="N233" s="23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266</v>
      </c>
      <c r="AU233" s="19" t="s">
        <v>89</v>
      </c>
    </row>
    <row r="234" s="13" customFormat="1">
      <c r="A234" s="13"/>
      <c r="B234" s="237"/>
      <c r="C234" s="238"/>
      <c r="D234" s="239" t="s">
        <v>268</v>
      </c>
      <c r="E234" s="240" t="s">
        <v>35</v>
      </c>
      <c r="F234" s="241" t="s">
        <v>2060</v>
      </c>
      <c r="G234" s="238"/>
      <c r="H234" s="240" t="s">
        <v>35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268</v>
      </c>
      <c r="AU234" s="247" t="s">
        <v>89</v>
      </c>
      <c r="AV234" s="13" t="s">
        <v>87</v>
      </c>
      <c r="AW234" s="13" t="s">
        <v>41</v>
      </c>
      <c r="AX234" s="13" t="s">
        <v>80</v>
      </c>
      <c r="AY234" s="247" t="s">
        <v>257</v>
      </c>
    </row>
    <row r="235" s="13" customFormat="1">
      <c r="A235" s="13"/>
      <c r="B235" s="237"/>
      <c r="C235" s="238"/>
      <c r="D235" s="239" t="s">
        <v>268</v>
      </c>
      <c r="E235" s="240" t="s">
        <v>35</v>
      </c>
      <c r="F235" s="241" t="s">
        <v>270</v>
      </c>
      <c r="G235" s="238"/>
      <c r="H235" s="240" t="s">
        <v>35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268</v>
      </c>
      <c r="AU235" s="247" t="s">
        <v>89</v>
      </c>
      <c r="AV235" s="13" t="s">
        <v>87</v>
      </c>
      <c r="AW235" s="13" t="s">
        <v>41</v>
      </c>
      <c r="AX235" s="13" t="s">
        <v>80</v>
      </c>
      <c r="AY235" s="247" t="s">
        <v>257</v>
      </c>
    </row>
    <row r="236" s="14" customFormat="1">
      <c r="A236" s="14"/>
      <c r="B236" s="248"/>
      <c r="C236" s="249"/>
      <c r="D236" s="239" t="s">
        <v>268</v>
      </c>
      <c r="E236" s="250" t="s">
        <v>35</v>
      </c>
      <c r="F236" s="251" t="s">
        <v>2067</v>
      </c>
      <c r="G236" s="249"/>
      <c r="H236" s="252">
        <v>45.170000000000002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268</v>
      </c>
      <c r="AU236" s="258" t="s">
        <v>89</v>
      </c>
      <c r="AV236" s="14" t="s">
        <v>89</v>
      </c>
      <c r="AW236" s="14" t="s">
        <v>41</v>
      </c>
      <c r="AX236" s="14" t="s">
        <v>80</v>
      </c>
      <c r="AY236" s="258" t="s">
        <v>257</v>
      </c>
    </row>
    <row r="237" s="15" customFormat="1">
      <c r="A237" s="15"/>
      <c r="B237" s="259"/>
      <c r="C237" s="260"/>
      <c r="D237" s="239" t="s">
        <v>268</v>
      </c>
      <c r="E237" s="261" t="s">
        <v>35</v>
      </c>
      <c r="F237" s="262" t="s">
        <v>272</v>
      </c>
      <c r="G237" s="260"/>
      <c r="H237" s="263">
        <v>45.170000000000002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9" t="s">
        <v>268</v>
      </c>
      <c r="AU237" s="269" t="s">
        <v>89</v>
      </c>
      <c r="AV237" s="15" t="s">
        <v>264</v>
      </c>
      <c r="AW237" s="15" t="s">
        <v>41</v>
      </c>
      <c r="AX237" s="15" t="s">
        <v>87</v>
      </c>
      <c r="AY237" s="269" t="s">
        <v>257</v>
      </c>
    </row>
    <row r="238" s="2" customFormat="1" ht="16.5" customHeight="1">
      <c r="A238" s="41"/>
      <c r="B238" s="42"/>
      <c r="C238" s="270" t="s">
        <v>413</v>
      </c>
      <c r="D238" s="270" t="s">
        <v>369</v>
      </c>
      <c r="E238" s="271" t="s">
        <v>1325</v>
      </c>
      <c r="F238" s="272" t="s">
        <v>1326</v>
      </c>
      <c r="G238" s="273" t="s">
        <v>1327</v>
      </c>
      <c r="H238" s="274">
        <v>1.129</v>
      </c>
      <c r="I238" s="275"/>
      <c r="J238" s="276">
        <f>ROUND(I238*H238,2)</f>
        <v>0</v>
      </c>
      <c r="K238" s="272" t="s">
        <v>263</v>
      </c>
      <c r="L238" s="277"/>
      <c r="M238" s="278" t="s">
        <v>35</v>
      </c>
      <c r="N238" s="279" t="s">
        <v>51</v>
      </c>
      <c r="O238" s="87"/>
      <c r="P238" s="228">
        <f>O238*H238</f>
        <v>0</v>
      </c>
      <c r="Q238" s="228">
        <v>0.001</v>
      </c>
      <c r="R238" s="228">
        <f>Q238*H238</f>
        <v>0.001129</v>
      </c>
      <c r="S238" s="228">
        <v>0</v>
      </c>
      <c r="T238" s="22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0" t="s">
        <v>308</v>
      </c>
      <c r="AT238" s="230" t="s">
        <v>369</v>
      </c>
      <c r="AU238" s="230" t="s">
        <v>89</v>
      </c>
      <c r="AY238" s="19" t="s">
        <v>257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9" t="s">
        <v>87</v>
      </c>
      <c r="BK238" s="231">
        <f>ROUND(I238*H238,2)</f>
        <v>0</v>
      </c>
      <c r="BL238" s="19" t="s">
        <v>264</v>
      </c>
      <c r="BM238" s="230" t="s">
        <v>2101</v>
      </c>
    </row>
    <row r="239" s="14" customFormat="1">
      <c r="A239" s="14"/>
      <c r="B239" s="248"/>
      <c r="C239" s="249"/>
      <c r="D239" s="239" t="s">
        <v>268</v>
      </c>
      <c r="E239" s="249"/>
      <c r="F239" s="251" t="s">
        <v>2102</v>
      </c>
      <c r="G239" s="249"/>
      <c r="H239" s="252">
        <v>1.129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268</v>
      </c>
      <c r="AU239" s="258" t="s">
        <v>89</v>
      </c>
      <c r="AV239" s="14" t="s">
        <v>89</v>
      </c>
      <c r="AW239" s="14" t="s">
        <v>4</v>
      </c>
      <c r="AX239" s="14" t="s">
        <v>87</v>
      </c>
      <c r="AY239" s="258" t="s">
        <v>257</v>
      </c>
    </row>
    <row r="240" s="12" customFormat="1" ht="22.8" customHeight="1">
      <c r="A240" s="12"/>
      <c r="B240" s="203"/>
      <c r="C240" s="204"/>
      <c r="D240" s="205" t="s">
        <v>79</v>
      </c>
      <c r="E240" s="217" t="s">
        <v>89</v>
      </c>
      <c r="F240" s="217" t="s">
        <v>387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SUM(P241:P245)</f>
        <v>0</v>
      </c>
      <c r="Q240" s="211"/>
      <c r="R240" s="212">
        <f>SUM(R241:R245)</f>
        <v>9.2458473000000012</v>
      </c>
      <c r="S240" s="211"/>
      <c r="T240" s="213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87</v>
      </c>
      <c r="AT240" s="215" t="s">
        <v>79</v>
      </c>
      <c r="AU240" s="215" t="s">
        <v>87</v>
      </c>
      <c r="AY240" s="214" t="s">
        <v>257</v>
      </c>
      <c r="BK240" s="216">
        <f>SUM(BK241:BK245)</f>
        <v>0</v>
      </c>
    </row>
    <row r="241" s="2" customFormat="1" ht="33" customHeight="1">
      <c r="A241" s="41"/>
      <c r="B241" s="42"/>
      <c r="C241" s="219" t="s">
        <v>418</v>
      </c>
      <c r="D241" s="219" t="s">
        <v>259</v>
      </c>
      <c r="E241" s="220" t="s">
        <v>389</v>
      </c>
      <c r="F241" s="221" t="s">
        <v>390</v>
      </c>
      <c r="G241" s="222" t="s">
        <v>297</v>
      </c>
      <c r="H241" s="223">
        <v>45.170000000000002</v>
      </c>
      <c r="I241" s="224"/>
      <c r="J241" s="225">
        <f>ROUND(I241*H241,2)</f>
        <v>0</v>
      </c>
      <c r="K241" s="221" t="s">
        <v>263</v>
      </c>
      <c r="L241" s="47"/>
      <c r="M241" s="226" t="s">
        <v>35</v>
      </c>
      <c r="N241" s="227" t="s">
        <v>51</v>
      </c>
      <c r="O241" s="87"/>
      <c r="P241" s="228">
        <f>O241*H241</f>
        <v>0</v>
      </c>
      <c r="Q241" s="228">
        <v>0.20469000000000001</v>
      </c>
      <c r="R241" s="228">
        <f>Q241*H241</f>
        <v>9.2458473000000012</v>
      </c>
      <c r="S241" s="228">
        <v>0</v>
      </c>
      <c r="T241" s="22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0" t="s">
        <v>264</v>
      </c>
      <c r="AT241" s="230" t="s">
        <v>259</v>
      </c>
      <c r="AU241" s="230" t="s">
        <v>89</v>
      </c>
      <c r="AY241" s="19" t="s">
        <v>257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87</v>
      </c>
      <c r="BK241" s="231">
        <f>ROUND(I241*H241,2)</f>
        <v>0</v>
      </c>
      <c r="BL241" s="19" t="s">
        <v>264</v>
      </c>
      <c r="BM241" s="230" t="s">
        <v>2103</v>
      </c>
    </row>
    <row r="242" s="2" customFormat="1">
      <c r="A242" s="41"/>
      <c r="B242" s="42"/>
      <c r="C242" s="43"/>
      <c r="D242" s="232" t="s">
        <v>266</v>
      </c>
      <c r="E242" s="43"/>
      <c r="F242" s="233" t="s">
        <v>392</v>
      </c>
      <c r="G242" s="43"/>
      <c r="H242" s="43"/>
      <c r="I242" s="234"/>
      <c r="J242" s="43"/>
      <c r="K242" s="43"/>
      <c r="L242" s="47"/>
      <c r="M242" s="235"/>
      <c r="N242" s="23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266</v>
      </c>
      <c r="AU242" s="19" t="s">
        <v>89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2060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4" customFormat="1">
      <c r="A244" s="14"/>
      <c r="B244" s="248"/>
      <c r="C244" s="249"/>
      <c r="D244" s="239" t="s">
        <v>268</v>
      </c>
      <c r="E244" s="250" t="s">
        <v>35</v>
      </c>
      <c r="F244" s="251" t="s">
        <v>2104</v>
      </c>
      <c r="G244" s="249"/>
      <c r="H244" s="252">
        <v>45.170000000000002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41</v>
      </c>
      <c r="AX244" s="14" t="s">
        <v>80</v>
      </c>
      <c r="AY244" s="258" t="s">
        <v>257</v>
      </c>
    </row>
    <row r="245" s="15" customFormat="1">
      <c r="A245" s="15"/>
      <c r="B245" s="259"/>
      <c r="C245" s="260"/>
      <c r="D245" s="239" t="s">
        <v>268</v>
      </c>
      <c r="E245" s="261" t="s">
        <v>35</v>
      </c>
      <c r="F245" s="262" t="s">
        <v>272</v>
      </c>
      <c r="G245" s="260"/>
      <c r="H245" s="263">
        <v>45.170000000000002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268</v>
      </c>
      <c r="AU245" s="269" t="s">
        <v>89</v>
      </c>
      <c r="AV245" s="15" t="s">
        <v>264</v>
      </c>
      <c r="AW245" s="15" t="s">
        <v>41</v>
      </c>
      <c r="AX245" s="15" t="s">
        <v>87</v>
      </c>
      <c r="AY245" s="269" t="s">
        <v>257</v>
      </c>
    </row>
    <row r="246" s="12" customFormat="1" ht="22.8" customHeight="1">
      <c r="A246" s="12"/>
      <c r="B246" s="203"/>
      <c r="C246" s="204"/>
      <c r="D246" s="205" t="s">
        <v>79</v>
      </c>
      <c r="E246" s="217" t="s">
        <v>98</v>
      </c>
      <c r="F246" s="217" t="s">
        <v>393</v>
      </c>
      <c r="G246" s="204"/>
      <c r="H246" s="204"/>
      <c r="I246" s="207"/>
      <c r="J246" s="218">
        <f>BK246</f>
        <v>0</v>
      </c>
      <c r="K246" s="204"/>
      <c r="L246" s="209"/>
      <c r="M246" s="210"/>
      <c r="N246" s="211"/>
      <c r="O246" s="211"/>
      <c r="P246" s="212">
        <f>SUM(P247:P253)</f>
        <v>0</v>
      </c>
      <c r="Q246" s="211"/>
      <c r="R246" s="212">
        <f>SUM(R247:R253)</f>
        <v>0.17688999999999999</v>
      </c>
      <c r="S246" s="211"/>
      <c r="T246" s="213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87</v>
      </c>
      <c r="AT246" s="215" t="s">
        <v>79</v>
      </c>
      <c r="AU246" s="215" t="s">
        <v>87</v>
      </c>
      <c r="AY246" s="214" t="s">
        <v>257</v>
      </c>
      <c r="BK246" s="216">
        <f>SUM(BK247:BK253)</f>
        <v>0</v>
      </c>
    </row>
    <row r="247" s="2" customFormat="1" ht="24.15" customHeight="1">
      <c r="A247" s="41"/>
      <c r="B247" s="42"/>
      <c r="C247" s="219" t="s">
        <v>422</v>
      </c>
      <c r="D247" s="219" t="s">
        <v>259</v>
      </c>
      <c r="E247" s="220" t="s">
        <v>394</v>
      </c>
      <c r="F247" s="221" t="s">
        <v>395</v>
      </c>
      <c r="G247" s="222" t="s">
        <v>396</v>
      </c>
      <c r="H247" s="223">
        <v>1</v>
      </c>
      <c r="I247" s="224"/>
      <c r="J247" s="225">
        <f>ROUND(I247*H247,2)</f>
        <v>0</v>
      </c>
      <c r="K247" s="221" t="s">
        <v>263</v>
      </c>
      <c r="L247" s="47"/>
      <c r="M247" s="226" t="s">
        <v>35</v>
      </c>
      <c r="N247" s="227" t="s">
        <v>51</v>
      </c>
      <c r="O247" s="87"/>
      <c r="P247" s="228">
        <f>O247*H247</f>
        <v>0</v>
      </c>
      <c r="Q247" s="228">
        <v>0.17488999999999999</v>
      </c>
      <c r="R247" s="228">
        <f>Q247*H247</f>
        <v>0.17488999999999999</v>
      </c>
      <c r="S247" s="228">
        <v>0</v>
      </c>
      <c r="T247" s="22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0" t="s">
        <v>264</v>
      </c>
      <c r="AT247" s="230" t="s">
        <v>259</v>
      </c>
      <c r="AU247" s="230" t="s">
        <v>89</v>
      </c>
      <c r="AY247" s="19" t="s">
        <v>257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9" t="s">
        <v>87</v>
      </c>
      <c r="BK247" s="231">
        <f>ROUND(I247*H247,2)</f>
        <v>0</v>
      </c>
      <c r="BL247" s="19" t="s">
        <v>264</v>
      </c>
      <c r="BM247" s="230" t="s">
        <v>2105</v>
      </c>
    </row>
    <row r="248" s="2" customFormat="1">
      <c r="A248" s="41"/>
      <c r="B248" s="42"/>
      <c r="C248" s="43"/>
      <c r="D248" s="232" t="s">
        <v>266</v>
      </c>
      <c r="E248" s="43"/>
      <c r="F248" s="233" t="s">
        <v>398</v>
      </c>
      <c r="G248" s="43"/>
      <c r="H248" s="43"/>
      <c r="I248" s="234"/>
      <c r="J248" s="43"/>
      <c r="K248" s="43"/>
      <c r="L248" s="47"/>
      <c r="M248" s="235"/>
      <c r="N248" s="23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266</v>
      </c>
      <c r="AU248" s="19" t="s">
        <v>89</v>
      </c>
    </row>
    <row r="249" s="13" customFormat="1">
      <c r="A249" s="13"/>
      <c r="B249" s="237"/>
      <c r="C249" s="238"/>
      <c r="D249" s="239" t="s">
        <v>268</v>
      </c>
      <c r="E249" s="240" t="s">
        <v>35</v>
      </c>
      <c r="F249" s="241" t="s">
        <v>2060</v>
      </c>
      <c r="G249" s="238"/>
      <c r="H249" s="240" t="s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268</v>
      </c>
      <c r="AU249" s="247" t="s">
        <v>89</v>
      </c>
      <c r="AV249" s="13" t="s">
        <v>87</v>
      </c>
      <c r="AW249" s="13" t="s">
        <v>41</v>
      </c>
      <c r="AX249" s="13" t="s">
        <v>80</v>
      </c>
      <c r="AY249" s="247" t="s">
        <v>257</v>
      </c>
    </row>
    <row r="250" s="13" customFormat="1">
      <c r="A250" s="13"/>
      <c r="B250" s="237"/>
      <c r="C250" s="238"/>
      <c r="D250" s="239" t="s">
        <v>268</v>
      </c>
      <c r="E250" s="240" t="s">
        <v>35</v>
      </c>
      <c r="F250" s="241" t="s">
        <v>399</v>
      </c>
      <c r="G250" s="238"/>
      <c r="H250" s="240" t="s">
        <v>35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268</v>
      </c>
      <c r="AU250" s="247" t="s">
        <v>89</v>
      </c>
      <c r="AV250" s="13" t="s">
        <v>87</v>
      </c>
      <c r="AW250" s="13" t="s">
        <v>41</v>
      </c>
      <c r="AX250" s="13" t="s">
        <v>80</v>
      </c>
      <c r="AY250" s="247" t="s">
        <v>257</v>
      </c>
    </row>
    <row r="251" s="14" customFormat="1">
      <c r="A251" s="14"/>
      <c r="B251" s="248"/>
      <c r="C251" s="249"/>
      <c r="D251" s="239" t="s">
        <v>268</v>
      </c>
      <c r="E251" s="250" t="s">
        <v>35</v>
      </c>
      <c r="F251" s="251" t="s">
        <v>87</v>
      </c>
      <c r="G251" s="249"/>
      <c r="H251" s="252">
        <v>1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268</v>
      </c>
      <c r="AU251" s="258" t="s">
        <v>89</v>
      </c>
      <c r="AV251" s="14" t="s">
        <v>89</v>
      </c>
      <c r="AW251" s="14" t="s">
        <v>41</v>
      </c>
      <c r="AX251" s="14" t="s">
        <v>80</v>
      </c>
      <c r="AY251" s="258" t="s">
        <v>257</v>
      </c>
    </row>
    <row r="252" s="15" customFormat="1">
      <c r="A252" s="15"/>
      <c r="B252" s="259"/>
      <c r="C252" s="260"/>
      <c r="D252" s="239" t="s">
        <v>268</v>
      </c>
      <c r="E252" s="261" t="s">
        <v>35</v>
      </c>
      <c r="F252" s="262" t="s">
        <v>272</v>
      </c>
      <c r="G252" s="260"/>
      <c r="H252" s="263">
        <v>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9" t="s">
        <v>268</v>
      </c>
      <c r="AU252" s="269" t="s">
        <v>89</v>
      </c>
      <c r="AV252" s="15" t="s">
        <v>264</v>
      </c>
      <c r="AW252" s="15" t="s">
        <v>41</v>
      </c>
      <c r="AX252" s="15" t="s">
        <v>87</v>
      </c>
      <c r="AY252" s="269" t="s">
        <v>257</v>
      </c>
    </row>
    <row r="253" s="2" customFormat="1" ht="16.5" customHeight="1">
      <c r="A253" s="41"/>
      <c r="B253" s="42"/>
      <c r="C253" s="270" t="s">
        <v>427</v>
      </c>
      <c r="D253" s="270" t="s">
        <v>369</v>
      </c>
      <c r="E253" s="271" t="s">
        <v>401</v>
      </c>
      <c r="F253" s="272" t="s">
        <v>402</v>
      </c>
      <c r="G253" s="273" t="s">
        <v>396</v>
      </c>
      <c r="H253" s="274">
        <v>1</v>
      </c>
      <c r="I253" s="275"/>
      <c r="J253" s="276">
        <f>ROUND(I253*H253,2)</f>
        <v>0</v>
      </c>
      <c r="K253" s="272" t="s">
        <v>263</v>
      </c>
      <c r="L253" s="277"/>
      <c r="M253" s="278" t="s">
        <v>35</v>
      </c>
      <c r="N253" s="279" t="s">
        <v>51</v>
      </c>
      <c r="O253" s="87"/>
      <c r="P253" s="228">
        <f>O253*H253</f>
        <v>0</v>
      </c>
      <c r="Q253" s="228">
        <v>0.002</v>
      </c>
      <c r="R253" s="228">
        <f>Q253*H253</f>
        <v>0.002</v>
      </c>
      <c r="S253" s="228">
        <v>0</v>
      </c>
      <c r="T253" s="22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30" t="s">
        <v>308</v>
      </c>
      <c r="AT253" s="230" t="s">
        <v>369</v>
      </c>
      <c r="AU253" s="230" t="s">
        <v>89</v>
      </c>
      <c r="AY253" s="19" t="s">
        <v>257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9" t="s">
        <v>87</v>
      </c>
      <c r="BK253" s="231">
        <f>ROUND(I253*H253,2)</f>
        <v>0</v>
      </c>
      <c r="BL253" s="19" t="s">
        <v>264</v>
      </c>
      <c r="BM253" s="230" t="s">
        <v>2106</v>
      </c>
    </row>
    <row r="254" s="12" customFormat="1" ht="22.8" customHeight="1">
      <c r="A254" s="12"/>
      <c r="B254" s="203"/>
      <c r="C254" s="204"/>
      <c r="D254" s="205" t="s">
        <v>79</v>
      </c>
      <c r="E254" s="217" t="s">
        <v>264</v>
      </c>
      <c r="F254" s="217" t="s">
        <v>404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SUM(P255:P260)</f>
        <v>0</v>
      </c>
      <c r="Q254" s="211"/>
      <c r="R254" s="212">
        <f>SUM(R255:R260)</f>
        <v>0</v>
      </c>
      <c r="S254" s="211"/>
      <c r="T254" s="213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87</v>
      </c>
      <c r="AT254" s="215" t="s">
        <v>79</v>
      </c>
      <c r="AU254" s="215" t="s">
        <v>87</v>
      </c>
      <c r="AY254" s="214" t="s">
        <v>257</v>
      </c>
      <c r="BK254" s="216">
        <f>SUM(BK255:BK260)</f>
        <v>0</v>
      </c>
    </row>
    <row r="255" s="2" customFormat="1" ht="16.5" customHeight="1">
      <c r="A255" s="41"/>
      <c r="B255" s="42"/>
      <c r="C255" s="219" t="s">
        <v>431</v>
      </c>
      <c r="D255" s="219" t="s">
        <v>259</v>
      </c>
      <c r="E255" s="220" t="s">
        <v>406</v>
      </c>
      <c r="F255" s="221" t="s">
        <v>407</v>
      </c>
      <c r="G255" s="222" t="s">
        <v>318</v>
      </c>
      <c r="H255" s="223">
        <v>4.5170000000000003</v>
      </c>
      <c r="I255" s="224"/>
      <c r="J255" s="225">
        <f>ROUND(I255*H255,2)</f>
        <v>0</v>
      </c>
      <c r="K255" s="221" t="s">
        <v>263</v>
      </c>
      <c r="L255" s="47"/>
      <c r="M255" s="226" t="s">
        <v>35</v>
      </c>
      <c r="N255" s="227" t="s">
        <v>51</v>
      </c>
      <c r="O255" s="87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264</v>
      </c>
      <c r="AT255" s="230" t="s">
        <v>259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2107</v>
      </c>
    </row>
    <row r="256" s="2" customFormat="1">
      <c r="A256" s="41"/>
      <c r="B256" s="42"/>
      <c r="C256" s="43"/>
      <c r="D256" s="232" t="s">
        <v>266</v>
      </c>
      <c r="E256" s="43"/>
      <c r="F256" s="233" t="s">
        <v>409</v>
      </c>
      <c r="G256" s="43"/>
      <c r="H256" s="43"/>
      <c r="I256" s="234"/>
      <c r="J256" s="43"/>
      <c r="K256" s="43"/>
      <c r="L256" s="47"/>
      <c r="M256" s="235"/>
      <c r="N256" s="23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266</v>
      </c>
      <c r="AU256" s="19" t="s">
        <v>89</v>
      </c>
    </row>
    <row r="257" s="13" customFormat="1">
      <c r="A257" s="13"/>
      <c r="B257" s="237"/>
      <c r="C257" s="238"/>
      <c r="D257" s="239" t="s">
        <v>268</v>
      </c>
      <c r="E257" s="240" t="s">
        <v>35</v>
      </c>
      <c r="F257" s="241" t="s">
        <v>2060</v>
      </c>
      <c r="G257" s="238"/>
      <c r="H257" s="240" t="s">
        <v>35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268</v>
      </c>
      <c r="AU257" s="247" t="s">
        <v>89</v>
      </c>
      <c r="AV257" s="13" t="s">
        <v>87</v>
      </c>
      <c r="AW257" s="13" t="s">
        <v>41</v>
      </c>
      <c r="AX257" s="13" t="s">
        <v>80</v>
      </c>
      <c r="AY257" s="247" t="s">
        <v>257</v>
      </c>
    </row>
    <row r="258" s="13" customFormat="1">
      <c r="A258" s="13"/>
      <c r="B258" s="237"/>
      <c r="C258" s="238"/>
      <c r="D258" s="239" t="s">
        <v>268</v>
      </c>
      <c r="E258" s="240" t="s">
        <v>35</v>
      </c>
      <c r="F258" s="241" t="s">
        <v>410</v>
      </c>
      <c r="G258" s="238"/>
      <c r="H258" s="240" t="s">
        <v>35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268</v>
      </c>
      <c r="AU258" s="247" t="s">
        <v>89</v>
      </c>
      <c r="AV258" s="13" t="s">
        <v>87</v>
      </c>
      <c r="AW258" s="13" t="s">
        <v>41</v>
      </c>
      <c r="AX258" s="13" t="s">
        <v>80</v>
      </c>
      <c r="AY258" s="247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2108</v>
      </c>
      <c r="G259" s="249"/>
      <c r="H259" s="252">
        <v>4.5170000000000003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5" customFormat="1">
      <c r="A260" s="15"/>
      <c r="B260" s="259"/>
      <c r="C260" s="260"/>
      <c r="D260" s="239" t="s">
        <v>268</v>
      </c>
      <c r="E260" s="261" t="s">
        <v>35</v>
      </c>
      <c r="F260" s="262" t="s">
        <v>272</v>
      </c>
      <c r="G260" s="260"/>
      <c r="H260" s="263">
        <v>4.5170000000000003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268</v>
      </c>
      <c r="AU260" s="269" t="s">
        <v>89</v>
      </c>
      <c r="AV260" s="15" t="s">
        <v>264</v>
      </c>
      <c r="AW260" s="15" t="s">
        <v>41</v>
      </c>
      <c r="AX260" s="15" t="s">
        <v>87</v>
      </c>
      <c r="AY260" s="269" t="s">
        <v>257</v>
      </c>
    </row>
    <row r="261" s="12" customFormat="1" ht="22.8" customHeight="1">
      <c r="A261" s="12"/>
      <c r="B261" s="203"/>
      <c r="C261" s="204"/>
      <c r="D261" s="205" t="s">
        <v>79</v>
      </c>
      <c r="E261" s="217" t="s">
        <v>308</v>
      </c>
      <c r="F261" s="217" t="s">
        <v>412</v>
      </c>
      <c r="G261" s="204"/>
      <c r="H261" s="204"/>
      <c r="I261" s="207"/>
      <c r="J261" s="218">
        <f>BK261</f>
        <v>0</v>
      </c>
      <c r="K261" s="204"/>
      <c r="L261" s="209"/>
      <c r="M261" s="210"/>
      <c r="N261" s="211"/>
      <c r="O261" s="211"/>
      <c r="P261" s="212">
        <f>SUM(P262:P335)</f>
        <v>0</v>
      </c>
      <c r="Q261" s="211"/>
      <c r="R261" s="212">
        <f>SUM(R262:R335)</f>
        <v>1.1982866000000001</v>
      </c>
      <c r="S261" s="211"/>
      <c r="T261" s="213">
        <f>SUM(T262:T335)</f>
        <v>0.11500000000000001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87</v>
      </c>
      <c r="AT261" s="215" t="s">
        <v>79</v>
      </c>
      <c r="AU261" s="215" t="s">
        <v>87</v>
      </c>
      <c r="AY261" s="214" t="s">
        <v>257</v>
      </c>
      <c r="BK261" s="216">
        <f>SUM(BK262:BK335)</f>
        <v>0</v>
      </c>
    </row>
    <row r="262" s="2" customFormat="1" ht="24.15" customHeight="1">
      <c r="A262" s="41"/>
      <c r="B262" s="42"/>
      <c r="C262" s="219" t="s">
        <v>436</v>
      </c>
      <c r="D262" s="219" t="s">
        <v>259</v>
      </c>
      <c r="E262" s="220" t="s">
        <v>624</v>
      </c>
      <c r="F262" s="221" t="s">
        <v>625</v>
      </c>
      <c r="G262" s="222" t="s">
        <v>396</v>
      </c>
      <c r="H262" s="223">
        <v>1</v>
      </c>
      <c r="I262" s="224"/>
      <c r="J262" s="225">
        <f>ROUND(I262*H262,2)</f>
        <v>0</v>
      </c>
      <c r="K262" s="221" t="s">
        <v>263</v>
      </c>
      <c r="L262" s="47"/>
      <c r="M262" s="226" t="s">
        <v>35</v>
      </c>
      <c r="N262" s="227" t="s">
        <v>51</v>
      </c>
      <c r="O262" s="87"/>
      <c r="P262" s="228">
        <f>O262*H262</f>
        <v>0</v>
      </c>
      <c r="Q262" s="228">
        <v>0.00167</v>
      </c>
      <c r="R262" s="228">
        <f>Q262*H262</f>
        <v>0.00167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264</v>
      </c>
      <c r="AT262" s="230" t="s">
        <v>259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2109</v>
      </c>
    </row>
    <row r="263" s="2" customFormat="1">
      <c r="A263" s="41"/>
      <c r="B263" s="42"/>
      <c r="C263" s="43"/>
      <c r="D263" s="232" t="s">
        <v>266</v>
      </c>
      <c r="E263" s="43"/>
      <c r="F263" s="233" t="s">
        <v>627</v>
      </c>
      <c r="G263" s="43"/>
      <c r="H263" s="43"/>
      <c r="I263" s="234"/>
      <c r="J263" s="43"/>
      <c r="K263" s="43"/>
      <c r="L263" s="47"/>
      <c r="M263" s="235"/>
      <c r="N263" s="23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266</v>
      </c>
      <c r="AU263" s="19" t="s">
        <v>89</v>
      </c>
    </row>
    <row r="264" s="13" customFormat="1">
      <c r="A264" s="13"/>
      <c r="B264" s="237"/>
      <c r="C264" s="238"/>
      <c r="D264" s="239" t="s">
        <v>268</v>
      </c>
      <c r="E264" s="240" t="s">
        <v>35</v>
      </c>
      <c r="F264" s="241" t="s">
        <v>2060</v>
      </c>
      <c r="G264" s="238"/>
      <c r="H264" s="240" t="s">
        <v>35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268</v>
      </c>
      <c r="AU264" s="247" t="s">
        <v>89</v>
      </c>
      <c r="AV264" s="13" t="s">
        <v>87</v>
      </c>
      <c r="AW264" s="13" t="s">
        <v>41</v>
      </c>
      <c r="AX264" s="13" t="s">
        <v>80</v>
      </c>
      <c r="AY264" s="247" t="s">
        <v>257</v>
      </c>
    </row>
    <row r="265" s="14" customFormat="1">
      <c r="A265" s="14"/>
      <c r="B265" s="248"/>
      <c r="C265" s="249"/>
      <c r="D265" s="239" t="s">
        <v>268</v>
      </c>
      <c r="E265" s="250" t="s">
        <v>35</v>
      </c>
      <c r="F265" s="251" t="s">
        <v>87</v>
      </c>
      <c r="G265" s="249"/>
      <c r="H265" s="252">
        <v>1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268</v>
      </c>
      <c r="AU265" s="258" t="s">
        <v>89</v>
      </c>
      <c r="AV265" s="14" t="s">
        <v>89</v>
      </c>
      <c r="AW265" s="14" t="s">
        <v>41</v>
      </c>
      <c r="AX265" s="14" t="s">
        <v>80</v>
      </c>
      <c r="AY265" s="258" t="s">
        <v>257</v>
      </c>
    </row>
    <row r="266" s="15" customFormat="1">
      <c r="A266" s="15"/>
      <c r="B266" s="259"/>
      <c r="C266" s="260"/>
      <c r="D266" s="239" t="s">
        <v>268</v>
      </c>
      <c r="E266" s="261" t="s">
        <v>35</v>
      </c>
      <c r="F266" s="262" t="s">
        <v>272</v>
      </c>
      <c r="G266" s="260"/>
      <c r="H266" s="263">
        <v>1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9" t="s">
        <v>268</v>
      </c>
      <c r="AU266" s="269" t="s">
        <v>89</v>
      </c>
      <c r="AV266" s="15" t="s">
        <v>264</v>
      </c>
      <c r="AW266" s="15" t="s">
        <v>41</v>
      </c>
      <c r="AX266" s="15" t="s">
        <v>87</v>
      </c>
      <c r="AY266" s="269" t="s">
        <v>257</v>
      </c>
    </row>
    <row r="267" s="2" customFormat="1" ht="16.5" customHeight="1">
      <c r="A267" s="41"/>
      <c r="B267" s="42"/>
      <c r="C267" s="270" t="s">
        <v>440</v>
      </c>
      <c r="D267" s="270" t="s">
        <v>369</v>
      </c>
      <c r="E267" s="271" t="s">
        <v>763</v>
      </c>
      <c r="F267" s="272" t="s">
        <v>764</v>
      </c>
      <c r="G267" s="273" t="s">
        <v>396</v>
      </c>
      <c r="H267" s="274">
        <v>1</v>
      </c>
      <c r="I267" s="275"/>
      <c r="J267" s="276">
        <f>ROUND(I267*H267,2)</f>
        <v>0</v>
      </c>
      <c r="K267" s="272" t="s">
        <v>263</v>
      </c>
      <c r="L267" s="277"/>
      <c r="M267" s="278" t="s">
        <v>35</v>
      </c>
      <c r="N267" s="279" t="s">
        <v>51</v>
      </c>
      <c r="O267" s="87"/>
      <c r="P267" s="228">
        <f>O267*H267</f>
        <v>0</v>
      </c>
      <c r="Q267" s="228">
        <v>0.0047000000000000002</v>
      </c>
      <c r="R267" s="228">
        <f>Q267*H267</f>
        <v>0.0047000000000000002</v>
      </c>
      <c r="S267" s="228">
        <v>0</v>
      </c>
      <c r="T267" s="22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0" t="s">
        <v>308</v>
      </c>
      <c r="AT267" s="230" t="s">
        <v>369</v>
      </c>
      <c r="AU267" s="230" t="s">
        <v>89</v>
      </c>
      <c r="AY267" s="19" t="s">
        <v>257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9" t="s">
        <v>87</v>
      </c>
      <c r="BK267" s="231">
        <f>ROUND(I267*H267,2)</f>
        <v>0</v>
      </c>
      <c r="BL267" s="19" t="s">
        <v>264</v>
      </c>
      <c r="BM267" s="230" t="s">
        <v>2110</v>
      </c>
    </row>
    <row r="268" s="2" customFormat="1" ht="24.15" customHeight="1">
      <c r="A268" s="41"/>
      <c r="B268" s="42"/>
      <c r="C268" s="219" t="s">
        <v>446</v>
      </c>
      <c r="D268" s="219" t="s">
        <v>259</v>
      </c>
      <c r="E268" s="220" t="s">
        <v>766</v>
      </c>
      <c r="F268" s="221" t="s">
        <v>767</v>
      </c>
      <c r="G268" s="222" t="s">
        <v>297</v>
      </c>
      <c r="H268" s="223">
        <v>46</v>
      </c>
      <c r="I268" s="224"/>
      <c r="J268" s="225">
        <f>ROUND(I268*H268,2)</f>
        <v>0</v>
      </c>
      <c r="K268" s="221" t="s">
        <v>263</v>
      </c>
      <c r="L268" s="47"/>
      <c r="M268" s="226" t="s">
        <v>35</v>
      </c>
      <c r="N268" s="227" t="s">
        <v>51</v>
      </c>
      <c r="O268" s="87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264</v>
      </c>
      <c r="AT268" s="230" t="s">
        <v>259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2111</v>
      </c>
    </row>
    <row r="269" s="2" customFormat="1">
      <c r="A269" s="41"/>
      <c r="B269" s="42"/>
      <c r="C269" s="43"/>
      <c r="D269" s="232" t="s">
        <v>266</v>
      </c>
      <c r="E269" s="43"/>
      <c r="F269" s="233" t="s">
        <v>769</v>
      </c>
      <c r="G269" s="43"/>
      <c r="H269" s="43"/>
      <c r="I269" s="234"/>
      <c r="J269" s="43"/>
      <c r="K269" s="43"/>
      <c r="L269" s="47"/>
      <c r="M269" s="235"/>
      <c r="N269" s="23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266</v>
      </c>
      <c r="AU269" s="19" t="s">
        <v>89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2060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517</v>
      </c>
      <c r="G271" s="249"/>
      <c r="H271" s="252">
        <v>46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46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2" customFormat="1" ht="16.5" customHeight="1">
      <c r="A273" s="41"/>
      <c r="B273" s="42"/>
      <c r="C273" s="270" t="s">
        <v>451</v>
      </c>
      <c r="D273" s="270" t="s">
        <v>369</v>
      </c>
      <c r="E273" s="271" t="s">
        <v>771</v>
      </c>
      <c r="F273" s="272" t="s">
        <v>772</v>
      </c>
      <c r="G273" s="273" t="s">
        <v>297</v>
      </c>
      <c r="H273" s="274">
        <v>46.689999999999998</v>
      </c>
      <c r="I273" s="275"/>
      <c r="J273" s="276">
        <f>ROUND(I273*H273,2)</f>
        <v>0</v>
      </c>
      <c r="K273" s="272" t="s">
        <v>263</v>
      </c>
      <c r="L273" s="277"/>
      <c r="M273" s="278" t="s">
        <v>35</v>
      </c>
      <c r="N273" s="279" t="s">
        <v>51</v>
      </c>
      <c r="O273" s="87"/>
      <c r="P273" s="228">
        <f>O273*H273</f>
        <v>0</v>
      </c>
      <c r="Q273" s="228">
        <v>0.00214</v>
      </c>
      <c r="R273" s="228">
        <f>Q273*H273</f>
        <v>0.099916599999999994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308</v>
      </c>
      <c r="AT273" s="230" t="s">
        <v>369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2112</v>
      </c>
    </row>
    <row r="274" s="14" customFormat="1">
      <c r="A274" s="14"/>
      <c r="B274" s="248"/>
      <c r="C274" s="249"/>
      <c r="D274" s="239" t="s">
        <v>268</v>
      </c>
      <c r="E274" s="249"/>
      <c r="F274" s="251" t="s">
        <v>2113</v>
      </c>
      <c r="G274" s="249"/>
      <c r="H274" s="252">
        <v>46.689999999999998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268</v>
      </c>
      <c r="AU274" s="258" t="s">
        <v>89</v>
      </c>
      <c r="AV274" s="14" t="s">
        <v>89</v>
      </c>
      <c r="AW274" s="14" t="s">
        <v>4</v>
      </c>
      <c r="AX274" s="14" t="s">
        <v>87</v>
      </c>
      <c r="AY274" s="258" t="s">
        <v>257</v>
      </c>
    </row>
    <row r="275" s="2" customFormat="1" ht="16.5" customHeight="1">
      <c r="A275" s="41"/>
      <c r="B275" s="42"/>
      <c r="C275" s="219" t="s">
        <v>458</v>
      </c>
      <c r="D275" s="219" t="s">
        <v>259</v>
      </c>
      <c r="E275" s="220" t="s">
        <v>2114</v>
      </c>
      <c r="F275" s="221" t="s">
        <v>2115</v>
      </c>
      <c r="G275" s="222" t="s">
        <v>297</v>
      </c>
      <c r="H275" s="223">
        <v>46</v>
      </c>
      <c r="I275" s="224"/>
      <c r="J275" s="225">
        <f>ROUND(I275*H275,2)</f>
        <v>0</v>
      </c>
      <c r="K275" s="221" t="s">
        <v>263</v>
      </c>
      <c r="L275" s="47"/>
      <c r="M275" s="226" t="s">
        <v>35</v>
      </c>
      <c r="N275" s="227" t="s">
        <v>51</v>
      </c>
      <c r="O275" s="87"/>
      <c r="P275" s="228">
        <f>O275*H275</f>
        <v>0</v>
      </c>
      <c r="Q275" s="228">
        <v>0</v>
      </c>
      <c r="R275" s="228">
        <f>Q275*H275</f>
        <v>0</v>
      </c>
      <c r="S275" s="228">
        <v>0.0025000000000000001</v>
      </c>
      <c r="T275" s="229">
        <f>S275*H275</f>
        <v>0.11500000000000001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0" t="s">
        <v>264</v>
      </c>
      <c r="AT275" s="230" t="s">
        <v>259</v>
      </c>
      <c r="AU275" s="230" t="s">
        <v>89</v>
      </c>
      <c r="AY275" s="19" t="s">
        <v>257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9" t="s">
        <v>87</v>
      </c>
      <c r="BK275" s="231">
        <f>ROUND(I275*H275,2)</f>
        <v>0</v>
      </c>
      <c r="BL275" s="19" t="s">
        <v>264</v>
      </c>
      <c r="BM275" s="230" t="s">
        <v>2116</v>
      </c>
    </row>
    <row r="276" s="2" customFormat="1">
      <c r="A276" s="41"/>
      <c r="B276" s="42"/>
      <c r="C276" s="43"/>
      <c r="D276" s="232" t="s">
        <v>266</v>
      </c>
      <c r="E276" s="43"/>
      <c r="F276" s="233" t="s">
        <v>2117</v>
      </c>
      <c r="G276" s="43"/>
      <c r="H276" s="43"/>
      <c r="I276" s="234"/>
      <c r="J276" s="43"/>
      <c r="K276" s="43"/>
      <c r="L276" s="47"/>
      <c r="M276" s="235"/>
      <c r="N276" s="23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266</v>
      </c>
      <c r="AU276" s="19" t="s">
        <v>89</v>
      </c>
    </row>
    <row r="277" s="13" customFormat="1">
      <c r="A277" s="13"/>
      <c r="B277" s="237"/>
      <c r="C277" s="238"/>
      <c r="D277" s="239" t="s">
        <v>268</v>
      </c>
      <c r="E277" s="240" t="s">
        <v>35</v>
      </c>
      <c r="F277" s="241" t="s">
        <v>2060</v>
      </c>
      <c r="G277" s="238"/>
      <c r="H277" s="240" t="s">
        <v>35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268</v>
      </c>
      <c r="AU277" s="247" t="s">
        <v>89</v>
      </c>
      <c r="AV277" s="13" t="s">
        <v>87</v>
      </c>
      <c r="AW277" s="13" t="s">
        <v>41</v>
      </c>
      <c r="AX277" s="13" t="s">
        <v>80</v>
      </c>
      <c r="AY277" s="247" t="s">
        <v>257</v>
      </c>
    </row>
    <row r="278" s="14" customFormat="1">
      <c r="A278" s="14"/>
      <c r="B278" s="248"/>
      <c r="C278" s="249"/>
      <c r="D278" s="239" t="s">
        <v>268</v>
      </c>
      <c r="E278" s="250" t="s">
        <v>35</v>
      </c>
      <c r="F278" s="251" t="s">
        <v>517</v>
      </c>
      <c r="G278" s="249"/>
      <c r="H278" s="252">
        <v>46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268</v>
      </c>
      <c r="AU278" s="258" t="s">
        <v>89</v>
      </c>
      <c r="AV278" s="14" t="s">
        <v>89</v>
      </c>
      <c r="AW278" s="14" t="s">
        <v>41</v>
      </c>
      <c r="AX278" s="14" t="s">
        <v>80</v>
      </c>
      <c r="AY278" s="258" t="s">
        <v>257</v>
      </c>
    </row>
    <row r="279" s="15" customFormat="1">
      <c r="A279" s="15"/>
      <c r="B279" s="259"/>
      <c r="C279" s="260"/>
      <c r="D279" s="239" t="s">
        <v>268</v>
      </c>
      <c r="E279" s="261" t="s">
        <v>35</v>
      </c>
      <c r="F279" s="262" t="s">
        <v>272</v>
      </c>
      <c r="G279" s="260"/>
      <c r="H279" s="263">
        <v>46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9" t="s">
        <v>268</v>
      </c>
      <c r="AU279" s="269" t="s">
        <v>89</v>
      </c>
      <c r="AV279" s="15" t="s">
        <v>264</v>
      </c>
      <c r="AW279" s="15" t="s">
        <v>41</v>
      </c>
      <c r="AX279" s="15" t="s">
        <v>87</v>
      </c>
      <c r="AY279" s="269" t="s">
        <v>257</v>
      </c>
    </row>
    <row r="280" s="2" customFormat="1" ht="24.15" customHeight="1">
      <c r="A280" s="41"/>
      <c r="B280" s="42"/>
      <c r="C280" s="219" t="s">
        <v>462</v>
      </c>
      <c r="D280" s="219" t="s">
        <v>259</v>
      </c>
      <c r="E280" s="220" t="s">
        <v>775</v>
      </c>
      <c r="F280" s="221" t="s">
        <v>776</v>
      </c>
      <c r="G280" s="222" t="s">
        <v>396</v>
      </c>
      <c r="H280" s="223">
        <v>2</v>
      </c>
      <c r="I280" s="224"/>
      <c r="J280" s="225">
        <f>ROUND(I280*H280,2)</f>
        <v>0</v>
      </c>
      <c r="K280" s="221" t="s">
        <v>263</v>
      </c>
      <c r="L280" s="47"/>
      <c r="M280" s="226" t="s">
        <v>35</v>
      </c>
      <c r="N280" s="227" t="s">
        <v>51</v>
      </c>
      <c r="O280" s="87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264</v>
      </c>
      <c r="AT280" s="230" t="s">
        <v>259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2118</v>
      </c>
    </row>
    <row r="281" s="2" customFormat="1">
      <c r="A281" s="41"/>
      <c r="B281" s="42"/>
      <c r="C281" s="43"/>
      <c r="D281" s="232" t="s">
        <v>266</v>
      </c>
      <c r="E281" s="43"/>
      <c r="F281" s="233" t="s">
        <v>778</v>
      </c>
      <c r="G281" s="43"/>
      <c r="H281" s="43"/>
      <c r="I281" s="234"/>
      <c r="J281" s="43"/>
      <c r="K281" s="43"/>
      <c r="L281" s="47"/>
      <c r="M281" s="235"/>
      <c r="N281" s="23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266</v>
      </c>
      <c r="AU281" s="19" t="s">
        <v>89</v>
      </c>
    </row>
    <row r="282" s="13" customFormat="1">
      <c r="A282" s="13"/>
      <c r="B282" s="237"/>
      <c r="C282" s="238"/>
      <c r="D282" s="239" t="s">
        <v>268</v>
      </c>
      <c r="E282" s="240" t="s">
        <v>35</v>
      </c>
      <c r="F282" s="241" t="s">
        <v>2060</v>
      </c>
      <c r="G282" s="238"/>
      <c r="H282" s="240" t="s">
        <v>35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268</v>
      </c>
      <c r="AU282" s="247" t="s">
        <v>89</v>
      </c>
      <c r="AV282" s="13" t="s">
        <v>87</v>
      </c>
      <c r="AW282" s="13" t="s">
        <v>41</v>
      </c>
      <c r="AX282" s="13" t="s">
        <v>80</v>
      </c>
      <c r="AY282" s="247" t="s">
        <v>257</v>
      </c>
    </row>
    <row r="283" s="14" customFormat="1">
      <c r="A283" s="14"/>
      <c r="B283" s="248"/>
      <c r="C283" s="249"/>
      <c r="D283" s="239" t="s">
        <v>268</v>
      </c>
      <c r="E283" s="250" t="s">
        <v>35</v>
      </c>
      <c r="F283" s="251" t="s">
        <v>1868</v>
      </c>
      <c r="G283" s="249"/>
      <c r="H283" s="252">
        <v>1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268</v>
      </c>
      <c r="AU283" s="258" t="s">
        <v>89</v>
      </c>
      <c r="AV283" s="14" t="s">
        <v>89</v>
      </c>
      <c r="AW283" s="14" t="s">
        <v>41</v>
      </c>
      <c r="AX283" s="14" t="s">
        <v>80</v>
      </c>
      <c r="AY283" s="258" t="s">
        <v>257</v>
      </c>
    </row>
    <row r="284" s="14" customFormat="1">
      <c r="A284" s="14"/>
      <c r="B284" s="248"/>
      <c r="C284" s="249"/>
      <c r="D284" s="239" t="s">
        <v>268</v>
      </c>
      <c r="E284" s="250" t="s">
        <v>35</v>
      </c>
      <c r="F284" s="251" t="s">
        <v>780</v>
      </c>
      <c r="G284" s="249"/>
      <c r="H284" s="252">
        <v>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268</v>
      </c>
      <c r="AU284" s="258" t="s">
        <v>89</v>
      </c>
      <c r="AV284" s="14" t="s">
        <v>89</v>
      </c>
      <c r="AW284" s="14" t="s">
        <v>41</v>
      </c>
      <c r="AX284" s="14" t="s">
        <v>80</v>
      </c>
      <c r="AY284" s="258" t="s">
        <v>257</v>
      </c>
    </row>
    <row r="285" s="15" customFormat="1">
      <c r="A285" s="15"/>
      <c r="B285" s="259"/>
      <c r="C285" s="260"/>
      <c r="D285" s="239" t="s">
        <v>268</v>
      </c>
      <c r="E285" s="261" t="s">
        <v>35</v>
      </c>
      <c r="F285" s="262" t="s">
        <v>272</v>
      </c>
      <c r="G285" s="260"/>
      <c r="H285" s="263">
        <v>2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9" t="s">
        <v>268</v>
      </c>
      <c r="AU285" s="269" t="s">
        <v>89</v>
      </c>
      <c r="AV285" s="15" t="s">
        <v>264</v>
      </c>
      <c r="AW285" s="15" t="s">
        <v>41</v>
      </c>
      <c r="AX285" s="15" t="s">
        <v>87</v>
      </c>
      <c r="AY285" s="269" t="s">
        <v>257</v>
      </c>
    </row>
    <row r="286" s="2" customFormat="1" ht="16.5" customHeight="1">
      <c r="A286" s="41"/>
      <c r="B286" s="42"/>
      <c r="C286" s="270" t="s">
        <v>466</v>
      </c>
      <c r="D286" s="270" t="s">
        <v>369</v>
      </c>
      <c r="E286" s="271" t="s">
        <v>781</v>
      </c>
      <c r="F286" s="272" t="s">
        <v>782</v>
      </c>
      <c r="G286" s="273" t="s">
        <v>396</v>
      </c>
      <c r="H286" s="274">
        <v>1</v>
      </c>
      <c r="I286" s="275"/>
      <c r="J286" s="276">
        <f>ROUND(I286*H286,2)</f>
        <v>0</v>
      </c>
      <c r="K286" s="272" t="s">
        <v>263</v>
      </c>
      <c r="L286" s="277"/>
      <c r="M286" s="278" t="s">
        <v>35</v>
      </c>
      <c r="N286" s="279" t="s">
        <v>51</v>
      </c>
      <c r="O286" s="87"/>
      <c r="P286" s="228">
        <f>O286*H286</f>
        <v>0</v>
      </c>
      <c r="Q286" s="228">
        <v>0.00038999999999999999</v>
      </c>
      <c r="R286" s="228">
        <f>Q286*H286</f>
        <v>0.00038999999999999999</v>
      </c>
      <c r="S286" s="228">
        <v>0</v>
      </c>
      <c r="T286" s="22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0" t="s">
        <v>308</v>
      </c>
      <c r="AT286" s="230" t="s">
        <v>369</v>
      </c>
      <c r="AU286" s="230" t="s">
        <v>89</v>
      </c>
      <c r="AY286" s="19" t="s">
        <v>257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9" t="s">
        <v>87</v>
      </c>
      <c r="BK286" s="231">
        <f>ROUND(I286*H286,2)</f>
        <v>0</v>
      </c>
      <c r="BL286" s="19" t="s">
        <v>264</v>
      </c>
      <c r="BM286" s="230" t="s">
        <v>2119</v>
      </c>
    </row>
    <row r="287" s="13" customFormat="1">
      <c r="A287" s="13"/>
      <c r="B287" s="237"/>
      <c r="C287" s="238"/>
      <c r="D287" s="239" t="s">
        <v>268</v>
      </c>
      <c r="E287" s="240" t="s">
        <v>35</v>
      </c>
      <c r="F287" s="241" t="s">
        <v>2060</v>
      </c>
      <c r="G287" s="238"/>
      <c r="H287" s="240" t="s">
        <v>35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268</v>
      </c>
      <c r="AU287" s="247" t="s">
        <v>89</v>
      </c>
      <c r="AV287" s="13" t="s">
        <v>87</v>
      </c>
      <c r="AW287" s="13" t="s">
        <v>41</v>
      </c>
      <c r="AX287" s="13" t="s">
        <v>80</v>
      </c>
      <c r="AY287" s="247" t="s">
        <v>257</v>
      </c>
    </row>
    <row r="288" s="14" customFormat="1">
      <c r="A288" s="14"/>
      <c r="B288" s="248"/>
      <c r="C288" s="249"/>
      <c r="D288" s="239" t="s">
        <v>268</v>
      </c>
      <c r="E288" s="250" t="s">
        <v>35</v>
      </c>
      <c r="F288" s="251" t="s">
        <v>1868</v>
      </c>
      <c r="G288" s="249"/>
      <c r="H288" s="252">
        <v>1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268</v>
      </c>
      <c r="AU288" s="258" t="s">
        <v>89</v>
      </c>
      <c r="AV288" s="14" t="s">
        <v>89</v>
      </c>
      <c r="AW288" s="14" t="s">
        <v>41</v>
      </c>
      <c r="AX288" s="14" t="s">
        <v>80</v>
      </c>
      <c r="AY288" s="258" t="s">
        <v>257</v>
      </c>
    </row>
    <row r="289" s="15" customFormat="1">
      <c r="A289" s="15"/>
      <c r="B289" s="259"/>
      <c r="C289" s="260"/>
      <c r="D289" s="239" t="s">
        <v>268</v>
      </c>
      <c r="E289" s="261" t="s">
        <v>35</v>
      </c>
      <c r="F289" s="262" t="s">
        <v>272</v>
      </c>
      <c r="G289" s="260"/>
      <c r="H289" s="263">
        <v>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268</v>
      </c>
      <c r="AU289" s="269" t="s">
        <v>89</v>
      </c>
      <c r="AV289" s="15" t="s">
        <v>264</v>
      </c>
      <c r="AW289" s="15" t="s">
        <v>41</v>
      </c>
      <c r="AX289" s="15" t="s">
        <v>87</v>
      </c>
      <c r="AY289" s="269" t="s">
        <v>257</v>
      </c>
    </row>
    <row r="290" s="2" customFormat="1" ht="16.5" customHeight="1">
      <c r="A290" s="41"/>
      <c r="B290" s="42"/>
      <c r="C290" s="270" t="s">
        <v>471</v>
      </c>
      <c r="D290" s="270" t="s">
        <v>369</v>
      </c>
      <c r="E290" s="271" t="s">
        <v>784</v>
      </c>
      <c r="F290" s="272" t="s">
        <v>785</v>
      </c>
      <c r="G290" s="273" t="s">
        <v>396</v>
      </c>
      <c r="H290" s="274">
        <v>1</v>
      </c>
      <c r="I290" s="275"/>
      <c r="J290" s="276">
        <f>ROUND(I290*H290,2)</f>
        <v>0</v>
      </c>
      <c r="K290" s="272" t="s">
        <v>263</v>
      </c>
      <c r="L290" s="277"/>
      <c r="M290" s="278" t="s">
        <v>35</v>
      </c>
      <c r="N290" s="279" t="s">
        <v>51</v>
      </c>
      <c r="O290" s="87"/>
      <c r="P290" s="228">
        <f>O290*H290</f>
        <v>0</v>
      </c>
      <c r="Q290" s="228">
        <v>0.00048000000000000001</v>
      </c>
      <c r="R290" s="228">
        <f>Q290*H290</f>
        <v>0.00048000000000000001</v>
      </c>
      <c r="S290" s="228">
        <v>0</v>
      </c>
      <c r="T290" s="22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30" t="s">
        <v>308</v>
      </c>
      <c r="AT290" s="230" t="s">
        <v>369</v>
      </c>
      <c r="AU290" s="230" t="s">
        <v>89</v>
      </c>
      <c r="AY290" s="19" t="s">
        <v>257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9" t="s">
        <v>87</v>
      </c>
      <c r="BK290" s="231">
        <f>ROUND(I290*H290,2)</f>
        <v>0</v>
      </c>
      <c r="BL290" s="19" t="s">
        <v>264</v>
      </c>
      <c r="BM290" s="230" t="s">
        <v>2120</v>
      </c>
    </row>
    <row r="291" s="13" customFormat="1">
      <c r="A291" s="13"/>
      <c r="B291" s="237"/>
      <c r="C291" s="238"/>
      <c r="D291" s="239" t="s">
        <v>268</v>
      </c>
      <c r="E291" s="240" t="s">
        <v>35</v>
      </c>
      <c r="F291" s="241" t="s">
        <v>2060</v>
      </c>
      <c r="G291" s="238"/>
      <c r="H291" s="240" t="s">
        <v>35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268</v>
      </c>
      <c r="AU291" s="247" t="s">
        <v>89</v>
      </c>
      <c r="AV291" s="13" t="s">
        <v>87</v>
      </c>
      <c r="AW291" s="13" t="s">
        <v>41</v>
      </c>
      <c r="AX291" s="13" t="s">
        <v>80</v>
      </c>
      <c r="AY291" s="247" t="s">
        <v>257</v>
      </c>
    </row>
    <row r="292" s="14" customFormat="1">
      <c r="A292" s="14"/>
      <c r="B292" s="248"/>
      <c r="C292" s="249"/>
      <c r="D292" s="239" t="s">
        <v>268</v>
      </c>
      <c r="E292" s="250" t="s">
        <v>35</v>
      </c>
      <c r="F292" s="251" t="s">
        <v>780</v>
      </c>
      <c r="G292" s="249"/>
      <c r="H292" s="252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268</v>
      </c>
      <c r="AU292" s="258" t="s">
        <v>89</v>
      </c>
      <c r="AV292" s="14" t="s">
        <v>89</v>
      </c>
      <c r="AW292" s="14" t="s">
        <v>41</v>
      </c>
      <c r="AX292" s="14" t="s">
        <v>80</v>
      </c>
      <c r="AY292" s="258" t="s">
        <v>257</v>
      </c>
    </row>
    <row r="293" s="15" customFormat="1">
      <c r="A293" s="15"/>
      <c r="B293" s="259"/>
      <c r="C293" s="260"/>
      <c r="D293" s="239" t="s">
        <v>268</v>
      </c>
      <c r="E293" s="261" t="s">
        <v>35</v>
      </c>
      <c r="F293" s="262" t="s">
        <v>272</v>
      </c>
      <c r="G293" s="260"/>
      <c r="H293" s="263">
        <v>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9" t="s">
        <v>268</v>
      </c>
      <c r="AU293" s="269" t="s">
        <v>89</v>
      </c>
      <c r="AV293" s="15" t="s">
        <v>264</v>
      </c>
      <c r="AW293" s="15" t="s">
        <v>41</v>
      </c>
      <c r="AX293" s="15" t="s">
        <v>87</v>
      </c>
      <c r="AY293" s="269" t="s">
        <v>257</v>
      </c>
    </row>
    <row r="294" s="2" customFormat="1" ht="24.15" customHeight="1">
      <c r="A294" s="41"/>
      <c r="B294" s="42"/>
      <c r="C294" s="219" t="s">
        <v>475</v>
      </c>
      <c r="D294" s="219" t="s">
        <v>259</v>
      </c>
      <c r="E294" s="220" t="s">
        <v>655</v>
      </c>
      <c r="F294" s="221" t="s">
        <v>656</v>
      </c>
      <c r="G294" s="222" t="s">
        <v>396</v>
      </c>
      <c r="H294" s="223">
        <v>1</v>
      </c>
      <c r="I294" s="224"/>
      <c r="J294" s="225">
        <f>ROUND(I294*H294,2)</f>
        <v>0</v>
      </c>
      <c r="K294" s="221" t="s">
        <v>263</v>
      </c>
      <c r="L294" s="47"/>
      <c r="M294" s="226" t="s">
        <v>35</v>
      </c>
      <c r="N294" s="227" t="s">
        <v>51</v>
      </c>
      <c r="O294" s="87"/>
      <c r="P294" s="228">
        <f>O294*H294</f>
        <v>0</v>
      </c>
      <c r="Q294" s="228">
        <v>0.0016199999999999999</v>
      </c>
      <c r="R294" s="228">
        <f>Q294*H294</f>
        <v>0.0016199999999999999</v>
      </c>
      <c r="S294" s="228">
        <v>0</v>
      </c>
      <c r="T294" s="22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30" t="s">
        <v>264</v>
      </c>
      <c r="AT294" s="230" t="s">
        <v>259</v>
      </c>
      <c r="AU294" s="230" t="s">
        <v>89</v>
      </c>
      <c r="AY294" s="19" t="s">
        <v>257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9" t="s">
        <v>87</v>
      </c>
      <c r="BK294" s="231">
        <f>ROUND(I294*H294,2)</f>
        <v>0</v>
      </c>
      <c r="BL294" s="19" t="s">
        <v>264</v>
      </c>
      <c r="BM294" s="230" t="s">
        <v>2121</v>
      </c>
    </row>
    <row r="295" s="2" customFormat="1">
      <c r="A295" s="41"/>
      <c r="B295" s="42"/>
      <c r="C295" s="43"/>
      <c r="D295" s="232" t="s">
        <v>266</v>
      </c>
      <c r="E295" s="43"/>
      <c r="F295" s="233" t="s">
        <v>658</v>
      </c>
      <c r="G295" s="43"/>
      <c r="H295" s="43"/>
      <c r="I295" s="234"/>
      <c r="J295" s="43"/>
      <c r="K295" s="43"/>
      <c r="L295" s="47"/>
      <c r="M295" s="235"/>
      <c r="N295" s="23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266</v>
      </c>
      <c r="AU295" s="19" t="s">
        <v>89</v>
      </c>
    </row>
    <row r="296" s="13" customFormat="1">
      <c r="A296" s="13"/>
      <c r="B296" s="237"/>
      <c r="C296" s="238"/>
      <c r="D296" s="239" t="s">
        <v>268</v>
      </c>
      <c r="E296" s="240" t="s">
        <v>35</v>
      </c>
      <c r="F296" s="241" t="s">
        <v>2060</v>
      </c>
      <c r="G296" s="238"/>
      <c r="H296" s="240" t="s">
        <v>35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268</v>
      </c>
      <c r="AU296" s="247" t="s">
        <v>89</v>
      </c>
      <c r="AV296" s="13" t="s">
        <v>87</v>
      </c>
      <c r="AW296" s="13" t="s">
        <v>41</v>
      </c>
      <c r="AX296" s="13" t="s">
        <v>80</v>
      </c>
      <c r="AY296" s="247" t="s">
        <v>257</v>
      </c>
    </row>
    <row r="297" s="13" customFormat="1">
      <c r="A297" s="13"/>
      <c r="B297" s="237"/>
      <c r="C297" s="238"/>
      <c r="D297" s="239" t="s">
        <v>268</v>
      </c>
      <c r="E297" s="240" t="s">
        <v>35</v>
      </c>
      <c r="F297" s="241" t="s">
        <v>480</v>
      </c>
      <c r="G297" s="238"/>
      <c r="H297" s="240" t="s">
        <v>35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268</v>
      </c>
      <c r="AU297" s="247" t="s">
        <v>89</v>
      </c>
      <c r="AV297" s="13" t="s">
        <v>87</v>
      </c>
      <c r="AW297" s="13" t="s">
        <v>41</v>
      </c>
      <c r="AX297" s="13" t="s">
        <v>80</v>
      </c>
      <c r="AY297" s="247" t="s">
        <v>257</v>
      </c>
    </row>
    <row r="298" s="14" customFormat="1">
      <c r="A298" s="14"/>
      <c r="B298" s="248"/>
      <c r="C298" s="249"/>
      <c r="D298" s="239" t="s">
        <v>268</v>
      </c>
      <c r="E298" s="250" t="s">
        <v>35</v>
      </c>
      <c r="F298" s="251" t="s">
        <v>87</v>
      </c>
      <c r="G298" s="249"/>
      <c r="H298" s="252">
        <v>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268</v>
      </c>
      <c r="AU298" s="258" t="s">
        <v>89</v>
      </c>
      <c r="AV298" s="14" t="s">
        <v>89</v>
      </c>
      <c r="AW298" s="14" t="s">
        <v>41</v>
      </c>
      <c r="AX298" s="14" t="s">
        <v>80</v>
      </c>
      <c r="AY298" s="258" t="s">
        <v>257</v>
      </c>
    </row>
    <row r="299" s="15" customFormat="1">
      <c r="A299" s="15"/>
      <c r="B299" s="259"/>
      <c r="C299" s="260"/>
      <c r="D299" s="239" t="s">
        <v>268</v>
      </c>
      <c r="E299" s="261" t="s">
        <v>35</v>
      </c>
      <c r="F299" s="262" t="s">
        <v>272</v>
      </c>
      <c r="G299" s="260"/>
      <c r="H299" s="263">
        <v>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268</v>
      </c>
      <c r="AU299" s="269" t="s">
        <v>89</v>
      </c>
      <c r="AV299" s="15" t="s">
        <v>264</v>
      </c>
      <c r="AW299" s="15" t="s">
        <v>41</v>
      </c>
      <c r="AX299" s="15" t="s">
        <v>87</v>
      </c>
      <c r="AY299" s="269" t="s">
        <v>257</v>
      </c>
    </row>
    <row r="300" s="2" customFormat="1" ht="16.5" customHeight="1">
      <c r="A300" s="41"/>
      <c r="B300" s="42"/>
      <c r="C300" s="270" t="s">
        <v>481</v>
      </c>
      <c r="D300" s="270" t="s">
        <v>369</v>
      </c>
      <c r="E300" s="271" t="s">
        <v>659</v>
      </c>
      <c r="F300" s="272" t="s">
        <v>660</v>
      </c>
      <c r="G300" s="273" t="s">
        <v>396</v>
      </c>
      <c r="H300" s="274">
        <v>1</v>
      </c>
      <c r="I300" s="275"/>
      <c r="J300" s="276">
        <f>ROUND(I300*H300,2)</f>
        <v>0</v>
      </c>
      <c r="K300" s="272" t="s">
        <v>263</v>
      </c>
      <c r="L300" s="277"/>
      <c r="M300" s="278" t="s">
        <v>35</v>
      </c>
      <c r="N300" s="279" t="s">
        <v>51</v>
      </c>
      <c r="O300" s="87"/>
      <c r="P300" s="228">
        <f>O300*H300</f>
        <v>0</v>
      </c>
      <c r="Q300" s="228">
        <v>0.017999999999999999</v>
      </c>
      <c r="R300" s="228">
        <f>Q300*H300</f>
        <v>0.017999999999999999</v>
      </c>
      <c r="S300" s="228">
        <v>0</v>
      </c>
      <c r="T300" s="229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30" t="s">
        <v>308</v>
      </c>
      <c r="AT300" s="230" t="s">
        <v>369</v>
      </c>
      <c r="AU300" s="230" t="s">
        <v>89</v>
      </c>
      <c r="AY300" s="19" t="s">
        <v>257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9" t="s">
        <v>87</v>
      </c>
      <c r="BK300" s="231">
        <f>ROUND(I300*H300,2)</f>
        <v>0</v>
      </c>
      <c r="BL300" s="19" t="s">
        <v>264</v>
      </c>
      <c r="BM300" s="230" t="s">
        <v>2122</v>
      </c>
    </row>
    <row r="301" s="2" customFormat="1" ht="16.5" customHeight="1">
      <c r="A301" s="41"/>
      <c r="B301" s="42"/>
      <c r="C301" s="270" t="s">
        <v>485</v>
      </c>
      <c r="D301" s="270" t="s">
        <v>369</v>
      </c>
      <c r="E301" s="271" t="s">
        <v>662</v>
      </c>
      <c r="F301" s="272" t="s">
        <v>663</v>
      </c>
      <c r="G301" s="273" t="s">
        <v>396</v>
      </c>
      <c r="H301" s="274">
        <v>1</v>
      </c>
      <c r="I301" s="275"/>
      <c r="J301" s="276">
        <f>ROUND(I301*H301,2)</f>
        <v>0</v>
      </c>
      <c r="K301" s="272" t="s">
        <v>263</v>
      </c>
      <c r="L301" s="277"/>
      <c r="M301" s="278" t="s">
        <v>35</v>
      </c>
      <c r="N301" s="279" t="s">
        <v>51</v>
      </c>
      <c r="O301" s="87"/>
      <c r="P301" s="228">
        <f>O301*H301</f>
        <v>0</v>
      </c>
      <c r="Q301" s="228">
        <v>0.0035000000000000001</v>
      </c>
      <c r="R301" s="228">
        <f>Q301*H301</f>
        <v>0.0035000000000000001</v>
      </c>
      <c r="S301" s="228">
        <v>0</v>
      </c>
      <c r="T301" s="22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30" t="s">
        <v>308</v>
      </c>
      <c r="AT301" s="230" t="s">
        <v>369</v>
      </c>
      <c r="AU301" s="230" t="s">
        <v>89</v>
      </c>
      <c r="AY301" s="19" t="s">
        <v>257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9" t="s">
        <v>87</v>
      </c>
      <c r="BK301" s="231">
        <f>ROUND(I301*H301,2)</f>
        <v>0</v>
      </c>
      <c r="BL301" s="19" t="s">
        <v>264</v>
      </c>
      <c r="BM301" s="230" t="s">
        <v>2123</v>
      </c>
    </row>
    <row r="302" s="2" customFormat="1" ht="16.5" customHeight="1">
      <c r="A302" s="41"/>
      <c r="B302" s="42"/>
      <c r="C302" s="219" t="s">
        <v>489</v>
      </c>
      <c r="D302" s="219" t="s">
        <v>259</v>
      </c>
      <c r="E302" s="220" t="s">
        <v>804</v>
      </c>
      <c r="F302" s="221" t="s">
        <v>805</v>
      </c>
      <c r="G302" s="222" t="s">
        <v>297</v>
      </c>
      <c r="H302" s="223">
        <v>46</v>
      </c>
      <c r="I302" s="224"/>
      <c r="J302" s="225">
        <f>ROUND(I302*H302,2)</f>
        <v>0</v>
      </c>
      <c r="K302" s="221" t="s">
        <v>263</v>
      </c>
      <c r="L302" s="47"/>
      <c r="M302" s="226" t="s">
        <v>35</v>
      </c>
      <c r="N302" s="227" t="s">
        <v>51</v>
      </c>
      <c r="O302" s="87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0" t="s">
        <v>264</v>
      </c>
      <c r="AT302" s="230" t="s">
        <v>259</v>
      </c>
      <c r="AU302" s="230" t="s">
        <v>89</v>
      </c>
      <c r="AY302" s="19" t="s">
        <v>257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9" t="s">
        <v>87</v>
      </c>
      <c r="BK302" s="231">
        <f>ROUND(I302*H302,2)</f>
        <v>0</v>
      </c>
      <c r="BL302" s="19" t="s">
        <v>264</v>
      </c>
      <c r="BM302" s="230" t="s">
        <v>2124</v>
      </c>
    </row>
    <row r="303" s="2" customFormat="1">
      <c r="A303" s="41"/>
      <c r="B303" s="42"/>
      <c r="C303" s="43"/>
      <c r="D303" s="232" t="s">
        <v>266</v>
      </c>
      <c r="E303" s="43"/>
      <c r="F303" s="233" t="s">
        <v>807</v>
      </c>
      <c r="G303" s="43"/>
      <c r="H303" s="43"/>
      <c r="I303" s="234"/>
      <c r="J303" s="43"/>
      <c r="K303" s="43"/>
      <c r="L303" s="47"/>
      <c r="M303" s="235"/>
      <c r="N303" s="23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266</v>
      </c>
      <c r="AU303" s="19" t="s">
        <v>89</v>
      </c>
    </row>
    <row r="304" s="13" customFormat="1">
      <c r="A304" s="13"/>
      <c r="B304" s="237"/>
      <c r="C304" s="238"/>
      <c r="D304" s="239" t="s">
        <v>268</v>
      </c>
      <c r="E304" s="240" t="s">
        <v>35</v>
      </c>
      <c r="F304" s="241" t="s">
        <v>2060</v>
      </c>
      <c r="G304" s="238"/>
      <c r="H304" s="240" t="s">
        <v>35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268</v>
      </c>
      <c r="AU304" s="247" t="s">
        <v>89</v>
      </c>
      <c r="AV304" s="13" t="s">
        <v>87</v>
      </c>
      <c r="AW304" s="13" t="s">
        <v>41</v>
      </c>
      <c r="AX304" s="13" t="s">
        <v>80</v>
      </c>
      <c r="AY304" s="247" t="s">
        <v>257</v>
      </c>
    </row>
    <row r="305" s="14" customFormat="1">
      <c r="A305" s="14"/>
      <c r="B305" s="248"/>
      <c r="C305" s="249"/>
      <c r="D305" s="239" t="s">
        <v>268</v>
      </c>
      <c r="E305" s="250" t="s">
        <v>35</v>
      </c>
      <c r="F305" s="251" t="s">
        <v>517</v>
      </c>
      <c r="G305" s="249"/>
      <c r="H305" s="252">
        <v>46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268</v>
      </c>
      <c r="AU305" s="258" t="s">
        <v>89</v>
      </c>
      <c r="AV305" s="14" t="s">
        <v>89</v>
      </c>
      <c r="AW305" s="14" t="s">
        <v>41</v>
      </c>
      <c r="AX305" s="14" t="s">
        <v>80</v>
      </c>
      <c r="AY305" s="258" t="s">
        <v>257</v>
      </c>
    </row>
    <row r="306" s="15" customFormat="1">
      <c r="A306" s="15"/>
      <c r="B306" s="259"/>
      <c r="C306" s="260"/>
      <c r="D306" s="239" t="s">
        <v>268</v>
      </c>
      <c r="E306" s="261" t="s">
        <v>35</v>
      </c>
      <c r="F306" s="262" t="s">
        <v>272</v>
      </c>
      <c r="G306" s="260"/>
      <c r="H306" s="263">
        <v>46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9" t="s">
        <v>268</v>
      </c>
      <c r="AU306" s="269" t="s">
        <v>89</v>
      </c>
      <c r="AV306" s="15" t="s">
        <v>264</v>
      </c>
      <c r="AW306" s="15" t="s">
        <v>41</v>
      </c>
      <c r="AX306" s="15" t="s">
        <v>87</v>
      </c>
      <c r="AY306" s="269" t="s">
        <v>257</v>
      </c>
    </row>
    <row r="307" s="2" customFormat="1" ht="16.5" customHeight="1">
      <c r="A307" s="41"/>
      <c r="B307" s="42"/>
      <c r="C307" s="219" t="s">
        <v>494</v>
      </c>
      <c r="D307" s="219" t="s">
        <v>259</v>
      </c>
      <c r="E307" s="220" t="s">
        <v>495</v>
      </c>
      <c r="F307" s="221" t="s">
        <v>496</v>
      </c>
      <c r="G307" s="222" t="s">
        <v>297</v>
      </c>
      <c r="H307" s="223">
        <v>46</v>
      </c>
      <c r="I307" s="224"/>
      <c r="J307" s="225">
        <f>ROUND(I307*H307,2)</f>
        <v>0</v>
      </c>
      <c r="K307" s="221" t="s">
        <v>263</v>
      </c>
      <c r="L307" s="47"/>
      <c r="M307" s="226" t="s">
        <v>35</v>
      </c>
      <c r="N307" s="227" t="s">
        <v>51</v>
      </c>
      <c r="O307" s="87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30" t="s">
        <v>264</v>
      </c>
      <c r="AT307" s="230" t="s">
        <v>259</v>
      </c>
      <c r="AU307" s="230" t="s">
        <v>89</v>
      </c>
      <c r="AY307" s="19" t="s">
        <v>257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9" t="s">
        <v>87</v>
      </c>
      <c r="BK307" s="231">
        <f>ROUND(I307*H307,2)</f>
        <v>0</v>
      </c>
      <c r="BL307" s="19" t="s">
        <v>264</v>
      </c>
      <c r="BM307" s="230" t="s">
        <v>2125</v>
      </c>
    </row>
    <row r="308" s="2" customFormat="1">
      <c r="A308" s="41"/>
      <c r="B308" s="42"/>
      <c r="C308" s="43"/>
      <c r="D308" s="232" t="s">
        <v>266</v>
      </c>
      <c r="E308" s="43"/>
      <c r="F308" s="233" t="s">
        <v>498</v>
      </c>
      <c r="G308" s="43"/>
      <c r="H308" s="43"/>
      <c r="I308" s="234"/>
      <c r="J308" s="43"/>
      <c r="K308" s="43"/>
      <c r="L308" s="47"/>
      <c r="M308" s="235"/>
      <c r="N308" s="23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266</v>
      </c>
      <c r="AU308" s="19" t="s">
        <v>89</v>
      </c>
    </row>
    <row r="309" s="13" customFormat="1">
      <c r="A309" s="13"/>
      <c r="B309" s="237"/>
      <c r="C309" s="238"/>
      <c r="D309" s="239" t="s">
        <v>268</v>
      </c>
      <c r="E309" s="240" t="s">
        <v>35</v>
      </c>
      <c r="F309" s="241" t="s">
        <v>2060</v>
      </c>
      <c r="G309" s="238"/>
      <c r="H309" s="240" t="s">
        <v>35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7" t="s">
        <v>268</v>
      </c>
      <c r="AU309" s="247" t="s">
        <v>89</v>
      </c>
      <c r="AV309" s="13" t="s">
        <v>87</v>
      </c>
      <c r="AW309" s="13" t="s">
        <v>41</v>
      </c>
      <c r="AX309" s="13" t="s">
        <v>80</v>
      </c>
      <c r="AY309" s="247" t="s">
        <v>257</v>
      </c>
    </row>
    <row r="310" s="14" customFormat="1">
      <c r="A310" s="14"/>
      <c r="B310" s="248"/>
      <c r="C310" s="249"/>
      <c r="D310" s="239" t="s">
        <v>268</v>
      </c>
      <c r="E310" s="250" t="s">
        <v>35</v>
      </c>
      <c r="F310" s="251" t="s">
        <v>517</v>
      </c>
      <c r="G310" s="249"/>
      <c r="H310" s="252">
        <v>46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8" t="s">
        <v>268</v>
      </c>
      <c r="AU310" s="258" t="s">
        <v>89</v>
      </c>
      <c r="AV310" s="14" t="s">
        <v>89</v>
      </c>
      <c r="AW310" s="14" t="s">
        <v>41</v>
      </c>
      <c r="AX310" s="14" t="s">
        <v>80</v>
      </c>
      <c r="AY310" s="258" t="s">
        <v>257</v>
      </c>
    </row>
    <row r="311" s="15" customFormat="1">
      <c r="A311" s="15"/>
      <c r="B311" s="259"/>
      <c r="C311" s="260"/>
      <c r="D311" s="239" t="s">
        <v>268</v>
      </c>
      <c r="E311" s="261" t="s">
        <v>35</v>
      </c>
      <c r="F311" s="262" t="s">
        <v>272</v>
      </c>
      <c r="G311" s="260"/>
      <c r="H311" s="263">
        <v>46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9" t="s">
        <v>268</v>
      </c>
      <c r="AU311" s="269" t="s">
        <v>89</v>
      </c>
      <c r="AV311" s="15" t="s">
        <v>264</v>
      </c>
      <c r="AW311" s="15" t="s">
        <v>41</v>
      </c>
      <c r="AX311" s="15" t="s">
        <v>87</v>
      </c>
      <c r="AY311" s="269" t="s">
        <v>257</v>
      </c>
    </row>
    <row r="312" s="2" customFormat="1" ht="16.5" customHeight="1">
      <c r="A312" s="41"/>
      <c r="B312" s="42"/>
      <c r="C312" s="219" t="s">
        <v>499</v>
      </c>
      <c r="D312" s="219" t="s">
        <v>259</v>
      </c>
      <c r="E312" s="220" t="s">
        <v>500</v>
      </c>
      <c r="F312" s="221" t="s">
        <v>501</v>
      </c>
      <c r="G312" s="222" t="s">
        <v>396</v>
      </c>
      <c r="H312" s="223">
        <v>2</v>
      </c>
      <c r="I312" s="224"/>
      <c r="J312" s="225">
        <f>ROUND(I312*H312,2)</f>
        <v>0</v>
      </c>
      <c r="K312" s="221" t="s">
        <v>263</v>
      </c>
      <c r="L312" s="47"/>
      <c r="M312" s="226" t="s">
        <v>35</v>
      </c>
      <c r="N312" s="227" t="s">
        <v>51</v>
      </c>
      <c r="O312" s="87"/>
      <c r="P312" s="228">
        <f>O312*H312</f>
        <v>0</v>
      </c>
      <c r="Q312" s="228">
        <v>0.45937</v>
      </c>
      <c r="R312" s="228">
        <f>Q312*H312</f>
        <v>0.91874</v>
      </c>
      <c r="S312" s="228">
        <v>0</v>
      </c>
      <c r="T312" s="22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30" t="s">
        <v>264</v>
      </c>
      <c r="AT312" s="230" t="s">
        <v>259</v>
      </c>
      <c r="AU312" s="230" t="s">
        <v>89</v>
      </c>
      <c r="AY312" s="19" t="s">
        <v>257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9" t="s">
        <v>87</v>
      </c>
      <c r="BK312" s="231">
        <f>ROUND(I312*H312,2)</f>
        <v>0</v>
      </c>
      <c r="BL312" s="19" t="s">
        <v>264</v>
      </c>
      <c r="BM312" s="230" t="s">
        <v>2126</v>
      </c>
    </row>
    <row r="313" s="2" customFormat="1">
      <c r="A313" s="41"/>
      <c r="B313" s="42"/>
      <c r="C313" s="43"/>
      <c r="D313" s="232" t="s">
        <v>266</v>
      </c>
      <c r="E313" s="43"/>
      <c r="F313" s="233" t="s">
        <v>503</v>
      </c>
      <c r="G313" s="43"/>
      <c r="H313" s="43"/>
      <c r="I313" s="234"/>
      <c r="J313" s="43"/>
      <c r="K313" s="43"/>
      <c r="L313" s="47"/>
      <c r="M313" s="235"/>
      <c r="N313" s="23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266</v>
      </c>
      <c r="AU313" s="19" t="s">
        <v>89</v>
      </c>
    </row>
    <row r="314" s="2" customFormat="1" ht="16.5" customHeight="1">
      <c r="A314" s="41"/>
      <c r="B314" s="42"/>
      <c r="C314" s="219" t="s">
        <v>504</v>
      </c>
      <c r="D314" s="219" t="s">
        <v>259</v>
      </c>
      <c r="E314" s="220" t="s">
        <v>505</v>
      </c>
      <c r="F314" s="221" t="s">
        <v>506</v>
      </c>
      <c r="G314" s="222" t="s">
        <v>396</v>
      </c>
      <c r="H314" s="223">
        <v>1</v>
      </c>
      <c r="I314" s="224"/>
      <c r="J314" s="225">
        <f>ROUND(I314*H314,2)</f>
        <v>0</v>
      </c>
      <c r="K314" s="221" t="s">
        <v>263</v>
      </c>
      <c r="L314" s="47"/>
      <c r="M314" s="226" t="s">
        <v>35</v>
      </c>
      <c r="N314" s="227" t="s">
        <v>51</v>
      </c>
      <c r="O314" s="87"/>
      <c r="P314" s="228">
        <f>O314*H314</f>
        <v>0</v>
      </c>
      <c r="Q314" s="228">
        <v>0.12303</v>
      </c>
      <c r="R314" s="228">
        <f>Q314*H314</f>
        <v>0.12303</v>
      </c>
      <c r="S314" s="228">
        <v>0</v>
      </c>
      <c r="T314" s="22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30" t="s">
        <v>264</v>
      </c>
      <c r="AT314" s="230" t="s">
        <v>259</v>
      </c>
      <c r="AU314" s="230" t="s">
        <v>89</v>
      </c>
      <c r="AY314" s="19" t="s">
        <v>257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9" t="s">
        <v>87</v>
      </c>
      <c r="BK314" s="231">
        <f>ROUND(I314*H314,2)</f>
        <v>0</v>
      </c>
      <c r="BL314" s="19" t="s">
        <v>264</v>
      </c>
      <c r="BM314" s="230" t="s">
        <v>2127</v>
      </c>
    </row>
    <row r="315" s="2" customFormat="1">
      <c r="A315" s="41"/>
      <c r="B315" s="42"/>
      <c r="C315" s="43"/>
      <c r="D315" s="232" t="s">
        <v>266</v>
      </c>
      <c r="E315" s="43"/>
      <c r="F315" s="233" t="s">
        <v>508</v>
      </c>
      <c r="G315" s="43"/>
      <c r="H315" s="43"/>
      <c r="I315" s="234"/>
      <c r="J315" s="43"/>
      <c r="K315" s="43"/>
      <c r="L315" s="47"/>
      <c r="M315" s="235"/>
      <c r="N315" s="23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266</v>
      </c>
      <c r="AU315" s="19" t="s">
        <v>89</v>
      </c>
    </row>
    <row r="316" s="13" customFormat="1">
      <c r="A316" s="13"/>
      <c r="B316" s="237"/>
      <c r="C316" s="238"/>
      <c r="D316" s="239" t="s">
        <v>268</v>
      </c>
      <c r="E316" s="240" t="s">
        <v>35</v>
      </c>
      <c r="F316" s="241" t="s">
        <v>2060</v>
      </c>
      <c r="G316" s="238"/>
      <c r="H316" s="240" t="s">
        <v>35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268</v>
      </c>
      <c r="AU316" s="247" t="s">
        <v>89</v>
      </c>
      <c r="AV316" s="13" t="s">
        <v>87</v>
      </c>
      <c r="AW316" s="13" t="s">
        <v>41</v>
      </c>
      <c r="AX316" s="13" t="s">
        <v>80</v>
      </c>
      <c r="AY316" s="247" t="s">
        <v>257</v>
      </c>
    </row>
    <row r="317" s="14" customFormat="1">
      <c r="A317" s="14"/>
      <c r="B317" s="248"/>
      <c r="C317" s="249"/>
      <c r="D317" s="239" t="s">
        <v>268</v>
      </c>
      <c r="E317" s="250" t="s">
        <v>35</v>
      </c>
      <c r="F317" s="251" t="s">
        <v>87</v>
      </c>
      <c r="G317" s="249"/>
      <c r="H317" s="252">
        <v>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268</v>
      </c>
      <c r="AU317" s="258" t="s">
        <v>89</v>
      </c>
      <c r="AV317" s="14" t="s">
        <v>89</v>
      </c>
      <c r="AW317" s="14" t="s">
        <v>41</v>
      </c>
      <c r="AX317" s="14" t="s">
        <v>80</v>
      </c>
      <c r="AY317" s="258" t="s">
        <v>257</v>
      </c>
    </row>
    <row r="318" s="15" customFormat="1">
      <c r="A318" s="15"/>
      <c r="B318" s="259"/>
      <c r="C318" s="260"/>
      <c r="D318" s="239" t="s">
        <v>268</v>
      </c>
      <c r="E318" s="261" t="s">
        <v>35</v>
      </c>
      <c r="F318" s="262" t="s">
        <v>272</v>
      </c>
      <c r="G318" s="260"/>
      <c r="H318" s="263">
        <v>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9" t="s">
        <v>268</v>
      </c>
      <c r="AU318" s="269" t="s">
        <v>89</v>
      </c>
      <c r="AV318" s="15" t="s">
        <v>264</v>
      </c>
      <c r="AW318" s="15" t="s">
        <v>41</v>
      </c>
      <c r="AX318" s="15" t="s">
        <v>87</v>
      </c>
      <c r="AY318" s="269" t="s">
        <v>257</v>
      </c>
    </row>
    <row r="319" s="2" customFormat="1" ht="16.5" customHeight="1">
      <c r="A319" s="41"/>
      <c r="B319" s="42"/>
      <c r="C319" s="270" t="s">
        <v>509</v>
      </c>
      <c r="D319" s="270" t="s">
        <v>369</v>
      </c>
      <c r="E319" s="271" t="s">
        <v>510</v>
      </c>
      <c r="F319" s="272" t="s">
        <v>511</v>
      </c>
      <c r="G319" s="273" t="s">
        <v>396</v>
      </c>
      <c r="H319" s="274">
        <v>1</v>
      </c>
      <c r="I319" s="275"/>
      <c r="J319" s="276">
        <f>ROUND(I319*H319,2)</f>
        <v>0</v>
      </c>
      <c r="K319" s="272" t="s">
        <v>263</v>
      </c>
      <c r="L319" s="277"/>
      <c r="M319" s="278" t="s">
        <v>35</v>
      </c>
      <c r="N319" s="279" t="s">
        <v>51</v>
      </c>
      <c r="O319" s="87"/>
      <c r="P319" s="228">
        <f>O319*H319</f>
        <v>0</v>
      </c>
      <c r="Q319" s="228">
        <v>0.013299999999999999</v>
      </c>
      <c r="R319" s="228">
        <f>Q319*H319</f>
        <v>0.013299999999999999</v>
      </c>
      <c r="S319" s="228">
        <v>0</v>
      </c>
      <c r="T319" s="22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30" t="s">
        <v>308</v>
      </c>
      <c r="AT319" s="230" t="s">
        <v>369</v>
      </c>
      <c r="AU319" s="230" t="s">
        <v>89</v>
      </c>
      <c r="AY319" s="19" t="s">
        <v>257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9" t="s">
        <v>87</v>
      </c>
      <c r="BK319" s="231">
        <f>ROUND(I319*H319,2)</f>
        <v>0</v>
      </c>
      <c r="BL319" s="19" t="s">
        <v>264</v>
      </c>
      <c r="BM319" s="230" t="s">
        <v>2128</v>
      </c>
    </row>
    <row r="320" s="2" customFormat="1" ht="16.5" customHeight="1">
      <c r="A320" s="41"/>
      <c r="B320" s="42"/>
      <c r="C320" s="270" t="s">
        <v>513</v>
      </c>
      <c r="D320" s="270" t="s">
        <v>369</v>
      </c>
      <c r="E320" s="271" t="s">
        <v>514</v>
      </c>
      <c r="F320" s="272" t="s">
        <v>515</v>
      </c>
      <c r="G320" s="273" t="s">
        <v>396</v>
      </c>
      <c r="H320" s="274">
        <v>1</v>
      </c>
      <c r="I320" s="275"/>
      <c r="J320" s="276">
        <f>ROUND(I320*H320,2)</f>
        <v>0</v>
      </c>
      <c r="K320" s="272" t="s">
        <v>263</v>
      </c>
      <c r="L320" s="277"/>
      <c r="M320" s="278" t="s">
        <v>35</v>
      </c>
      <c r="N320" s="279" t="s">
        <v>51</v>
      </c>
      <c r="O320" s="87"/>
      <c r="P320" s="228">
        <f>O320*H320</f>
        <v>0</v>
      </c>
      <c r="Q320" s="228">
        <v>0.00089999999999999998</v>
      </c>
      <c r="R320" s="228">
        <f>Q320*H320</f>
        <v>0.00089999999999999998</v>
      </c>
      <c r="S320" s="228">
        <v>0</v>
      </c>
      <c r="T320" s="22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30" t="s">
        <v>308</v>
      </c>
      <c r="AT320" s="230" t="s">
        <v>369</v>
      </c>
      <c r="AU320" s="230" t="s">
        <v>89</v>
      </c>
      <c r="AY320" s="19" t="s">
        <v>257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9" t="s">
        <v>87</v>
      </c>
      <c r="BK320" s="231">
        <f>ROUND(I320*H320,2)</f>
        <v>0</v>
      </c>
      <c r="BL320" s="19" t="s">
        <v>264</v>
      </c>
      <c r="BM320" s="230" t="s">
        <v>2129</v>
      </c>
    </row>
    <row r="321" s="2" customFormat="1" ht="16.5" customHeight="1">
      <c r="A321" s="41"/>
      <c r="B321" s="42"/>
      <c r="C321" s="219" t="s">
        <v>517</v>
      </c>
      <c r="D321" s="219" t="s">
        <v>259</v>
      </c>
      <c r="E321" s="220" t="s">
        <v>518</v>
      </c>
      <c r="F321" s="221" t="s">
        <v>519</v>
      </c>
      <c r="G321" s="222" t="s">
        <v>396</v>
      </c>
      <c r="H321" s="223">
        <v>1</v>
      </c>
      <c r="I321" s="224"/>
      <c r="J321" s="225">
        <f>ROUND(I321*H321,2)</f>
        <v>0</v>
      </c>
      <c r="K321" s="221" t="s">
        <v>263</v>
      </c>
      <c r="L321" s="47"/>
      <c r="M321" s="226" t="s">
        <v>35</v>
      </c>
      <c r="N321" s="227" t="s">
        <v>51</v>
      </c>
      <c r="O321" s="87"/>
      <c r="P321" s="228">
        <f>O321*H321</f>
        <v>0</v>
      </c>
      <c r="Q321" s="228">
        <v>0.00016000000000000001</v>
      </c>
      <c r="R321" s="228">
        <f>Q321*H321</f>
        <v>0.00016000000000000001</v>
      </c>
      <c r="S321" s="228">
        <v>0</v>
      </c>
      <c r="T321" s="22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30" t="s">
        <v>264</v>
      </c>
      <c r="AT321" s="230" t="s">
        <v>259</v>
      </c>
      <c r="AU321" s="230" t="s">
        <v>89</v>
      </c>
      <c r="AY321" s="19" t="s">
        <v>257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9" t="s">
        <v>87</v>
      </c>
      <c r="BK321" s="231">
        <f>ROUND(I321*H321,2)</f>
        <v>0</v>
      </c>
      <c r="BL321" s="19" t="s">
        <v>264</v>
      </c>
      <c r="BM321" s="230" t="s">
        <v>2130</v>
      </c>
    </row>
    <row r="322" s="2" customFormat="1">
      <c r="A322" s="41"/>
      <c r="B322" s="42"/>
      <c r="C322" s="43"/>
      <c r="D322" s="232" t="s">
        <v>266</v>
      </c>
      <c r="E322" s="43"/>
      <c r="F322" s="233" t="s">
        <v>521</v>
      </c>
      <c r="G322" s="43"/>
      <c r="H322" s="43"/>
      <c r="I322" s="234"/>
      <c r="J322" s="43"/>
      <c r="K322" s="43"/>
      <c r="L322" s="47"/>
      <c r="M322" s="235"/>
      <c r="N322" s="23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266</v>
      </c>
      <c r="AU322" s="19" t="s">
        <v>89</v>
      </c>
    </row>
    <row r="323" s="13" customFormat="1">
      <c r="A323" s="13"/>
      <c r="B323" s="237"/>
      <c r="C323" s="238"/>
      <c r="D323" s="239" t="s">
        <v>268</v>
      </c>
      <c r="E323" s="240" t="s">
        <v>35</v>
      </c>
      <c r="F323" s="241" t="s">
        <v>2060</v>
      </c>
      <c r="G323" s="238"/>
      <c r="H323" s="240" t="s">
        <v>35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268</v>
      </c>
      <c r="AU323" s="247" t="s">
        <v>89</v>
      </c>
      <c r="AV323" s="13" t="s">
        <v>87</v>
      </c>
      <c r="AW323" s="13" t="s">
        <v>41</v>
      </c>
      <c r="AX323" s="13" t="s">
        <v>80</v>
      </c>
      <c r="AY323" s="247" t="s">
        <v>257</v>
      </c>
    </row>
    <row r="324" s="14" customFormat="1">
      <c r="A324" s="14"/>
      <c r="B324" s="248"/>
      <c r="C324" s="249"/>
      <c r="D324" s="239" t="s">
        <v>268</v>
      </c>
      <c r="E324" s="250" t="s">
        <v>35</v>
      </c>
      <c r="F324" s="251" t="s">
        <v>87</v>
      </c>
      <c r="G324" s="249"/>
      <c r="H324" s="252">
        <v>1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8" t="s">
        <v>268</v>
      </c>
      <c r="AU324" s="258" t="s">
        <v>89</v>
      </c>
      <c r="AV324" s="14" t="s">
        <v>89</v>
      </c>
      <c r="AW324" s="14" t="s">
        <v>41</v>
      </c>
      <c r="AX324" s="14" t="s">
        <v>80</v>
      </c>
      <c r="AY324" s="258" t="s">
        <v>257</v>
      </c>
    </row>
    <row r="325" s="15" customFormat="1">
      <c r="A325" s="15"/>
      <c r="B325" s="259"/>
      <c r="C325" s="260"/>
      <c r="D325" s="239" t="s">
        <v>268</v>
      </c>
      <c r="E325" s="261" t="s">
        <v>35</v>
      </c>
      <c r="F325" s="262" t="s">
        <v>272</v>
      </c>
      <c r="G325" s="260"/>
      <c r="H325" s="263">
        <v>1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9" t="s">
        <v>268</v>
      </c>
      <c r="AU325" s="269" t="s">
        <v>89</v>
      </c>
      <c r="AV325" s="15" t="s">
        <v>264</v>
      </c>
      <c r="AW325" s="15" t="s">
        <v>41</v>
      </c>
      <c r="AX325" s="15" t="s">
        <v>87</v>
      </c>
      <c r="AY325" s="269" t="s">
        <v>257</v>
      </c>
    </row>
    <row r="326" s="2" customFormat="1" ht="16.5" customHeight="1">
      <c r="A326" s="41"/>
      <c r="B326" s="42"/>
      <c r="C326" s="219" t="s">
        <v>522</v>
      </c>
      <c r="D326" s="219" t="s">
        <v>259</v>
      </c>
      <c r="E326" s="220" t="s">
        <v>523</v>
      </c>
      <c r="F326" s="221" t="s">
        <v>524</v>
      </c>
      <c r="G326" s="222" t="s">
        <v>297</v>
      </c>
      <c r="H326" s="223">
        <v>48</v>
      </c>
      <c r="I326" s="224"/>
      <c r="J326" s="225">
        <f>ROUND(I326*H326,2)</f>
        <v>0</v>
      </c>
      <c r="K326" s="221" t="s">
        <v>263</v>
      </c>
      <c r="L326" s="47"/>
      <c r="M326" s="226" t="s">
        <v>35</v>
      </c>
      <c r="N326" s="227" t="s">
        <v>51</v>
      </c>
      <c r="O326" s="87"/>
      <c r="P326" s="228">
        <f>O326*H326</f>
        <v>0</v>
      </c>
      <c r="Q326" s="228">
        <v>0.00019000000000000001</v>
      </c>
      <c r="R326" s="228">
        <f>Q326*H326</f>
        <v>0.0091199999999999996</v>
      </c>
      <c r="S326" s="228">
        <v>0</v>
      </c>
      <c r="T326" s="22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30" t="s">
        <v>264</v>
      </c>
      <c r="AT326" s="230" t="s">
        <v>259</v>
      </c>
      <c r="AU326" s="230" t="s">
        <v>89</v>
      </c>
      <c r="AY326" s="19" t="s">
        <v>257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9" t="s">
        <v>87</v>
      </c>
      <c r="BK326" s="231">
        <f>ROUND(I326*H326,2)</f>
        <v>0</v>
      </c>
      <c r="BL326" s="19" t="s">
        <v>264</v>
      </c>
      <c r="BM326" s="230" t="s">
        <v>2131</v>
      </c>
    </row>
    <row r="327" s="2" customFormat="1">
      <c r="A327" s="41"/>
      <c r="B327" s="42"/>
      <c r="C327" s="43"/>
      <c r="D327" s="232" t="s">
        <v>266</v>
      </c>
      <c r="E327" s="43"/>
      <c r="F327" s="233" t="s">
        <v>526</v>
      </c>
      <c r="G327" s="43"/>
      <c r="H327" s="43"/>
      <c r="I327" s="234"/>
      <c r="J327" s="43"/>
      <c r="K327" s="43"/>
      <c r="L327" s="47"/>
      <c r="M327" s="235"/>
      <c r="N327" s="236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266</v>
      </c>
      <c r="AU327" s="19" t="s">
        <v>89</v>
      </c>
    </row>
    <row r="328" s="13" customFormat="1">
      <c r="A328" s="13"/>
      <c r="B328" s="237"/>
      <c r="C328" s="238"/>
      <c r="D328" s="239" t="s">
        <v>268</v>
      </c>
      <c r="E328" s="240" t="s">
        <v>35</v>
      </c>
      <c r="F328" s="241" t="s">
        <v>2060</v>
      </c>
      <c r="G328" s="238"/>
      <c r="H328" s="240" t="s">
        <v>35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268</v>
      </c>
      <c r="AU328" s="247" t="s">
        <v>89</v>
      </c>
      <c r="AV328" s="13" t="s">
        <v>87</v>
      </c>
      <c r="AW328" s="13" t="s">
        <v>41</v>
      </c>
      <c r="AX328" s="13" t="s">
        <v>80</v>
      </c>
      <c r="AY328" s="247" t="s">
        <v>257</v>
      </c>
    </row>
    <row r="329" s="14" customFormat="1">
      <c r="A329" s="14"/>
      <c r="B329" s="248"/>
      <c r="C329" s="249"/>
      <c r="D329" s="239" t="s">
        <v>268</v>
      </c>
      <c r="E329" s="250" t="s">
        <v>35</v>
      </c>
      <c r="F329" s="251" t="s">
        <v>528</v>
      </c>
      <c r="G329" s="249"/>
      <c r="H329" s="252">
        <v>48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8" t="s">
        <v>268</v>
      </c>
      <c r="AU329" s="258" t="s">
        <v>89</v>
      </c>
      <c r="AV329" s="14" t="s">
        <v>89</v>
      </c>
      <c r="AW329" s="14" t="s">
        <v>41</v>
      </c>
      <c r="AX329" s="14" t="s">
        <v>80</v>
      </c>
      <c r="AY329" s="258" t="s">
        <v>257</v>
      </c>
    </row>
    <row r="330" s="15" customFormat="1">
      <c r="A330" s="15"/>
      <c r="B330" s="259"/>
      <c r="C330" s="260"/>
      <c r="D330" s="239" t="s">
        <v>268</v>
      </c>
      <c r="E330" s="261" t="s">
        <v>35</v>
      </c>
      <c r="F330" s="262" t="s">
        <v>272</v>
      </c>
      <c r="G330" s="260"/>
      <c r="H330" s="263">
        <v>48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9" t="s">
        <v>268</v>
      </c>
      <c r="AU330" s="269" t="s">
        <v>89</v>
      </c>
      <c r="AV330" s="15" t="s">
        <v>264</v>
      </c>
      <c r="AW330" s="15" t="s">
        <v>41</v>
      </c>
      <c r="AX330" s="15" t="s">
        <v>87</v>
      </c>
      <c r="AY330" s="269" t="s">
        <v>257</v>
      </c>
    </row>
    <row r="331" s="2" customFormat="1" ht="16.5" customHeight="1">
      <c r="A331" s="41"/>
      <c r="B331" s="42"/>
      <c r="C331" s="219" t="s">
        <v>528</v>
      </c>
      <c r="D331" s="219" t="s">
        <v>259</v>
      </c>
      <c r="E331" s="220" t="s">
        <v>529</v>
      </c>
      <c r="F331" s="221" t="s">
        <v>530</v>
      </c>
      <c r="G331" s="222" t="s">
        <v>297</v>
      </c>
      <c r="H331" s="223">
        <v>46</v>
      </c>
      <c r="I331" s="224"/>
      <c r="J331" s="225">
        <f>ROUND(I331*H331,2)</f>
        <v>0</v>
      </c>
      <c r="K331" s="221" t="s">
        <v>263</v>
      </c>
      <c r="L331" s="47"/>
      <c r="M331" s="226" t="s">
        <v>35</v>
      </c>
      <c r="N331" s="227" t="s">
        <v>51</v>
      </c>
      <c r="O331" s="87"/>
      <c r="P331" s="228">
        <f>O331*H331</f>
        <v>0</v>
      </c>
      <c r="Q331" s="228">
        <v>6.0000000000000002E-05</v>
      </c>
      <c r="R331" s="228">
        <f>Q331*H331</f>
        <v>0.0027599999999999999</v>
      </c>
      <c r="S331" s="228">
        <v>0</v>
      </c>
      <c r="T331" s="22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30" t="s">
        <v>264</v>
      </c>
      <c r="AT331" s="230" t="s">
        <v>259</v>
      </c>
      <c r="AU331" s="230" t="s">
        <v>89</v>
      </c>
      <c r="AY331" s="19" t="s">
        <v>257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9" t="s">
        <v>87</v>
      </c>
      <c r="BK331" s="231">
        <f>ROUND(I331*H331,2)</f>
        <v>0</v>
      </c>
      <c r="BL331" s="19" t="s">
        <v>264</v>
      </c>
      <c r="BM331" s="230" t="s">
        <v>2132</v>
      </c>
    </row>
    <row r="332" s="2" customFormat="1">
      <c r="A332" s="41"/>
      <c r="B332" s="42"/>
      <c r="C332" s="43"/>
      <c r="D332" s="232" t="s">
        <v>266</v>
      </c>
      <c r="E332" s="43"/>
      <c r="F332" s="233" t="s">
        <v>532</v>
      </c>
      <c r="G332" s="43"/>
      <c r="H332" s="43"/>
      <c r="I332" s="234"/>
      <c r="J332" s="43"/>
      <c r="K332" s="43"/>
      <c r="L332" s="47"/>
      <c r="M332" s="235"/>
      <c r="N332" s="23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266</v>
      </c>
      <c r="AU332" s="19" t="s">
        <v>89</v>
      </c>
    </row>
    <row r="333" s="13" customFormat="1">
      <c r="A333" s="13"/>
      <c r="B333" s="237"/>
      <c r="C333" s="238"/>
      <c r="D333" s="239" t="s">
        <v>268</v>
      </c>
      <c r="E333" s="240" t="s">
        <v>35</v>
      </c>
      <c r="F333" s="241" t="s">
        <v>2060</v>
      </c>
      <c r="G333" s="238"/>
      <c r="H333" s="240" t="s">
        <v>35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268</v>
      </c>
      <c r="AU333" s="247" t="s">
        <v>89</v>
      </c>
      <c r="AV333" s="13" t="s">
        <v>87</v>
      </c>
      <c r="AW333" s="13" t="s">
        <v>41</v>
      </c>
      <c r="AX333" s="13" t="s">
        <v>80</v>
      </c>
      <c r="AY333" s="247" t="s">
        <v>257</v>
      </c>
    </row>
    <row r="334" s="14" customFormat="1">
      <c r="A334" s="14"/>
      <c r="B334" s="248"/>
      <c r="C334" s="249"/>
      <c r="D334" s="239" t="s">
        <v>268</v>
      </c>
      <c r="E334" s="250" t="s">
        <v>35</v>
      </c>
      <c r="F334" s="251" t="s">
        <v>517</v>
      </c>
      <c r="G334" s="249"/>
      <c r="H334" s="252">
        <v>46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268</v>
      </c>
      <c r="AU334" s="258" t="s">
        <v>89</v>
      </c>
      <c r="AV334" s="14" t="s">
        <v>89</v>
      </c>
      <c r="AW334" s="14" t="s">
        <v>41</v>
      </c>
      <c r="AX334" s="14" t="s">
        <v>80</v>
      </c>
      <c r="AY334" s="258" t="s">
        <v>257</v>
      </c>
    </row>
    <row r="335" s="15" customFormat="1">
      <c r="A335" s="15"/>
      <c r="B335" s="259"/>
      <c r="C335" s="260"/>
      <c r="D335" s="239" t="s">
        <v>268</v>
      </c>
      <c r="E335" s="261" t="s">
        <v>35</v>
      </c>
      <c r="F335" s="262" t="s">
        <v>272</v>
      </c>
      <c r="G335" s="260"/>
      <c r="H335" s="263">
        <v>46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268</v>
      </c>
      <c r="AU335" s="269" t="s">
        <v>89</v>
      </c>
      <c r="AV335" s="15" t="s">
        <v>264</v>
      </c>
      <c r="AW335" s="15" t="s">
        <v>41</v>
      </c>
      <c r="AX335" s="15" t="s">
        <v>87</v>
      </c>
      <c r="AY335" s="269" t="s">
        <v>257</v>
      </c>
    </row>
    <row r="336" s="12" customFormat="1" ht="22.8" customHeight="1">
      <c r="A336" s="12"/>
      <c r="B336" s="203"/>
      <c r="C336" s="204"/>
      <c r="D336" s="205" t="s">
        <v>79</v>
      </c>
      <c r="E336" s="217" t="s">
        <v>539</v>
      </c>
      <c r="F336" s="217" t="s">
        <v>540</v>
      </c>
      <c r="G336" s="204"/>
      <c r="H336" s="204"/>
      <c r="I336" s="207"/>
      <c r="J336" s="218">
        <f>BK336</f>
        <v>0</v>
      </c>
      <c r="K336" s="204"/>
      <c r="L336" s="209"/>
      <c r="M336" s="210"/>
      <c r="N336" s="211"/>
      <c r="O336" s="211"/>
      <c r="P336" s="212">
        <f>SUM(P337:P347)</f>
        <v>0</v>
      </c>
      <c r="Q336" s="211"/>
      <c r="R336" s="212">
        <f>SUM(R337:R347)</f>
        <v>0</v>
      </c>
      <c r="S336" s="211"/>
      <c r="T336" s="213">
        <f>SUM(T337:T347)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4" t="s">
        <v>87</v>
      </c>
      <c r="AT336" s="215" t="s">
        <v>79</v>
      </c>
      <c r="AU336" s="215" t="s">
        <v>87</v>
      </c>
      <c r="AY336" s="214" t="s">
        <v>257</v>
      </c>
      <c r="BK336" s="216">
        <f>SUM(BK337:BK347)</f>
        <v>0</v>
      </c>
    </row>
    <row r="337" s="2" customFormat="1" ht="21.75" customHeight="1">
      <c r="A337" s="41"/>
      <c r="B337" s="42"/>
      <c r="C337" s="219" t="s">
        <v>534</v>
      </c>
      <c r="D337" s="219" t="s">
        <v>259</v>
      </c>
      <c r="E337" s="220" t="s">
        <v>2133</v>
      </c>
      <c r="F337" s="221" t="s">
        <v>2134</v>
      </c>
      <c r="G337" s="222" t="s">
        <v>356</v>
      </c>
      <c r="H337" s="223">
        <v>0.11500000000000001</v>
      </c>
      <c r="I337" s="224"/>
      <c r="J337" s="225">
        <f>ROUND(I337*H337,2)</f>
        <v>0</v>
      </c>
      <c r="K337" s="221" t="s">
        <v>263</v>
      </c>
      <c r="L337" s="47"/>
      <c r="M337" s="226" t="s">
        <v>35</v>
      </c>
      <c r="N337" s="227" t="s">
        <v>51</v>
      </c>
      <c r="O337" s="87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30" t="s">
        <v>264</v>
      </c>
      <c r="AT337" s="230" t="s">
        <v>259</v>
      </c>
      <c r="AU337" s="230" t="s">
        <v>89</v>
      </c>
      <c r="AY337" s="19" t="s">
        <v>257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9" t="s">
        <v>87</v>
      </c>
      <c r="BK337" s="231">
        <f>ROUND(I337*H337,2)</f>
        <v>0</v>
      </c>
      <c r="BL337" s="19" t="s">
        <v>264</v>
      </c>
      <c r="BM337" s="230" t="s">
        <v>2135</v>
      </c>
    </row>
    <row r="338" s="2" customFormat="1">
      <c r="A338" s="41"/>
      <c r="B338" s="42"/>
      <c r="C338" s="43"/>
      <c r="D338" s="232" t="s">
        <v>266</v>
      </c>
      <c r="E338" s="43"/>
      <c r="F338" s="233" t="s">
        <v>2136</v>
      </c>
      <c r="G338" s="43"/>
      <c r="H338" s="43"/>
      <c r="I338" s="234"/>
      <c r="J338" s="43"/>
      <c r="K338" s="43"/>
      <c r="L338" s="47"/>
      <c r="M338" s="235"/>
      <c r="N338" s="23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266</v>
      </c>
      <c r="AU338" s="19" t="s">
        <v>89</v>
      </c>
    </row>
    <row r="339" s="2" customFormat="1" ht="24.15" customHeight="1">
      <c r="A339" s="41"/>
      <c r="B339" s="42"/>
      <c r="C339" s="219" t="s">
        <v>541</v>
      </c>
      <c r="D339" s="219" t="s">
        <v>259</v>
      </c>
      <c r="E339" s="220" t="s">
        <v>2137</v>
      </c>
      <c r="F339" s="221" t="s">
        <v>2138</v>
      </c>
      <c r="G339" s="222" t="s">
        <v>356</v>
      </c>
      <c r="H339" s="223">
        <v>1.2649999999999999</v>
      </c>
      <c r="I339" s="224"/>
      <c r="J339" s="225">
        <f>ROUND(I339*H339,2)</f>
        <v>0</v>
      </c>
      <c r="K339" s="221" t="s">
        <v>263</v>
      </c>
      <c r="L339" s="47"/>
      <c r="M339" s="226" t="s">
        <v>35</v>
      </c>
      <c r="N339" s="227" t="s">
        <v>51</v>
      </c>
      <c r="O339" s="87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30" t="s">
        <v>264</v>
      </c>
      <c r="AT339" s="230" t="s">
        <v>259</v>
      </c>
      <c r="AU339" s="230" t="s">
        <v>89</v>
      </c>
      <c r="AY339" s="19" t="s">
        <v>257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9" t="s">
        <v>87</v>
      </c>
      <c r="BK339" s="231">
        <f>ROUND(I339*H339,2)</f>
        <v>0</v>
      </c>
      <c r="BL339" s="19" t="s">
        <v>264</v>
      </c>
      <c r="BM339" s="230" t="s">
        <v>2139</v>
      </c>
    </row>
    <row r="340" s="2" customFormat="1">
      <c r="A340" s="41"/>
      <c r="B340" s="42"/>
      <c r="C340" s="43"/>
      <c r="D340" s="232" t="s">
        <v>266</v>
      </c>
      <c r="E340" s="43"/>
      <c r="F340" s="233" t="s">
        <v>2140</v>
      </c>
      <c r="G340" s="43"/>
      <c r="H340" s="43"/>
      <c r="I340" s="234"/>
      <c r="J340" s="43"/>
      <c r="K340" s="43"/>
      <c r="L340" s="47"/>
      <c r="M340" s="235"/>
      <c r="N340" s="23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266</v>
      </c>
      <c r="AU340" s="19" t="s">
        <v>89</v>
      </c>
    </row>
    <row r="341" s="14" customFormat="1">
      <c r="A341" s="14"/>
      <c r="B341" s="248"/>
      <c r="C341" s="249"/>
      <c r="D341" s="239" t="s">
        <v>268</v>
      </c>
      <c r="E341" s="249"/>
      <c r="F341" s="251" t="s">
        <v>2141</v>
      </c>
      <c r="G341" s="249"/>
      <c r="H341" s="252">
        <v>1.2649999999999999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8" t="s">
        <v>268</v>
      </c>
      <c r="AU341" s="258" t="s">
        <v>89</v>
      </c>
      <c r="AV341" s="14" t="s">
        <v>89</v>
      </c>
      <c r="AW341" s="14" t="s">
        <v>4</v>
      </c>
      <c r="AX341" s="14" t="s">
        <v>87</v>
      </c>
      <c r="AY341" s="258" t="s">
        <v>257</v>
      </c>
    </row>
    <row r="342" s="2" customFormat="1" ht="24.15" customHeight="1">
      <c r="A342" s="41"/>
      <c r="B342" s="42"/>
      <c r="C342" s="219" t="s">
        <v>546</v>
      </c>
      <c r="D342" s="219" t="s">
        <v>259</v>
      </c>
      <c r="E342" s="220" t="s">
        <v>2142</v>
      </c>
      <c r="F342" s="221" t="s">
        <v>2143</v>
      </c>
      <c r="G342" s="222" t="s">
        <v>356</v>
      </c>
      <c r="H342" s="223">
        <v>0.11500000000000001</v>
      </c>
      <c r="I342" s="224"/>
      <c r="J342" s="225">
        <f>ROUND(I342*H342,2)</f>
        <v>0</v>
      </c>
      <c r="K342" s="221" t="s">
        <v>263</v>
      </c>
      <c r="L342" s="47"/>
      <c r="M342" s="226" t="s">
        <v>35</v>
      </c>
      <c r="N342" s="227" t="s">
        <v>51</v>
      </c>
      <c r="O342" s="87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0" t="s">
        <v>264</v>
      </c>
      <c r="AT342" s="230" t="s">
        <v>259</v>
      </c>
      <c r="AU342" s="230" t="s">
        <v>89</v>
      </c>
      <c r="AY342" s="19" t="s">
        <v>257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9" t="s">
        <v>87</v>
      </c>
      <c r="BK342" s="231">
        <f>ROUND(I342*H342,2)</f>
        <v>0</v>
      </c>
      <c r="BL342" s="19" t="s">
        <v>264</v>
      </c>
      <c r="BM342" s="230" t="s">
        <v>2144</v>
      </c>
    </row>
    <row r="343" s="2" customFormat="1">
      <c r="A343" s="41"/>
      <c r="B343" s="42"/>
      <c r="C343" s="43"/>
      <c r="D343" s="232" t="s">
        <v>266</v>
      </c>
      <c r="E343" s="43"/>
      <c r="F343" s="233" t="s">
        <v>2145</v>
      </c>
      <c r="G343" s="43"/>
      <c r="H343" s="43"/>
      <c r="I343" s="234"/>
      <c r="J343" s="43"/>
      <c r="K343" s="43"/>
      <c r="L343" s="47"/>
      <c r="M343" s="235"/>
      <c r="N343" s="23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266</v>
      </c>
      <c r="AU343" s="19" t="s">
        <v>89</v>
      </c>
    </row>
    <row r="344" s="13" customFormat="1">
      <c r="A344" s="13"/>
      <c r="B344" s="237"/>
      <c r="C344" s="238"/>
      <c r="D344" s="239" t="s">
        <v>268</v>
      </c>
      <c r="E344" s="240" t="s">
        <v>35</v>
      </c>
      <c r="F344" s="241" t="s">
        <v>2060</v>
      </c>
      <c r="G344" s="238"/>
      <c r="H344" s="240" t="s">
        <v>35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268</v>
      </c>
      <c r="AU344" s="247" t="s">
        <v>89</v>
      </c>
      <c r="AV344" s="13" t="s">
        <v>87</v>
      </c>
      <c r="AW344" s="13" t="s">
        <v>41</v>
      </c>
      <c r="AX344" s="13" t="s">
        <v>80</v>
      </c>
      <c r="AY344" s="247" t="s">
        <v>257</v>
      </c>
    </row>
    <row r="345" s="13" customFormat="1">
      <c r="A345" s="13"/>
      <c r="B345" s="237"/>
      <c r="C345" s="238"/>
      <c r="D345" s="239" t="s">
        <v>268</v>
      </c>
      <c r="E345" s="240" t="s">
        <v>35</v>
      </c>
      <c r="F345" s="241" t="s">
        <v>2146</v>
      </c>
      <c r="G345" s="238"/>
      <c r="H345" s="240" t="s">
        <v>35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268</v>
      </c>
      <c r="AU345" s="247" t="s">
        <v>89</v>
      </c>
      <c r="AV345" s="13" t="s">
        <v>87</v>
      </c>
      <c r="AW345" s="13" t="s">
        <v>41</v>
      </c>
      <c r="AX345" s="13" t="s">
        <v>80</v>
      </c>
      <c r="AY345" s="247" t="s">
        <v>257</v>
      </c>
    </row>
    <row r="346" s="14" customFormat="1">
      <c r="A346" s="14"/>
      <c r="B346" s="248"/>
      <c r="C346" s="249"/>
      <c r="D346" s="239" t="s">
        <v>268</v>
      </c>
      <c r="E346" s="250" t="s">
        <v>35</v>
      </c>
      <c r="F346" s="251" t="s">
        <v>2147</v>
      </c>
      <c r="G346" s="249"/>
      <c r="H346" s="252">
        <v>0.11500000000000001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268</v>
      </c>
      <c r="AU346" s="258" t="s">
        <v>89</v>
      </c>
      <c r="AV346" s="14" t="s">
        <v>89</v>
      </c>
      <c r="AW346" s="14" t="s">
        <v>41</v>
      </c>
      <c r="AX346" s="14" t="s">
        <v>80</v>
      </c>
      <c r="AY346" s="258" t="s">
        <v>257</v>
      </c>
    </row>
    <row r="347" s="15" customFormat="1">
      <c r="A347" s="15"/>
      <c r="B347" s="259"/>
      <c r="C347" s="260"/>
      <c r="D347" s="239" t="s">
        <v>268</v>
      </c>
      <c r="E347" s="261" t="s">
        <v>35</v>
      </c>
      <c r="F347" s="262" t="s">
        <v>272</v>
      </c>
      <c r="G347" s="260"/>
      <c r="H347" s="263">
        <v>0.11500000000000001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9" t="s">
        <v>268</v>
      </c>
      <c r="AU347" s="269" t="s">
        <v>89</v>
      </c>
      <c r="AV347" s="15" t="s">
        <v>264</v>
      </c>
      <c r="AW347" s="15" t="s">
        <v>41</v>
      </c>
      <c r="AX347" s="15" t="s">
        <v>87</v>
      </c>
      <c r="AY347" s="269" t="s">
        <v>257</v>
      </c>
    </row>
    <row r="348" s="12" customFormat="1" ht="22.8" customHeight="1">
      <c r="A348" s="12"/>
      <c r="B348" s="203"/>
      <c r="C348" s="204"/>
      <c r="D348" s="205" t="s">
        <v>79</v>
      </c>
      <c r="E348" s="217" t="s">
        <v>565</v>
      </c>
      <c r="F348" s="217" t="s">
        <v>566</v>
      </c>
      <c r="G348" s="204"/>
      <c r="H348" s="204"/>
      <c r="I348" s="207"/>
      <c r="J348" s="218">
        <f>BK348</f>
        <v>0</v>
      </c>
      <c r="K348" s="204"/>
      <c r="L348" s="209"/>
      <c r="M348" s="210"/>
      <c r="N348" s="211"/>
      <c r="O348" s="211"/>
      <c r="P348" s="212">
        <f>SUM(P349:P350)</f>
        <v>0</v>
      </c>
      <c r="Q348" s="211"/>
      <c r="R348" s="212">
        <f>SUM(R349:R350)</f>
        <v>0</v>
      </c>
      <c r="S348" s="211"/>
      <c r="T348" s="213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4" t="s">
        <v>87</v>
      </c>
      <c r="AT348" s="215" t="s">
        <v>79</v>
      </c>
      <c r="AU348" s="215" t="s">
        <v>87</v>
      </c>
      <c r="AY348" s="214" t="s">
        <v>257</v>
      </c>
      <c r="BK348" s="216">
        <f>SUM(BK349:BK350)</f>
        <v>0</v>
      </c>
    </row>
    <row r="349" s="2" customFormat="1" ht="24.15" customHeight="1">
      <c r="A349" s="41"/>
      <c r="B349" s="42"/>
      <c r="C349" s="219" t="s">
        <v>554</v>
      </c>
      <c r="D349" s="219" t="s">
        <v>259</v>
      </c>
      <c r="E349" s="220" t="s">
        <v>568</v>
      </c>
      <c r="F349" s="221" t="s">
        <v>569</v>
      </c>
      <c r="G349" s="222" t="s">
        <v>356</v>
      </c>
      <c r="H349" s="223">
        <v>11.619999999999999</v>
      </c>
      <c r="I349" s="224"/>
      <c r="J349" s="225">
        <f>ROUND(I349*H349,2)</f>
        <v>0</v>
      </c>
      <c r="K349" s="221" t="s">
        <v>263</v>
      </c>
      <c r="L349" s="47"/>
      <c r="M349" s="226" t="s">
        <v>35</v>
      </c>
      <c r="N349" s="227" t="s">
        <v>51</v>
      </c>
      <c r="O349" s="87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30" t="s">
        <v>264</v>
      </c>
      <c r="AT349" s="230" t="s">
        <v>259</v>
      </c>
      <c r="AU349" s="230" t="s">
        <v>89</v>
      </c>
      <c r="AY349" s="19" t="s">
        <v>257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9" t="s">
        <v>87</v>
      </c>
      <c r="BK349" s="231">
        <f>ROUND(I349*H349,2)</f>
        <v>0</v>
      </c>
      <c r="BL349" s="19" t="s">
        <v>264</v>
      </c>
      <c r="BM349" s="230" t="s">
        <v>2148</v>
      </c>
    </row>
    <row r="350" s="2" customFormat="1">
      <c r="A350" s="41"/>
      <c r="B350" s="42"/>
      <c r="C350" s="43"/>
      <c r="D350" s="232" t="s">
        <v>266</v>
      </c>
      <c r="E350" s="43"/>
      <c r="F350" s="233" t="s">
        <v>571</v>
      </c>
      <c r="G350" s="43"/>
      <c r="H350" s="43"/>
      <c r="I350" s="234"/>
      <c r="J350" s="43"/>
      <c r="K350" s="43"/>
      <c r="L350" s="47"/>
      <c r="M350" s="281"/>
      <c r="N350" s="282"/>
      <c r="O350" s="283"/>
      <c r="P350" s="283"/>
      <c r="Q350" s="283"/>
      <c r="R350" s="283"/>
      <c r="S350" s="283"/>
      <c r="T350" s="284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266</v>
      </c>
      <c r="AU350" s="19" t="s">
        <v>89</v>
      </c>
    </row>
    <row r="351" s="2" customFormat="1" ht="6.96" customHeight="1">
      <c r="A351" s="41"/>
      <c r="B351" s="62"/>
      <c r="C351" s="63"/>
      <c r="D351" s="63"/>
      <c r="E351" s="63"/>
      <c r="F351" s="63"/>
      <c r="G351" s="63"/>
      <c r="H351" s="63"/>
      <c r="I351" s="63"/>
      <c r="J351" s="63"/>
      <c r="K351" s="63"/>
      <c r="L351" s="47"/>
      <c r="M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</row>
  </sheetData>
  <sheetProtection sheet="1" autoFilter="0" formatColumns="0" formatRows="0" objects="1" scenarios="1" spinCount="100000" saltValue="Wh88Z8FMBJw5zTstPweEQn/gn+MP0MiMzJFHCoHrNzK1coAR/XjHmNmZk3ycDMu1G0foC3LavwnTKdDGHJ4u4A==" hashValue="pNnJTCAPLbUQHlTwVqfzlXGhMCmwGjdfAZiDBtLvW85OLDDS9Qf2HIP3YhbYbujJWnefyllAyoAwvIcmVaQWWw==" algorithmName="SHA-512" password="CC35"/>
  <autoFilter ref="C98:K3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1_01/115101201"/>
    <hyperlink ref="F108" r:id="rId2" display="https://podminky.urs.cz/item/CS_URS_2021_01/115101301"/>
    <hyperlink ref="F113" r:id="rId3" display="https://podminky.urs.cz/item/CS_URS_2021_01/119001405"/>
    <hyperlink ref="F119" r:id="rId4" display="https://podminky.urs.cz/item/CS_URS_2021_01/119001406"/>
    <hyperlink ref="F125" r:id="rId5" display="https://podminky.urs.cz/item/CS_URS_2021_01/119001421"/>
    <hyperlink ref="F131" r:id="rId6" display="https://podminky.urs.cz/item/CS_URS_2021_01/121151104"/>
    <hyperlink ref="F137" r:id="rId7" display="https://podminky.urs.cz/item/CS_URS_2021_01/132354204"/>
    <hyperlink ref="F143" r:id="rId8" display="https://podminky.urs.cz/item/CS_URS_2021_01/139001101"/>
    <hyperlink ref="F153" r:id="rId9" display="https://podminky.urs.cz/item/CS_URS_2021_01/151101101"/>
    <hyperlink ref="F159" r:id="rId10" display="https://podminky.urs.cz/item/CS_URS_2021_01/151101111"/>
    <hyperlink ref="F161" r:id="rId11" display="https://podminky.urs.cz/item/CS_URS_2021_01/162751137"/>
    <hyperlink ref="F171" r:id="rId12" display="https://podminky.urs.cz/item/CS_URS_2021_01/162751139"/>
    <hyperlink ref="F181" r:id="rId13" display="https://podminky.urs.cz/item/CS_URS_2021_01/167151101"/>
    <hyperlink ref="F187" r:id="rId14" display="https://podminky.urs.cz/item/CS_URS_2021_01/171201221"/>
    <hyperlink ref="F193" r:id="rId15" display="https://podminky.urs.cz/item/CS_URS_2021_01/171251201"/>
    <hyperlink ref="F199" r:id="rId16" display="https://podminky.urs.cz/item/CS_URS_2021_01/174151101"/>
    <hyperlink ref="F207" r:id="rId17" display="https://podminky.urs.cz/item/CS_URS_2021_01/175151101"/>
    <hyperlink ref="F216" r:id="rId18" display="https://podminky.urs.cz/item/CS_URS_2021_01/181351003"/>
    <hyperlink ref="F222" r:id="rId19" display="https://podminky.urs.cz/item/CS_URS_2021_01/181351003"/>
    <hyperlink ref="F233" r:id="rId20" display="https://podminky.urs.cz/item/CS_URS_2021_01/181451311"/>
    <hyperlink ref="F242" r:id="rId21" display="https://podminky.urs.cz/item/CS_URS_2021_01/212752111"/>
    <hyperlink ref="F248" r:id="rId22" display="https://podminky.urs.cz/item/CS_URS_2021_01/338171113"/>
    <hyperlink ref="F256" r:id="rId23" display="https://podminky.urs.cz/item/CS_URS_2021_01/451573111"/>
    <hyperlink ref="F263" r:id="rId24" display="https://podminky.urs.cz/item/CS_URS_2021_01/857242122"/>
    <hyperlink ref="F269" r:id="rId25" display="https://podminky.urs.cz/item/CS_URS_2021_01/871241211"/>
    <hyperlink ref="F276" r:id="rId26" display="https://podminky.urs.cz/item/CS_URS_2021_01/871251811"/>
    <hyperlink ref="F281" r:id="rId27" display="https://podminky.urs.cz/item/CS_URS_2021_01/877241101"/>
    <hyperlink ref="F295" r:id="rId28" display="https://podminky.urs.cz/item/CS_URS_2021_01/891241112"/>
    <hyperlink ref="F303" r:id="rId29" display="https://podminky.urs.cz/item/CS_URS_2021_01/892241111"/>
    <hyperlink ref="F308" r:id="rId30" display="https://podminky.urs.cz/item/CS_URS_2021_01/892273122"/>
    <hyperlink ref="F313" r:id="rId31" display="https://podminky.urs.cz/item/CS_URS_2021_01/892372111"/>
    <hyperlink ref="F315" r:id="rId32" display="https://podminky.urs.cz/item/CS_URS_2021_01/899401112"/>
    <hyperlink ref="F322" r:id="rId33" display="https://podminky.urs.cz/item/CS_URS_2021_01/899713111"/>
    <hyperlink ref="F327" r:id="rId34" display="https://podminky.urs.cz/item/CS_URS_2021_01/899721111"/>
    <hyperlink ref="F332" r:id="rId35" display="https://podminky.urs.cz/item/CS_URS_2021_01/899722111"/>
    <hyperlink ref="F338" r:id="rId36" display="https://podminky.urs.cz/item/CS_URS_2021_01/997013501"/>
    <hyperlink ref="F340" r:id="rId37" display="https://podminky.urs.cz/item/CS_URS_2021_01/997013509"/>
    <hyperlink ref="F343" r:id="rId38" display="https://podminky.urs.cz/item/CS_URS_2021_01/997013813"/>
    <hyperlink ref="F350" r:id="rId3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2149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2150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ROUND((SUM(BE100:BE340)),  2)</f>
        <v>0</v>
      </c>
      <c r="G37" s="41"/>
      <c r="H37" s="41"/>
      <c r="I37" s="163">
        <v>0.20999999999999999</v>
      </c>
      <c r="J37" s="162">
        <f>ROUND(((SUM(BE100:BE340))*I37),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ROUND((SUM(BF100:BF340)),  2)</f>
        <v>0</v>
      </c>
      <c r="G38" s="41"/>
      <c r="H38" s="41"/>
      <c r="I38" s="163">
        <v>0.14999999999999999</v>
      </c>
      <c r="J38" s="162">
        <f>ROUND(((SUM(BF100:BF340))*I38),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ROUND((SUM(BG100:BG340)),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ROUND((SUM(BH100:BH340)),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ROUND((SUM(BI100:BI340)),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2149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01.4 A - Vodovodní řad 4 - investice města Děčín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J200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J206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J214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J221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239</v>
      </c>
      <c r="E74" s="189"/>
      <c r="F74" s="189"/>
      <c r="G74" s="189"/>
      <c r="H74" s="189"/>
      <c r="I74" s="189"/>
      <c r="J74" s="190">
        <f>J314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J321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J338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1664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2149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01.4 A - Vodovodní řad 4 - investice města Děčín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15.07614426</v>
      </c>
      <c r="S100" s="99"/>
      <c r="T100" s="201">
        <f>T101</f>
        <v>62.505600000000001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P102+P200+P206+P214+P221+P314+P321+P338</f>
        <v>0</v>
      </c>
      <c r="Q101" s="211"/>
      <c r="R101" s="212">
        <f>R102+R200+R206+R214+R221+R314+R321+R338</f>
        <v>15.07614426</v>
      </c>
      <c r="S101" s="211"/>
      <c r="T101" s="213">
        <f>T102+T200+T206+T214+T221+T314+T321+T338</f>
        <v>62.505600000000001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BK102+BK200+BK206+BK214+BK221+BK314+BK321+BK338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SUM(P103:P199)</f>
        <v>0</v>
      </c>
      <c r="Q102" s="211"/>
      <c r="R102" s="212">
        <f>SUM(R103:R199)</f>
        <v>0.24233016000000002</v>
      </c>
      <c r="S102" s="211"/>
      <c r="T102" s="213">
        <f>SUM(T103:T199)</f>
        <v>62.505600000000001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SUM(BK103:BK199)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260</v>
      </c>
      <c r="F103" s="221" t="s">
        <v>261</v>
      </c>
      <c r="G103" s="222" t="s">
        <v>262</v>
      </c>
      <c r="H103" s="223">
        <v>65.109999999999999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0.29999999999999999</v>
      </c>
      <c r="T103" s="229">
        <f>S103*H103</f>
        <v>19.532999999999998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2151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267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2152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2153</v>
      </c>
      <c r="G107" s="249"/>
      <c r="H107" s="252">
        <v>65.109999999999999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65.109999999999999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37.8" customHeight="1">
      <c r="A109" s="41"/>
      <c r="B109" s="42"/>
      <c r="C109" s="219" t="s">
        <v>89</v>
      </c>
      <c r="D109" s="219" t="s">
        <v>259</v>
      </c>
      <c r="E109" s="220" t="s">
        <v>273</v>
      </c>
      <c r="F109" s="221" t="s">
        <v>274</v>
      </c>
      <c r="G109" s="222" t="s">
        <v>262</v>
      </c>
      <c r="H109" s="223">
        <v>65.109999999999999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0</v>
      </c>
      <c r="R109" s="228">
        <f>Q109*H109</f>
        <v>0</v>
      </c>
      <c r="S109" s="228">
        <v>0.44</v>
      </c>
      <c r="T109" s="229">
        <f>S109*H109</f>
        <v>28.648399999999999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2154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276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2152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270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2153</v>
      </c>
      <c r="G113" s="249"/>
      <c r="H113" s="252">
        <v>65.109999999999999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65.109999999999999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37.8" customHeight="1">
      <c r="A115" s="41"/>
      <c r="B115" s="42"/>
      <c r="C115" s="219" t="s">
        <v>98</v>
      </c>
      <c r="D115" s="219" t="s">
        <v>259</v>
      </c>
      <c r="E115" s="220" t="s">
        <v>277</v>
      </c>
      <c r="F115" s="221" t="s">
        <v>278</v>
      </c>
      <c r="G115" s="222" t="s">
        <v>262</v>
      </c>
      <c r="H115" s="223">
        <v>65.109999999999999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0.22</v>
      </c>
      <c r="T115" s="229">
        <f>S115*H115</f>
        <v>14.324199999999999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2155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280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2152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3" customFormat="1">
      <c r="A118" s="13"/>
      <c r="B118" s="237"/>
      <c r="C118" s="238"/>
      <c r="D118" s="239" t="s">
        <v>268</v>
      </c>
      <c r="E118" s="240" t="s">
        <v>35</v>
      </c>
      <c r="F118" s="241" t="s">
        <v>270</v>
      </c>
      <c r="G118" s="238"/>
      <c r="H118" s="240" t="s">
        <v>35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268</v>
      </c>
      <c r="AU118" s="247" t="s">
        <v>89</v>
      </c>
      <c r="AV118" s="13" t="s">
        <v>87</v>
      </c>
      <c r="AW118" s="13" t="s">
        <v>41</v>
      </c>
      <c r="AX118" s="13" t="s">
        <v>80</v>
      </c>
      <c r="AY118" s="247" t="s">
        <v>257</v>
      </c>
    </row>
    <row r="119" s="14" customFormat="1">
      <c r="A119" s="14"/>
      <c r="B119" s="248"/>
      <c r="C119" s="249"/>
      <c r="D119" s="239" t="s">
        <v>268</v>
      </c>
      <c r="E119" s="250" t="s">
        <v>35</v>
      </c>
      <c r="F119" s="251" t="s">
        <v>2153</v>
      </c>
      <c r="G119" s="249"/>
      <c r="H119" s="252">
        <v>65.109999999999999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268</v>
      </c>
      <c r="AU119" s="258" t="s">
        <v>89</v>
      </c>
      <c r="AV119" s="14" t="s">
        <v>89</v>
      </c>
      <c r="AW119" s="14" t="s">
        <v>41</v>
      </c>
      <c r="AX119" s="14" t="s">
        <v>80</v>
      </c>
      <c r="AY119" s="258" t="s">
        <v>257</v>
      </c>
    </row>
    <row r="120" s="15" customFormat="1">
      <c r="A120" s="15"/>
      <c r="B120" s="259"/>
      <c r="C120" s="260"/>
      <c r="D120" s="239" t="s">
        <v>268</v>
      </c>
      <c r="E120" s="261" t="s">
        <v>35</v>
      </c>
      <c r="F120" s="262" t="s">
        <v>272</v>
      </c>
      <c r="G120" s="260"/>
      <c r="H120" s="263">
        <v>65.109999999999999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268</v>
      </c>
      <c r="AU120" s="269" t="s">
        <v>89</v>
      </c>
      <c r="AV120" s="15" t="s">
        <v>264</v>
      </c>
      <c r="AW120" s="15" t="s">
        <v>41</v>
      </c>
      <c r="AX120" s="15" t="s">
        <v>87</v>
      </c>
      <c r="AY120" s="269" t="s">
        <v>257</v>
      </c>
    </row>
    <row r="121" s="2" customFormat="1" ht="16.5" customHeight="1">
      <c r="A121" s="41"/>
      <c r="B121" s="42"/>
      <c r="C121" s="219" t="s">
        <v>264</v>
      </c>
      <c r="D121" s="219" t="s">
        <v>259</v>
      </c>
      <c r="E121" s="220" t="s">
        <v>281</v>
      </c>
      <c r="F121" s="221" t="s">
        <v>282</v>
      </c>
      <c r="G121" s="222" t="s">
        <v>283</v>
      </c>
      <c r="H121" s="223">
        <v>56</v>
      </c>
      <c r="I121" s="224"/>
      <c r="J121" s="225">
        <f>ROUND(I121*H121,2)</f>
        <v>0</v>
      </c>
      <c r="K121" s="221" t="s">
        <v>263</v>
      </c>
      <c r="L121" s="47"/>
      <c r="M121" s="226" t="s">
        <v>35</v>
      </c>
      <c r="N121" s="227" t="s">
        <v>51</v>
      </c>
      <c r="O121" s="87"/>
      <c r="P121" s="228">
        <f>O121*H121</f>
        <v>0</v>
      </c>
      <c r="Q121" s="228">
        <v>3.0000000000000001E-05</v>
      </c>
      <c r="R121" s="228">
        <f>Q121*H121</f>
        <v>0.0016800000000000001</v>
      </c>
      <c r="S121" s="228">
        <v>0</v>
      </c>
      <c r="T121" s="22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0" t="s">
        <v>264</v>
      </c>
      <c r="AT121" s="230" t="s">
        <v>259</v>
      </c>
      <c r="AU121" s="230" t="s">
        <v>89</v>
      </c>
      <c r="AY121" s="19" t="s">
        <v>257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87</v>
      </c>
      <c r="BK121" s="231">
        <f>ROUND(I121*H121,2)</f>
        <v>0</v>
      </c>
      <c r="BL121" s="19" t="s">
        <v>264</v>
      </c>
      <c r="BM121" s="230" t="s">
        <v>2156</v>
      </c>
    </row>
    <row r="122" s="2" customFormat="1">
      <c r="A122" s="41"/>
      <c r="B122" s="42"/>
      <c r="C122" s="43"/>
      <c r="D122" s="232" t="s">
        <v>266</v>
      </c>
      <c r="E122" s="43"/>
      <c r="F122" s="233" t="s">
        <v>285</v>
      </c>
      <c r="G122" s="43"/>
      <c r="H122" s="43"/>
      <c r="I122" s="234"/>
      <c r="J122" s="43"/>
      <c r="K122" s="43"/>
      <c r="L122" s="47"/>
      <c r="M122" s="235"/>
      <c r="N122" s="23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266</v>
      </c>
      <c r="AU122" s="19" t="s">
        <v>89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2152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1199</v>
      </c>
      <c r="G124" s="249"/>
      <c r="H124" s="252">
        <v>56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56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4.15" customHeight="1">
      <c r="A126" s="41"/>
      <c r="B126" s="42"/>
      <c r="C126" s="219" t="s">
        <v>287</v>
      </c>
      <c r="D126" s="219" t="s">
        <v>259</v>
      </c>
      <c r="E126" s="220" t="s">
        <v>288</v>
      </c>
      <c r="F126" s="221" t="s">
        <v>289</v>
      </c>
      <c r="G126" s="222" t="s">
        <v>290</v>
      </c>
      <c r="H126" s="223">
        <v>7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2157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292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2152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302</v>
      </c>
      <c r="G129" s="249"/>
      <c r="H129" s="252">
        <v>7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7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49.05" customHeight="1">
      <c r="A131" s="41"/>
      <c r="B131" s="42"/>
      <c r="C131" s="219" t="s">
        <v>294</v>
      </c>
      <c r="D131" s="219" t="s">
        <v>259</v>
      </c>
      <c r="E131" s="220" t="s">
        <v>303</v>
      </c>
      <c r="F131" s="221" t="s">
        <v>304</v>
      </c>
      <c r="G131" s="222" t="s">
        <v>297</v>
      </c>
      <c r="H131" s="223">
        <v>1.2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0.0086800000000000002</v>
      </c>
      <c r="R131" s="228">
        <f>Q131*H131</f>
        <v>0.010416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2158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306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2152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2159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1130</v>
      </c>
      <c r="G135" s="249"/>
      <c r="H135" s="252">
        <v>1.2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1.2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49.05" customHeight="1">
      <c r="A137" s="41"/>
      <c r="B137" s="42"/>
      <c r="C137" s="219" t="s">
        <v>302</v>
      </c>
      <c r="D137" s="219" t="s">
        <v>259</v>
      </c>
      <c r="E137" s="220" t="s">
        <v>309</v>
      </c>
      <c r="F137" s="221" t="s">
        <v>310</v>
      </c>
      <c r="G137" s="222" t="s">
        <v>297</v>
      </c>
      <c r="H137" s="223">
        <v>1.2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0.036900000000000002</v>
      </c>
      <c r="R137" s="228">
        <f>Q137*H137</f>
        <v>0.04428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2160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312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2152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1807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1130</v>
      </c>
      <c r="G141" s="249"/>
      <c r="H141" s="252">
        <v>1.2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5" customFormat="1">
      <c r="A142" s="15"/>
      <c r="B142" s="259"/>
      <c r="C142" s="260"/>
      <c r="D142" s="239" t="s">
        <v>268</v>
      </c>
      <c r="E142" s="261" t="s">
        <v>35</v>
      </c>
      <c r="F142" s="262" t="s">
        <v>272</v>
      </c>
      <c r="G142" s="260"/>
      <c r="H142" s="263">
        <v>1.2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268</v>
      </c>
      <c r="AU142" s="269" t="s">
        <v>89</v>
      </c>
      <c r="AV142" s="15" t="s">
        <v>264</v>
      </c>
      <c r="AW142" s="15" t="s">
        <v>41</v>
      </c>
      <c r="AX142" s="15" t="s">
        <v>87</v>
      </c>
      <c r="AY142" s="269" t="s">
        <v>257</v>
      </c>
    </row>
    <row r="143" s="2" customFormat="1" ht="24.15" customHeight="1">
      <c r="A143" s="41"/>
      <c r="B143" s="42"/>
      <c r="C143" s="219" t="s">
        <v>308</v>
      </c>
      <c r="D143" s="219" t="s">
        <v>259</v>
      </c>
      <c r="E143" s="220" t="s">
        <v>316</v>
      </c>
      <c r="F143" s="221" t="s">
        <v>317</v>
      </c>
      <c r="G143" s="222" t="s">
        <v>318</v>
      </c>
      <c r="H143" s="223">
        <v>71.620999999999995</v>
      </c>
      <c r="I143" s="224"/>
      <c r="J143" s="225">
        <f>ROUND(I143*H143,2)</f>
        <v>0</v>
      </c>
      <c r="K143" s="221" t="s">
        <v>263</v>
      </c>
      <c r="L143" s="47"/>
      <c r="M143" s="226" t="s">
        <v>35</v>
      </c>
      <c r="N143" s="227" t="s">
        <v>51</v>
      </c>
      <c r="O143" s="87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0" t="s">
        <v>264</v>
      </c>
      <c r="AT143" s="230" t="s">
        <v>259</v>
      </c>
      <c r="AU143" s="230" t="s">
        <v>89</v>
      </c>
      <c r="AY143" s="19" t="s">
        <v>257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87</v>
      </c>
      <c r="BK143" s="231">
        <f>ROUND(I143*H143,2)</f>
        <v>0</v>
      </c>
      <c r="BL143" s="19" t="s">
        <v>264</v>
      </c>
      <c r="BM143" s="230" t="s">
        <v>2161</v>
      </c>
    </row>
    <row r="144" s="2" customFormat="1">
      <c r="A144" s="41"/>
      <c r="B144" s="42"/>
      <c r="C144" s="43"/>
      <c r="D144" s="232" t="s">
        <v>266</v>
      </c>
      <c r="E144" s="43"/>
      <c r="F144" s="233" t="s">
        <v>320</v>
      </c>
      <c r="G144" s="43"/>
      <c r="H144" s="43"/>
      <c r="I144" s="234"/>
      <c r="J144" s="43"/>
      <c r="K144" s="43"/>
      <c r="L144" s="47"/>
      <c r="M144" s="235"/>
      <c r="N144" s="23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266</v>
      </c>
      <c r="AU144" s="19" t="s">
        <v>89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2152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725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4" customFormat="1">
      <c r="A147" s="14"/>
      <c r="B147" s="248"/>
      <c r="C147" s="249"/>
      <c r="D147" s="239" t="s">
        <v>268</v>
      </c>
      <c r="E147" s="250" t="s">
        <v>35</v>
      </c>
      <c r="F147" s="251" t="s">
        <v>2162</v>
      </c>
      <c r="G147" s="249"/>
      <c r="H147" s="252">
        <v>71.620999999999995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268</v>
      </c>
      <c r="AU147" s="258" t="s">
        <v>89</v>
      </c>
      <c r="AV147" s="14" t="s">
        <v>89</v>
      </c>
      <c r="AW147" s="14" t="s">
        <v>41</v>
      </c>
      <c r="AX147" s="14" t="s">
        <v>80</v>
      </c>
      <c r="AY147" s="258" t="s">
        <v>257</v>
      </c>
    </row>
    <row r="148" s="15" customFormat="1">
      <c r="A148" s="15"/>
      <c r="B148" s="259"/>
      <c r="C148" s="260"/>
      <c r="D148" s="239" t="s">
        <v>268</v>
      </c>
      <c r="E148" s="261" t="s">
        <v>35</v>
      </c>
      <c r="F148" s="262" t="s">
        <v>272</v>
      </c>
      <c r="G148" s="260"/>
      <c r="H148" s="263">
        <v>71.620999999999995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268</v>
      </c>
      <c r="AU148" s="269" t="s">
        <v>89</v>
      </c>
      <c r="AV148" s="15" t="s">
        <v>264</v>
      </c>
      <c r="AW148" s="15" t="s">
        <v>41</v>
      </c>
      <c r="AX148" s="15" t="s">
        <v>87</v>
      </c>
      <c r="AY148" s="269" t="s">
        <v>257</v>
      </c>
    </row>
    <row r="149" s="2" customFormat="1" ht="24.15" customHeight="1">
      <c r="A149" s="41"/>
      <c r="B149" s="42"/>
      <c r="C149" s="219" t="s">
        <v>315</v>
      </c>
      <c r="D149" s="219" t="s">
        <v>259</v>
      </c>
      <c r="E149" s="220" t="s">
        <v>324</v>
      </c>
      <c r="F149" s="221" t="s">
        <v>325</v>
      </c>
      <c r="G149" s="222" t="s">
        <v>318</v>
      </c>
      <c r="H149" s="223">
        <v>4.6079999999999997</v>
      </c>
      <c r="I149" s="224"/>
      <c r="J149" s="225">
        <f>ROUND(I149*H149,2)</f>
        <v>0</v>
      </c>
      <c r="K149" s="221" t="s">
        <v>263</v>
      </c>
      <c r="L149" s="47"/>
      <c r="M149" s="226" t="s">
        <v>35</v>
      </c>
      <c r="N149" s="227" t="s">
        <v>51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0" t="s">
        <v>264</v>
      </c>
      <c r="AT149" s="230" t="s">
        <v>259</v>
      </c>
      <c r="AU149" s="230" t="s">
        <v>89</v>
      </c>
      <c r="AY149" s="19" t="s">
        <v>257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87</v>
      </c>
      <c r="BK149" s="231">
        <f>ROUND(I149*H149,2)</f>
        <v>0</v>
      </c>
      <c r="BL149" s="19" t="s">
        <v>264</v>
      </c>
      <c r="BM149" s="230" t="s">
        <v>2163</v>
      </c>
    </row>
    <row r="150" s="2" customFormat="1">
      <c r="A150" s="41"/>
      <c r="B150" s="42"/>
      <c r="C150" s="43"/>
      <c r="D150" s="232" t="s">
        <v>266</v>
      </c>
      <c r="E150" s="43"/>
      <c r="F150" s="233" t="s">
        <v>327</v>
      </c>
      <c r="G150" s="43"/>
      <c r="H150" s="43"/>
      <c r="I150" s="234"/>
      <c r="J150" s="43"/>
      <c r="K150" s="43"/>
      <c r="L150" s="47"/>
      <c r="M150" s="235"/>
      <c r="N150" s="23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266</v>
      </c>
      <c r="AU150" s="19" t="s">
        <v>89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2152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2159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4" customFormat="1">
      <c r="A153" s="14"/>
      <c r="B153" s="248"/>
      <c r="C153" s="249"/>
      <c r="D153" s="239" t="s">
        <v>268</v>
      </c>
      <c r="E153" s="250" t="s">
        <v>35</v>
      </c>
      <c r="F153" s="251" t="s">
        <v>2164</v>
      </c>
      <c r="G153" s="249"/>
      <c r="H153" s="252">
        <v>2.8079999999999998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268</v>
      </c>
      <c r="AU153" s="258" t="s">
        <v>89</v>
      </c>
      <c r="AV153" s="14" t="s">
        <v>89</v>
      </c>
      <c r="AW153" s="14" t="s">
        <v>41</v>
      </c>
      <c r="AX153" s="14" t="s">
        <v>80</v>
      </c>
      <c r="AY153" s="258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1807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4" customFormat="1">
      <c r="A155" s="14"/>
      <c r="B155" s="248"/>
      <c r="C155" s="249"/>
      <c r="D155" s="239" t="s">
        <v>268</v>
      </c>
      <c r="E155" s="250" t="s">
        <v>35</v>
      </c>
      <c r="F155" s="251" t="s">
        <v>1136</v>
      </c>
      <c r="G155" s="249"/>
      <c r="H155" s="252">
        <v>1.8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268</v>
      </c>
      <c r="AU155" s="258" t="s">
        <v>89</v>
      </c>
      <c r="AV155" s="14" t="s">
        <v>89</v>
      </c>
      <c r="AW155" s="14" t="s">
        <v>41</v>
      </c>
      <c r="AX155" s="14" t="s">
        <v>80</v>
      </c>
      <c r="AY155" s="258" t="s">
        <v>257</v>
      </c>
    </row>
    <row r="156" s="15" customFormat="1">
      <c r="A156" s="15"/>
      <c r="B156" s="259"/>
      <c r="C156" s="260"/>
      <c r="D156" s="239" t="s">
        <v>268</v>
      </c>
      <c r="E156" s="261" t="s">
        <v>35</v>
      </c>
      <c r="F156" s="262" t="s">
        <v>272</v>
      </c>
      <c r="G156" s="260"/>
      <c r="H156" s="263">
        <v>4.6079999999999997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268</v>
      </c>
      <c r="AU156" s="269" t="s">
        <v>89</v>
      </c>
      <c r="AV156" s="15" t="s">
        <v>264</v>
      </c>
      <c r="AW156" s="15" t="s">
        <v>41</v>
      </c>
      <c r="AX156" s="15" t="s">
        <v>87</v>
      </c>
      <c r="AY156" s="269" t="s">
        <v>257</v>
      </c>
    </row>
    <row r="157" s="2" customFormat="1" ht="21.75" customHeight="1">
      <c r="A157" s="41"/>
      <c r="B157" s="42"/>
      <c r="C157" s="219" t="s">
        <v>323</v>
      </c>
      <c r="D157" s="219" t="s">
        <v>259</v>
      </c>
      <c r="E157" s="220" t="s">
        <v>332</v>
      </c>
      <c r="F157" s="221" t="s">
        <v>333</v>
      </c>
      <c r="G157" s="222" t="s">
        <v>262</v>
      </c>
      <c r="H157" s="223">
        <v>221.374</v>
      </c>
      <c r="I157" s="224"/>
      <c r="J157" s="225">
        <f>ROUND(I157*H157,2)</f>
        <v>0</v>
      </c>
      <c r="K157" s="221" t="s">
        <v>263</v>
      </c>
      <c r="L157" s="47"/>
      <c r="M157" s="226" t="s">
        <v>35</v>
      </c>
      <c r="N157" s="227" t="s">
        <v>51</v>
      </c>
      <c r="O157" s="87"/>
      <c r="P157" s="228">
        <f>O157*H157</f>
        <v>0</v>
      </c>
      <c r="Q157" s="228">
        <v>0.00084000000000000003</v>
      </c>
      <c r="R157" s="228">
        <f>Q157*H157</f>
        <v>0.18595416000000001</v>
      </c>
      <c r="S157" s="228">
        <v>0</v>
      </c>
      <c r="T157" s="22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0" t="s">
        <v>264</v>
      </c>
      <c r="AT157" s="230" t="s">
        <v>259</v>
      </c>
      <c r="AU157" s="230" t="s">
        <v>89</v>
      </c>
      <c r="AY157" s="19" t="s">
        <v>257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87</v>
      </c>
      <c r="BK157" s="231">
        <f>ROUND(I157*H157,2)</f>
        <v>0</v>
      </c>
      <c r="BL157" s="19" t="s">
        <v>264</v>
      </c>
      <c r="BM157" s="230" t="s">
        <v>2165</v>
      </c>
    </row>
    <row r="158" s="2" customFormat="1">
      <c r="A158" s="41"/>
      <c r="B158" s="42"/>
      <c r="C158" s="43"/>
      <c r="D158" s="232" t="s">
        <v>266</v>
      </c>
      <c r="E158" s="43"/>
      <c r="F158" s="233" t="s">
        <v>335</v>
      </c>
      <c r="G158" s="43"/>
      <c r="H158" s="43"/>
      <c r="I158" s="234"/>
      <c r="J158" s="43"/>
      <c r="K158" s="43"/>
      <c r="L158" s="47"/>
      <c r="M158" s="235"/>
      <c r="N158" s="23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266</v>
      </c>
      <c r="AU158" s="19" t="s">
        <v>89</v>
      </c>
    </row>
    <row r="159" s="13" customFormat="1">
      <c r="A159" s="13"/>
      <c r="B159" s="237"/>
      <c r="C159" s="238"/>
      <c r="D159" s="239" t="s">
        <v>268</v>
      </c>
      <c r="E159" s="240" t="s">
        <v>35</v>
      </c>
      <c r="F159" s="241" t="s">
        <v>2152</v>
      </c>
      <c r="G159" s="238"/>
      <c r="H159" s="240" t="s">
        <v>35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268</v>
      </c>
      <c r="AU159" s="247" t="s">
        <v>89</v>
      </c>
      <c r="AV159" s="13" t="s">
        <v>87</v>
      </c>
      <c r="AW159" s="13" t="s">
        <v>41</v>
      </c>
      <c r="AX159" s="13" t="s">
        <v>80</v>
      </c>
      <c r="AY159" s="247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725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2166</v>
      </c>
      <c r="G161" s="249"/>
      <c r="H161" s="252">
        <v>221.374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5" customFormat="1">
      <c r="A162" s="15"/>
      <c r="B162" s="259"/>
      <c r="C162" s="260"/>
      <c r="D162" s="239" t="s">
        <v>268</v>
      </c>
      <c r="E162" s="261" t="s">
        <v>35</v>
      </c>
      <c r="F162" s="262" t="s">
        <v>272</v>
      </c>
      <c r="G162" s="260"/>
      <c r="H162" s="263">
        <v>221.374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268</v>
      </c>
      <c r="AU162" s="269" t="s">
        <v>89</v>
      </c>
      <c r="AV162" s="15" t="s">
        <v>264</v>
      </c>
      <c r="AW162" s="15" t="s">
        <v>41</v>
      </c>
      <c r="AX162" s="15" t="s">
        <v>87</v>
      </c>
      <c r="AY162" s="269" t="s">
        <v>257</v>
      </c>
    </row>
    <row r="163" s="2" customFormat="1" ht="24.15" customHeight="1">
      <c r="A163" s="41"/>
      <c r="B163" s="42"/>
      <c r="C163" s="219" t="s">
        <v>331</v>
      </c>
      <c r="D163" s="219" t="s">
        <v>259</v>
      </c>
      <c r="E163" s="220" t="s">
        <v>338</v>
      </c>
      <c r="F163" s="221" t="s">
        <v>339</v>
      </c>
      <c r="G163" s="222" t="s">
        <v>262</v>
      </c>
      <c r="H163" s="223">
        <v>221.374</v>
      </c>
      <c r="I163" s="224"/>
      <c r="J163" s="225">
        <f>ROUND(I163*H163,2)</f>
        <v>0</v>
      </c>
      <c r="K163" s="221" t="s">
        <v>263</v>
      </c>
      <c r="L163" s="47"/>
      <c r="M163" s="226" t="s">
        <v>35</v>
      </c>
      <c r="N163" s="227" t="s">
        <v>51</v>
      </c>
      <c r="O163" s="8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0" t="s">
        <v>264</v>
      </c>
      <c r="AT163" s="230" t="s">
        <v>259</v>
      </c>
      <c r="AU163" s="230" t="s">
        <v>89</v>
      </c>
      <c r="AY163" s="19" t="s">
        <v>257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9" t="s">
        <v>87</v>
      </c>
      <c r="BK163" s="231">
        <f>ROUND(I163*H163,2)</f>
        <v>0</v>
      </c>
      <c r="BL163" s="19" t="s">
        <v>264</v>
      </c>
      <c r="BM163" s="230" t="s">
        <v>2167</v>
      </c>
    </row>
    <row r="164" s="2" customFormat="1">
      <c r="A164" s="41"/>
      <c r="B164" s="42"/>
      <c r="C164" s="43"/>
      <c r="D164" s="232" t="s">
        <v>266</v>
      </c>
      <c r="E164" s="43"/>
      <c r="F164" s="233" t="s">
        <v>341</v>
      </c>
      <c r="G164" s="43"/>
      <c r="H164" s="43"/>
      <c r="I164" s="234"/>
      <c r="J164" s="43"/>
      <c r="K164" s="43"/>
      <c r="L164" s="47"/>
      <c r="M164" s="235"/>
      <c r="N164" s="23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266</v>
      </c>
      <c r="AU164" s="19" t="s">
        <v>89</v>
      </c>
    </row>
    <row r="165" s="2" customFormat="1" ht="37.8" customHeight="1">
      <c r="A165" s="41"/>
      <c r="B165" s="42"/>
      <c r="C165" s="219" t="s">
        <v>337</v>
      </c>
      <c r="D165" s="219" t="s">
        <v>259</v>
      </c>
      <c r="E165" s="220" t="s">
        <v>342</v>
      </c>
      <c r="F165" s="221" t="s">
        <v>343</v>
      </c>
      <c r="G165" s="222" t="s">
        <v>318</v>
      </c>
      <c r="H165" s="223">
        <v>71.620999999999995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2168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345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2152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346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2169</v>
      </c>
      <c r="G169" s="249"/>
      <c r="H169" s="252">
        <v>71.620999999999995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71.620999999999995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37.8" customHeight="1">
      <c r="A171" s="41"/>
      <c r="B171" s="42"/>
      <c r="C171" s="219" t="s">
        <v>293</v>
      </c>
      <c r="D171" s="219" t="s">
        <v>259</v>
      </c>
      <c r="E171" s="220" t="s">
        <v>349</v>
      </c>
      <c r="F171" s="221" t="s">
        <v>350</v>
      </c>
      <c r="G171" s="222" t="s">
        <v>318</v>
      </c>
      <c r="H171" s="223">
        <v>143.24199999999999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2170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352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2152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346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4" customFormat="1">
      <c r="A175" s="14"/>
      <c r="B175" s="248"/>
      <c r="C175" s="249"/>
      <c r="D175" s="239" t="s">
        <v>268</v>
      </c>
      <c r="E175" s="250" t="s">
        <v>35</v>
      </c>
      <c r="F175" s="251" t="s">
        <v>2171</v>
      </c>
      <c r="G175" s="249"/>
      <c r="H175" s="252">
        <v>143.24199999999999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268</v>
      </c>
      <c r="AU175" s="258" t="s">
        <v>89</v>
      </c>
      <c r="AV175" s="14" t="s">
        <v>89</v>
      </c>
      <c r="AW175" s="14" t="s">
        <v>41</v>
      </c>
      <c r="AX175" s="14" t="s">
        <v>80</v>
      </c>
      <c r="AY175" s="258" t="s">
        <v>257</v>
      </c>
    </row>
    <row r="176" s="15" customFormat="1">
      <c r="A176" s="15"/>
      <c r="B176" s="259"/>
      <c r="C176" s="260"/>
      <c r="D176" s="239" t="s">
        <v>268</v>
      </c>
      <c r="E176" s="261" t="s">
        <v>35</v>
      </c>
      <c r="F176" s="262" t="s">
        <v>272</v>
      </c>
      <c r="G176" s="260"/>
      <c r="H176" s="263">
        <v>143.24199999999999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9" t="s">
        <v>268</v>
      </c>
      <c r="AU176" s="269" t="s">
        <v>89</v>
      </c>
      <c r="AV176" s="15" t="s">
        <v>264</v>
      </c>
      <c r="AW176" s="15" t="s">
        <v>41</v>
      </c>
      <c r="AX176" s="15" t="s">
        <v>87</v>
      </c>
      <c r="AY176" s="269" t="s">
        <v>257</v>
      </c>
    </row>
    <row r="177" s="2" customFormat="1" ht="24.15" customHeight="1">
      <c r="A177" s="41"/>
      <c r="B177" s="42"/>
      <c r="C177" s="219" t="s">
        <v>348</v>
      </c>
      <c r="D177" s="219" t="s">
        <v>259</v>
      </c>
      <c r="E177" s="220" t="s">
        <v>354</v>
      </c>
      <c r="F177" s="221" t="s">
        <v>355</v>
      </c>
      <c r="G177" s="222" t="s">
        <v>356</v>
      </c>
      <c r="H177" s="223">
        <v>121.756</v>
      </c>
      <c r="I177" s="224"/>
      <c r="J177" s="225">
        <f>ROUND(I177*H177,2)</f>
        <v>0</v>
      </c>
      <c r="K177" s="221" t="s">
        <v>263</v>
      </c>
      <c r="L177" s="47"/>
      <c r="M177" s="226" t="s">
        <v>35</v>
      </c>
      <c r="N177" s="227" t="s">
        <v>51</v>
      </c>
      <c r="O177" s="87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0" t="s">
        <v>264</v>
      </c>
      <c r="AT177" s="230" t="s">
        <v>259</v>
      </c>
      <c r="AU177" s="230" t="s">
        <v>89</v>
      </c>
      <c r="AY177" s="19" t="s">
        <v>257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87</v>
      </c>
      <c r="BK177" s="231">
        <f>ROUND(I177*H177,2)</f>
        <v>0</v>
      </c>
      <c r="BL177" s="19" t="s">
        <v>264</v>
      </c>
      <c r="BM177" s="230" t="s">
        <v>2172</v>
      </c>
    </row>
    <row r="178" s="2" customFormat="1">
      <c r="A178" s="41"/>
      <c r="B178" s="42"/>
      <c r="C178" s="43"/>
      <c r="D178" s="232" t="s">
        <v>266</v>
      </c>
      <c r="E178" s="43"/>
      <c r="F178" s="233" t="s">
        <v>358</v>
      </c>
      <c r="G178" s="43"/>
      <c r="H178" s="43"/>
      <c r="I178" s="234"/>
      <c r="J178" s="43"/>
      <c r="K178" s="43"/>
      <c r="L178" s="47"/>
      <c r="M178" s="235"/>
      <c r="N178" s="23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266</v>
      </c>
      <c r="AU178" s="19" t="s">
        <v>89</v>
      </c>
    </row>
    <row r="179" s="13" customFormat="1">
      <c r="A179" s="13"/>
      <c r="B179" s="237"/>
      <c r="C179" s="238"/>
      <c r="D179" s="239" t="s">
        <v>268</v>
      </c>
      <c r="E179" s="240" t="s">
        <v>35</v>
      </c>
      <c r="F179" s="241" t="s">
        <v>2152</v>
      </c>
      <c r="G179" s="238"/>
      <c r="H179" s="240" t="s">
        <v>35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268</v>
      </c>
      <c r="AU179" s="247" t="s">
        <v>89</v>
      </c>
      <c r="AV179" s="13" t="s">
        <v>87</v>
      </c>
      <c r="AW179" s="13" t="s">
        <v>41</v>
      </c>
      <c r="AX179" s="13" t="s">
        <v>80</v>
      </c>
      <c r="AY179" s="247" t="s">
        <v>257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359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4" customFormat="1">
      <c r="A181" s="14"/>
      <c r="B181" s="248"/>
      <c r="C181" s="249"/>
      <c r="D181" s="239" t="s">
        <v>268</v>
      </c>
      <c r="E181" s="250" t="s">
        <v>35</v>
      </c>
      <c r="F181" s="251" t="s">
        <v>2173</v>
      </c>
      <c r="G181" s="249"/>
      <c r="H181" s="252">
        <v>121.756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41</v>
      </c>
      <c r="AX181" s="14" t="s">
        <v>80</v>
      </c>
      <c r="AY181" s="258" t="s">
        <v>257</v>
      </c>
    </row>
    <row r="182" s="15" customFormat="1">
      <c r="A182" s="15"/>
      <c r="B182" s="259"/>
      <c r="C182" s="260"/>
      <c r="D182" s="239" t="s">
        <v>268</v>
      </c>
      <c r="E182" s="261" t="s">
        <v>35</v>
      </c>
      <c r="F182" s="262" t="s">
        <v>272</v>
      </c>
      <c r="G182" s="260"/>
      <c r="H182" s="263">
        <v>121.756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9" t="s">
        <v>268</v>
      </c>
      <c r="AU182" s="269" t="s">
        <v>89</v>
      </c>
      <c r="AV182" s="15" t="s">
        <v>264</v>
      </c>
      <c r="AW182" s="15" t="s">
        <v>41</v>
      </c>
      <c r="AX182" s="15" t="s">
        <v>87</v>
      </c>
      <c r="AY182" s="269" t="s">
        <v>257</v>
      </c>
    </row>
    <row r="183" s="2" customFormat="1" ht="24.15" customHeight="1">
      <c r="A183" s="41"/>
      <c r="B183" s="42"/>
      <c r="C183" s="219" t="s">
        <v>8</v>
      </c>
      <c r="D183" s="219" t="s">
        <v>259</v>
      </c>
      <c r="E183" s="220" t="s">
        <v>362</v>
      </c>
      <c r="F183" s="221" t="s">
        <v>363</v>
      </c>
      <c r="G183" s="222" t="s">
        <v>318</v>
      </c>
      <c r="H183" s="223">
        <v>38.414999999999999</v>
      </c>
      <c r="I183" s="224"/>
      <c r="J183" s="225">
        <f>ROUND(I183*H183,2)</f>
        <v>0</v>
      </c>
      <c r="K183" s="221" t="s">
        <v>263</v>
      </c>
      <c r="L183" s="47"/>
      <c r="M183" s="226" t="s">
        <v>35</v>
      </c>
      <c r="N183" s="227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264</v>
      </c>
      <c r="AT183" s="230" t="s">
        <v>259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2174</v>
      </c>
    </row>
    <row r="184" s="2" customFormat="1">
      <c r="A184" s="41"/>
      <c r="B184" s="42"/>
      <c r="C184" s="43"/>
      <c r="D184" s="232" t="s">
        <v>266</v>
      </c>
      <c r="E184" s="43"/>
      <c r="F184" s="233" t="s">
        <v>365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266</v>
      </c>
      <c r="AU184" s="19" t="s">
        <v>89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2152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366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2175</v>
      </c>
      <c r="G187" s="249"/>
      <c r="H187" s="252">
        <v>38.414999999999999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38.414999999999999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2" customFormat="1" ht="16.5" customHeight="1">
      <c r="A189" s="41"/>
      <c r="B189" s="42"/>
      <c r="C189" s="270" t="s">
        <v>361</v>
      </c>
      <c r="D189" s="270" t="s">
        <v>369</v>
      </c>
      <c r="E189" s="271" t="s">
        <v>370</v>
      </c>
      <c r="F189" s="272" t="s">
        <v>371</v>
      </c>
      <c r="G189" s="273" t="s">
        <v>356</v>
      </c>
      <c r="H189" s="274">
        <v>76.829999999999998</v>
      </c>
      <c r="I189" s="275"/>
      <c r="J189" s="276">
        <f>ROUND(I189*H189,2)</f>
        <v>0</v>
      </c>
      <c r="K189" s="272" t="s">
        <v>263</v>
      </c>
      <c r="L189" s="277"/>
      <c r="M189" s="278" t="s">
        <v>35</v>
      </c>
      <c r="N189" s="279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308</v>
      </c>
      <c r="AT189" s="230" t="s">
        <v>369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2176</v>
      </c>
    </row>
    <row r="190" s="14" customFormat="1">
      <c r="A190" s="14"/>
      <c r="B190" s="248"/>
      <c r="C190" s="249"/>
      <c r="D190" s="239" t="s">
        <v>268</v>
      </c>
      <c r="E190" s="249"/>
      <c r="F190" s="251" t="s">
        <v>2177</v>
      </c>
      <c r="G190" s="249"/>
      <c r="H190" s="252">
        <v>76.829999999999998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</v>
      </c>
      <c r="AX190" s="14" t="s">
        <v>87</v>
      </c>
      <c r="AY190" s="258" t="s">
        <v>257</v>
      </c>
    </row>
    <row r="191" s="2" customFormat="1" ht="37.8" customHeight="1">
      <c r="A191" s="41"/>
      <c r="B191" s="42"/>
      <c r="C191" s="219" t="s">
        <v>368</v>
      </c>
      <c r="D191" s="219" t="s">
        <v>259</v>
      </c>
      <c r="E191" s="220" t="s">
        <v>375</v>
      </c>
      <c r="F191" s="221" t="s">
        <v>376</v>
      </c>
      <c r="G191" s="222" t="s">
        <v>318</v>
      </c>
      <c r="H191" s="223">
        <v>26.076000000000001</v>
      </c>
      <c r="I191" s="224"/>
      <c r="J191" s="225">
        <f>ROUND(I191*H191,2)</f>
        <v>0</v>
      </c>
      <c r="K191" s="221" t="s">
        <v>263</v>
      </c>
      <c r="L191" s="47"/>
      <c r="M191" s="226" t="s">
        <v>35</v>
      </c>
      <c r="N191" s="227" t="s">
        <v>51</v>
      </c>
      <c r="O191" s="87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0" t="s">
        <v>264</v>
      </c>
      <c r="AT191" s="230" t="s">
        <v>259</v>
      </c>
      <c r="AU191" s="230" t="s">
        <v>89</v>
      </c>
      <c r="AY191" s="19" t="s">
        <v>257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87</v>
      </c>
      <c r="BK191" s="231">
        <f>ROUND(I191*H191,2)</f>
        <v>0</v>
      </c>
      <c r="BL191" s="19" t="s">
        <v>264</v>
      </c>
      <c r="BM191" s="230" t="s">
        <v>2178</v>
      </c>
    </row>
    <row r="192" s="2" customFormat="1">
      <c r="A192" s="41"/>
      <c r="B192" s="42"/>
      <c r="C192" s="43"/>
      <c r="D192" s="232" t="s">
        <v>266</v>
      </c>
      <c r="E192" s="43"/>
      <c r="F192" s="233" t="s">
        <v>378</v>
      </c>
      <c r="G192" s="43"/>
      <c r="H192" s="43"/>
      <c r="I192" s="234"/>
      <c r="J192" s="43"/>
      <c r="K192" s="43"/>
      <c r="L192" s="47"/>
      <c r="M192" s="235"/>
      <c r="N192" s="23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266</v>
      </c>
      <c r="AU192" s="19" t="s">
        <v>89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2152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379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2179</v>
      </c>
      <c r="G195" s="249"/>
      <c r="H195" s="252">
        <v>26.695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2180</v>
      </c>
      <c r="G196" s="249"/>
      <c r="H196" s="252">
        <v>-0.61899999999999999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26.076000000000001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16.5" customHeight="1">
      <c r="A198" s="41"/>
      <c r="B198" s="42"/>
      <c r="C198" s="270" t="s">
        <v>374</v>
      </c>
      <c r="D198" s="270" t="s">
        <v>369</v>
      </c>
      <c r="E198" s="271" t="s">
        <v>383</v>
      </c>
      <c r="F198" s="272" t="s">
        <v>384</v>
      </c>
      <c r="G198" s="273" t="s">
        <v>356</v>
      </c>
      <c r="H198" s="274">
        <v>52.152000000000001</v>
      </c>
      <c r="I198" s="275"/>
      <c r="J198" s="276">
        <f>ROUND(I198*H198,2)</f>
        <v>0</v>
      </c>
      <c r="K198" s="272" t="s">
        <v>263</v>
      </c>
      <c r="L198" s="277"/>
      <c r="M198" s="278" t="s">
        <v>35</v>
      </c>
      <c r="N198" s="279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308</v>
      </c>
      <c r="AT198" s="230" t="s">
        <v>369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2181</v>
      </c>
    </row>
    <row r="199" s="14" customFormat="1">
      <c r="A199" s="14"/>
      <c r="B199" s="248"/>
      <c r="C199" s="249"/>
      <c r="D199" s="239" t="s">
        <v>268</v>
      </c>
      <c r="E199" s="249"/>
      <c r="F199" s="251" t="s">
        <v>2182</v>
      </c>
      <c r="G199" s="249"/>
      <c r="H199" s="252">
        <v>52.152000000000001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268</v>
      </c>
      <c r="AU199" s="258" t="s">
        <v>89</v>
      </c>
      <c r="AV199" s="14" t="s">
        <v>89</v>
      </c>
      <c r="AW199" s="14" t="s">
        <v>4</v>
      </c>
      <c r="AX199" s="14" t="s">
        <v>87</v>
      </c>
      <c r="AY199" s="258" t="s">
        <v>257</v>
      </c>
    </row>
    <row r="200" s="12" customFormat="1" ht="22.8" customHeight="1">
      <c r="A200" s="12"/>
      <c r="B200" s="203"/>
      <c r="C200" s="204"/>
      <c r="D200" s="205" t="s">
        <v>79</v>
      </c>
      <c r="E200" s="217" t="s">
        <v>89</v>
      </c>
      <c r="F200" s="217" t="s">
        <v>387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SUM(P201:P205)</f>
        <v>0</v>
      </c>
      <c r="Q200" s="211"/>
      <c r="R200" s="212">
        <f>SUM(R201:R205)</f>
        <v>13.3273659</v>
      </c>
      <c r="S200" s="211"/>
      <c r="T200" s="213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87</v>
      </c>
      <c r="AT200" s="215" t="s">
        <v>79</v>
      </c>
      <c r="AU200" s="215" t="s">
        <v>87</v>
      </c>
      <c r="AY200" s="214" t="s">
        <v>257</v>
      </c>
      <c r="BK200" s="216">
        <f>SUM(BK201:BK205)</f>
        <v>0</v>
      </c>
    </row>
    <row r="201" s="2" customFormat="1" ht="33" customHeight="1">
      <c r="A201" s="41"/>
      <c r="B201" s="42"/>
      <c r="C201" s="219" t="s">
        <v>382</v>
      </c>
      <c r="D201" s="219" t="s">
        <v>259</v>
      </c>
      <c r="E201" s="220" t="s">
        <v>389</v>
      </c>
      <c r="F201" s="221" t="s">
        <v>390</v>
      </c>
      <c r="G201" s="222" t="s">
        <v>297</v>
      </c>
      <c r="H201" s="223">
        <v>65.109999999999999</v>
      </c>
      <c r="I201" s="224"/>
      <c r="J201" s="225">
        <f>ROUND(I201*H201,2)</f>
        <v>0</v>
      </c>
      <c r="K201" s="221" t="s">
        <v>263</v>
      </c>
      <c r="L201" s="47"/>
      <c r="M201" s="226" t="s">
        <v>35</v>
      </c>
      <c r="N201" s="227" t="s">
        <v>51</v>
      </c>
      <c r="O201" s="87"/>
      <c r="P201" s="228">
        <f>O201*H201</f>
        <v>0</v>
      </c>
      <c r="Q201" s="228">
        <v>0.20469000000000001</v>
      </c>
      <c r="R201" s="228">
        <f>Q201*H201</f>
        <v>13.3273659</v>
      </c>
      <c r="S201" s="228">
        <v>0</v>
      </c>
      <c r="T201" s="22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0" t="s">
        <v>264</v>
      </c>
      <c r="AT201" s="230" t="s">
        <v>259</v>
      </c>
      <c r="AU201" s="230" t="s">
        <v>89</v>
      </c>
      <c r="AY201" s="19" t="s">
        <v>257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9" t="s">
        <v>87</v>
      </c>
      <c r="BK201" s="231">
        <f>ROUND(I201*H201,2)</f>
        <v>0</v>
      </c>
      <c r="BL201" s="19" t="s">
        <v>264</v>
      </c>
      <c r="BM201" s="230" t="s">
        <v>2183</v>
      </c>
    </row>
    <row r="202" s="2" customFormat="1">
      <c r="A202" s="41"/>
      <c r="B202" s="42"/>
      <c r="C202" s="43"/>
      <c r="D202" s="232" t="s">
        <v>266</v>
      </c>
      <c r="E202" s="43"/>
      <c r="F202" s="233" t="s">
        <v>392</v>
      </c>
      <c r="G202" s="43"/>
      <c r="H202" s="43"/>
      <c r="I202" s="234"/>
      <c r="J202" s="43"/>
      <c r="K202" s="43"/>
      <c r="L202" s="47"/>
      <c r="M202" s="235"/>
      <c r="N202" s="23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266</v>
      </c>
      <c r="AU202" s="19" t="s">
        <v>89</v>
      </c>
    </row>
    <row r="203" s="13" customFormat="1">
      <c r="A203" s="13"/>
      <c r="B203" s="237"/>
      <c r="C203" s="238"/>
      <c r="D203" s="239" t="s">
        <v>268</v>
      </c>
      <c r="E203" s="240" t="s">
        <v>35</v>
      </c>
      <c r="F203" s="241" t="s">
        <v>2152</v>
      </c>
      <c r="G203" s="238"/>
      <c r="H203" s="240" t="s">
        <v>35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268</v>
      </c>
      <c r="AU203" s="247" t="s">
        <v>89</v>
      </c>
      <c r="AV203" s="13" t="s">
        <v>87</v>
      </c>
      <c r="AW203" s="13" t="s">
        <v>41</v>
      </c>
      <c r="AX203" s="13" t="s">
        <v>80</v>
      </c>
      <c r="AY203" s="247" t="s">
        <v>257</v>
      </c>
    </row>
    <row r="204" s="14" customFormat="1">
      <c r="A204" s="14"/>
      <c r="B204" s="248"/>
      <c r="C204" s="249"/>
      <c r="D204" s="239" t="s">
        <v>268</v>
      </c>
      <c r="E204" s="250" t="s">
        <v>35</v>
      </c>
      <c r="F204" s="251" t="s">
        <v>2184</v>
      </c>
      <c r="G204" s="249"/>
      <c r="H204" s="252">
        <v>65.109999999999999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268</v>
      </c>
      <c r="AU204" s="258" t="s">
        <v>89</v>
      </c>
      <c r="AV204" s="14" t="s">
        <v>89</v>
      </c>
      <c r="AW204" s="14" t="s">
        <v>41</v>
      </c>
      <c r="AX204" s="14" t="s">
        <v>80</v>
      </c>
      <c r="AY204" s="258" t="s">
        <v>257</v>
      </c>
    </row>
    <row r="205" s="15" customFormat="1">
      <c r="A205" s="15"/>
      <c r="B205" s="259"/>
      <c r="C205" s="260"/>
      <c r="D205" s="239" t="s">
        <v>268</v>
      </c>
      <c r="E205" s="261" t="s">
        <v>35</v>
      </c>
      <c r="F205" s="262" t="s">
        <v>272</v>
      </c>
      <c r="G205" s="260"/>
      <c r="H205" s="263">
        <v>65.109999999999999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268</v>
      </c>
      <c r="AU205" s="269" t="s">
        <v>89</v>
      </c>
      <c r="AV205" s="15" t="s">
        <v>264</v>
      </c>
      <c r="AW205" s="15" t="s">
        <v>41</v>
      </c>
      <c r="AX205" s="15" t="s">
        <v>87</v>
      </c>
      <c r="AY205" s="269" t="s">
        <v>257</v>
      </c>
    </row>
    <row r="206" s="12" customFormat="1" ht="22.8" customHeight="1">
      <c r="A206" s="12"/>
      <c r="B206" s="203"/>
      <c r="C206" s="204"/>
      <c r="D206" s="205" t="s">
        <v>79</v>
      </c>
      <c r="E206" s="217" t="s">
        <v>98</v>
      </c>
      <c r="F206" s="217" t="s">
        <v>393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SUM(P207:P213)</f>
        <v>0</v>
      </c>
      <c r="Q206" s="211"/>
      <c r="R206" s="212">
        <f>SUM(R207:R213)</f>
        <v>0.17688999999999999</v>
      </c>
      <c r="S206" s="211"/>
      <c r="T206" s="213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87</v>
      </c>
      <c r="AT206" s="215" t="s">
        <v>79</v>
      </c>
      <c r="AU206" s="215" t="s">
        <v>87</v>
      </c>
      <c r="AY206" s="214" t="s">
        <v>257</v>
      </c>
      <c r="BK206" s="216">
        <f>SUM(BK207:BK213)</f>
        <v>0</v>
      </c>
    </row>
    <row r="207" s="2" customFormat="1" ht="24.15" customHeight="1">
      <c r="A207" s="41"/>
      <c r="B207" s="42"/>
      <c r="C207" s="219" t="s">
        <v>388</v>
      </c>
      <c r="D207" s="219" t="s">
        <v>259</v>
      </c>
      <c r="E207" s="220" t="s">
        <v>394</v>
      </c>
      <c r="F207" s="221" t="s">
        <v>395</v>
      </c>
      <c r="G207" s="222" t="s">
        <v>396</v>
      </c>
      <c r="H207" s="223">
        <v>1</v>
      </c>
      <c r="I207" s="224"/>
      <c r="J207" s="225">
        <f>ROUND(I207*H207,2)</f>
        <v>0</v>
      </c>
      <c r="K207" s="221" t="s">
        <v>263</v>
      </c>
      <c r="L207" s="47"/>
      <c r="M207" s="226" t="s">
        <v>35</v>
      </c>
      <c r="N207" s="227" t="s">
        <v>51</v>
      </c>
      <c r="O207" s="87"/>
      <c r="P207" s="228">
        <f>O207*H207</f>
        <v>0</v>
      </c>
      <c r="Q207" s="228">
        <v>0.17488999999999999</v>
      </c>
      <c r="R207" s="228">
        <f>Q207*H207</f>
        <v>0.17488999999999999</v>
      </c>
      <c r="S207" s="228">
        <v>0</v>
      </c>
      <c r="T207" s="22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0" t="s">
        <v>264</v>
      </c>
      <c r="AT207" s="230" t="s">
        <v>259</v>
      </c>
      <c r="AU207" s="230" t="s">
        <v>89</v>
      </c>
      <c r="AY207" s="19" t="s">
        <v>257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9" t="s">
        <v>87</v>
      </c>
      <c r="BK207" s="231">
        <f>ROUND(I207*H207,2)</f>
        <v>0</v>
      </c>
      <c r="BL207" s="19" t="s">
        <v>264</v>
      </c>
      <c r="BM207" s="230" t="s">
        <v>2185</v>
      </c>
    </row>
    <row r="208" s="2" customFormat="1">
      <c r="A208" s="41"/>
      <c r="B208" s="42"/>
      <c r="C208" s="43"/>
      <c r="D208" s="232" t="s">
        <v>266</v>
      </c>
      <c r="E208" s="43"/>
      <c r="F208" s="233" t="s">
        <v>398</v>
      </c>
      <c r="G208" s="43"/>
      <c r="H208" s="43"/>
      <c r="I208" s="234"/>
      <c r="J208" s="43"/>
      <c r="K208" s="43"/>
      <c r="L208" s="47"/>
      <c r="M208" s="235"/>
      <c r="N208" s="23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266</v>
      </c>
      <c r="AU208" s="19" t="s">
        <v>89</v>
      </c>
    </row>
    <row r="209" s="13" customFormat="1">
      <c r="A209" s="13"/>
      <c r="B209" s="237"/>
      <c r="C209" s="238"/>
      <c r="D209" s="239" t="s">
        <v>268</v>
      </c>
      <c r="E209" s="240" t="s">
        <v>35</v>
      </c>
      <c r="F209" s="241" t="s">
        <v>2152</v>
      </c>
      <c r="G209" s="238"/>
      <c r="H209" s="240" t="s">
        <v>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268</v>
      </c>
      <c r="AU209" s="247" t="s">
        <v>89</v>
      </c>
      <c r="AV209" s="13" t="s">
        <v>87</v>
      </c>
      <c r="AW209" s="13" t="s">
        <v>41</v>
      </c>
      <c r="AX209" s="13" t="s">
        <v>80</v>
      </c>
      <c r="AY209" s="247" t="s">
        <v>257</v>
      </c>
    </row>
    <row r="210" s="13" customFormat="1">
      <c r="A210" s="13"/>
      <c r="B210" s="237"/>
      <c r="C210" s="238"/>
      <c r="D210" s="239" t="s">
        <v>268</v>
      </c>
      <c r="E210" s="240" t="s">
        <v>35</v>
      </c>
      <c r="F210" s="241" t="s">
        <v>399</v>
      </c>
      <c r="G210" s="238"/>
      <c r="H210" s="240" t="s">
        <v>35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268</v>
      </c>
      <c r="AU210" s="247" t="s">
        <v>89</v>
      </c>
      <c r="AV210" s="13" t="s">
        <v>87</v>
      </c>
      <c r="AW210" s="13" t="s">
        <v>41</v>
      </c>
      <c r="AX210" s="13" t="s">
        <v>80</v>
      </c>
      <c r="AY210" s="247" t="s">
        <v>257</v>
      </c>
    </row>
    <row r="211" s="14" customFormat="1">
      <c r="A211" s="14"/>
      <c r="B211" s="248"/>
      <c r="C211" s="249"/>
      <c r="D211" s="239" t="s">
        <v>268</v>
      </c>
      <c r="E211" s="250" t="s">
        <v>35</v>
      </c>
      <c r="F211" s="251" t="s">
        <v>87</v>
      </c>
      <c r="G211" s="249"/>
      <c r="H211" s="252">
        <v>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268</v>
      </c>
      <c r="AU211" s="258" t="s">
        <v>89</v>
      </c>
      <c r="AV211" s="14" t="s">
        <v>89</v>
      </c>
      <c r="AW211" s="14" t="s">
        <v>41</v>
      </c>
      <c r="AX211" s="14" t="s">
        <v>80</v>
      </c>
      <c r="AY211" s="258" t="s">
        <v>257</v>
      </c>
    </row>
    <row r="212" s="15" customFormat="1">
      <c r="A212" s="15"/>
      <c r="B212" s="259"/>
      <c r="C212" s="260"/>
      <c r="D212" s="239" t="s">
        <v>268</v>
      </c>
      <c r="E212" s="261" t="s">
        <v>35</v>
      </c>
      <c r="F212" s="262" t="s">
        <v>272</v>
      </c>
      <c r="G212" s="260"/>
      <c r="H212" s="263">
        <v>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268</v>
      </c>
      <c r="AU212" s="269" t="s">
        <v>89</v>
      </c>
      <c r="AV212" s="15" t="s">
        <v>264</v>
      </c>
      <c r="AW212" s="15" t="s">
        <v>41</v>
      </c>
      <c r="AX212" s="15" t="s">
        <v>87</v>
      </c>
      <c r="AY212" s="269" t="s">
        <v>257</v>
      </c>
    </row>
    <row r="213" s="2" customFormat="1" ht="16.5" customHeight="1">
      <c r="A213" s="41"/>
      <c r="B213" s="42"/>
      <c r="C213" s="270" t="s">
        <v>7</v>
      </c>
      <c r="D213" s="270" t="s">
        <v>369</v>
      </c>
      <c r="E213" s="271" t="s">
        <v>401</v>
      </c>
      <c r="F213" s="272" t="s">
        <v>402</v>
      </c>
      <c r="G213" s="273" t="s">
        <v>396</v>
      </c>
      <c r="H213" s="274">
        <v>1</v>
      </c>
      <c r="I213" s="275"/>
      <c r="J213" s="276">
        <f>ROUND(I213*H213,2)</f>
        <v>0</v>
      </c>
      <c r="K213" s="272" t="s">
        <v>263</v>
      </c>
      <c r="L213" s="277"/>
      <c r="M213" s="278" t="s">
        <v>35</v>
      </c>
      <c r="N213" s="279" t="s">
        <v>51</v>
      </c>
      <c r="O213" s="87"/>
      <c r="P213" s="228">
        <f>O213*H213</f>
        <v>0</v>
      </c>
      <c r="Q213" s="228">
        <v>0.002</v>
      </c>
      <c r="R213" s="228">
        <f>Q213*H213</f>
        <v>0.002</v>
      </c>
      <c r="S213" s="228">
        <v>0</v>
      </c>
      <c r="T213" s="22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0" t="s">
        <v>308</v>
      </c>
      <c r="AT213" s="230" t="s">
        <v>369</v>
      </c>
      <c r="AU213" s="230" t="s">
        <v>89</v>
      </c>
      <c r="AY213" s="19" t="s">
        <v>257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9" t="s">
        <v>87</v>
      </c>
      <c r="BK213" s="231">
        <f>ROUND(I213*H213,2)</f>
        <v>0</v>
      </c>
      <c r="BL213" s="19" t="s">
        <v>264</v>
      </c>
      <c r="BM213" s="230" t="s">
        <v>2186</v>
      </c>
    </row>
    <row r="214" s="12" customFormat="1" ht="22.8" customHeight="1">
      <c r="A214" s="12"/>
      <c r="B214" s="203"/>
      <c r="C214" s="204"/>
      <c r="D214" s="205" t="s">
        <v>79</v>
      </c>
      <c r="E214" s="217" t="s">
        <v>264</v>
      </c>
      <c r="F214" s="217" t="s">
        <v>404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SUM(P215:P220)</f>
        <v>0</v>
      </c>
      <c r="Q214" s="211"/>
      <c r="R214" s="212">
        <f>SUM(R215:R220)</f>
        <v>0</v>
      </c>
      <c r="S214" s="211"/>
      <c r="T214" s="213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87</v>
      </c>
      <c r="AT214" s="215" t="s">
        <v>79</v>
      </c>
      <c r="AU214" s="215" t="s">
        <v>87</v>
      </c>
      <c r="AY214" s="214" t="s">
        <v>257</v>
      </c>
      <c r="BK214" s="216">
        <f>SUM(BK215:BK220)</f>
        <v>0</v>
      </c>
    </row>
    <row r="215" s="2" customFormat="1" ht="16.5" customHeight="1">
      <c r="A215" s="41"/>
      <c r="B215" s="42"/>
      <c r="C215" s="219" t="s">
        <v>400</v>
      </c>
      <c r="D215" s="219" t="s">
        <v>259</v>
      </c>
      <c r="E215" s="220" t="s">
        <v>406</v>
      </c>
      <c r="F215" s="221" t="s">
        <v>407</v>
      </c>
      <c r="G215" s="222" t="s">
        <v>318</v>
      </c>
      <c r="H215" s="223">
        <v>6.5110000000000001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2187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409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2152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410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2188</v>
      </c>
      <c r="G219" s="249"/>
      <c r="H219" s="252">
        <v>6.5110000000000001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6.5110000000000001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12" customFormat="1" ht="22.8" customHeight="1">
      <c r="A221" s="12"/>
      <c r="B221" s="203"/>
      <c r="C221" s="204"/>
      <c r="D221" s="205" t="s">
        <v>79</v>
      </c>
      <c r="E221" s="217" t="s">
        <v>308</v>
      </c>
      <c r="F221" s="217" t="s">
        <v>412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SUM(P222:P313)</f>
        <v>0</v>
      </c>
      <c r="Q221" s="211"/>
      <c r="R221" s="212">
        <f>SUM(R222:R313)</f>
        <v>1.3295582000000001</v>
      </c>
      <c r="S221" s="211"/>
      <c r="T221" s="213">
        <f>SUM(T222:T313)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87</v>
      </c>
      <c r="AT221" s="215" t="s">
        <v>79</v>
      </c>
      <c r="AU221" s="215" t="s">
        <v>87</v>
      </c>
      <c r="AY221" s="214" t="s">
        <v>257</v>
      </c>
      <c r="BK221" s="216">
        <f>SUM(BK222:BK313)</f>
        <v>0</v>
      </c>
    </row>
    <row r="222" s="2" customFormat="1" ht="24.15" customHeight="1">
      <c r="A222" s="41"/>
      <c r="B222" s="42"/>
      <c r="C222" s="219" t="s">
        <v>405</v>
      </c>
      <c r="D222" s="219" t="s">
        <v>259</v>
      </c>
      <c r="E222" s="220" t="s">
        <v>414</v>
      </c>
      <c r="F222" s="221" t="s">
        <v>415</v>
      </c>
      <c r="G222" s="222" t="s">
        <v>396</v>
      </c>
      <c r="H222" s="223">
        <v>1</v>
      </c>
      <c r="I222" s="224"/>
      <c r="J222" s="225">
        <f>ROUND(I222*H222,2)</f>
        <v>0</v>
      </c>
      <c r="K222" s="221" t="s">
        <v>263</v>
      </c>
      <c r="L222" s="47"/>
      <c r="M222" s="226" t="s">
        <v>35</v>
      </c>
      <c r="N222" s="227" t="s">
        <v>51</v>
      </c>
      <c r="O222" s="87"/>
      <c r="P222" s="228">
        <f>O222*H222</f>
        <v>0</v>
      </c>
      <c r="Q222" s="228">
        <v>0.00167</v>
      </c>
      <c r="R222" s="228">
        <f>Q222*H222</f>
        <v>0.00167</v>
      </c>
      <c r="S222" s="228">
        <v>0</v>
      </c>
      <c r="T222" s="22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0" t="s">
        <v>264</v>
      </c>
      <c r="AT222" s="230" t="s">
        <v>259</v>
      </c>
      <c r="AU222" s="230" t="s">
        <v>89</v>
      </c>
      <c r="AY222" s="19" t="s">
        <v>257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9" t="s">
        <v>87</v>
      </c>
      <c r="BK222" s="231">
        <f>ROUND(I222*H222,2)</f>
        <v>0</v>
      </c>
      <c r="BL222" s="19" t="s">
        <v>264</v>
      </c>
      <c r="BM222" s="230" t="s">
        <v>2189</v>
      </c>
    </row>
    <row r="223" s="2" customFormat="1">
      <c r="A223" s="41"/>
      <c r="B223" s="42"/>
      <c r="C223" s="43"/>
      <c r="D223" s="232" t="s">
        <v>266</v>
      </c>
      <c r="E223" s="43"/>
      <c r="F223" s="233" t="s">
        <v>417</v>
      </c>
      <c r="G223" s="43"/>
      <c r="H223" s="43"/>
      <c r="I223" s="234"/>
      <c r="J223" s="43"/>
      <c r="K223" s="43"/>
      <c r="L223" s="47"/>
      <c r="M223" s="235"/>
      <c r="N223" s="23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266</v>
      </c>
      <c r="AU223" s="19" t="s">
        <v>89</v>
      </c>
    </row>
    <row r="224" s="13" customFormat="1">
      <c r="A224" s="13"/>
      <c r="B224" s="237"/>
      <c r="C224" s="238"/>
      <c r="D224" s="239" t="s">
        <v>268</v>
      </c>
      <c r="E224" s="240" t="s">
        <v>35</v>
      </c>
      <c r="F224" s="241" t="s">
        <v>2152</v>
      </c>
      <c r="G224" s="238"/>
      <c r="H224" s="240" t="s">
        <v>35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268</v>
      </c>
      <c r="AU224" s="247" t="s">
        <v>89</v>
      </c>
      <c r="AV224" s="13" t="s">
        <v>87</v>
      </c>
      <c r="AW224" s="13" t="s">
        <v>41</v>
      </c>
      <c r="AX224" s="13" t="s">
        <v>80</v>
      </c>
      <c r="AY224" s="247" t="s">
        <v>257</v>
      </c>
    </row>
    <row r="225" s="14" customFormat="1">
      <c r="A225" s="14"/>
      <c r="B225" s="248"/>
      <c r="C225" s="249"/>
      <c r="D225" s="239" t="s">
        <v>268</v>
      </c>
      <c r="E225" s="250" t="s">
        <v>35</v>
      </c>
      <c r="F225" s="251" t="s">
        <v>87</v>
      </c>
      <c r="G225" s="249"/>
      <c r="H225" s="252">
        <v>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268</v>
      </c>
      <c r="AU225" s="258" t="s">
        <v>89</v>
      </c>
      <c r="AV225" s="14" t="s">
        <v>89</v>
      </c>
      <c r="AW225" s="14" t="s">
        <v>41</v>
      </c>
      <c r="AX225" s="14" t="s">
        <v>80</v>
      </c>
      <c r="AY225" s="258" t="s">
        <v>257</v>
      </c>
    </row>
    <row r="226" s="15" customFormat="1">
      <c r="A226" s="15"/>
      <c r="B226" s="259"/>
      <c r="C226" s="260"/>
      <c r="D226" s="239" t="s">
        <v>268</v>
      </c>
      <c r="E226" s="261" t="s">
        <v>35</v>
      </c>
      <c r="F226" s="262" t="s">
        <v>272</v>
      </c>
      <c r="G226" s="260"/>
      <c r="H226" s="263">
        <v>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9" t="s">
        <v>268</v>
      </c>
      <c r="AU226" s="269" t="s">
        <v>89</v>
      </c>
      <c r="AV226" s="15" t="s">
        <v>264</v>
      </c>
      <c r="AW226" s="15" t="s">
        <v>41</v>
      </c>
      <c r="AX226" s="15" t="s">
        <v>87</v>
      </c>
      <c r="AY226" s="269" t="s">
        <v>257</v>
      </c>
    </row>
    <row r="227" s="2" customFormat="1" ht="16.5" customHeight="1">
      <c r="A227" s="41"/>
      <c r="B227" s="42"/>
      <c r="C227" s="270" t="s">
        <v>413</v>
      </c>
      <c r="D227" s="270" t="s">
        <v>369</v>
      </c>
      <c r="E227" s="271" t="s">
        <v>419</v>
      </c>
      <c r="F227" s="272" t="s">
        <v>420</v>
      </c>
      <c r="G227" s="273" t="s">
        <v>396</v>
      </c>
      <c r="H227" s="274">
        <v>1</v>
      </c>
      <c r="I227" s="275"/>
      <c r="J227" s="276">
        <f>ROUND(I227*H227,2)</f>
        <v>0</v>
      </c>
      <c r="K227" s="272" t="s">
        <v>263</v>
      </c>
      <c r="L227" s="277"/>
      <c r="M227" s="278" t="s">
        <v>35</v>
      </c>
      <c r="N227" s="279" t="s">
        <v>51</v>
      </c>
      <c r="O227" s="87"/>
      <c r="P227" s="228">
        <f>O227*H227</f>
        <v>0</v>
      </c>
      <c r="Q227" s="228">
        <v>0.0060000000000000001</v>
      </c>
      <c r="R227" s="228">
        <f>Q227*H227</f>
        <v>0.0060000000000000001</v>
      </c>
      <c r="S227" s="228">
        <v>0</v>
      </c>
      <c r="T227" s="22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0" t="s">
        <v>308</v>
      </c>
      <c r="AT227" s="230" t="s">
        <v>369</v>
      </c>
      <c r="AU227" s="230" t="s">
        <v>89</v>
      </c>
      <c r="AY227" s="19" t="s">
        <v>257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9" t="s">
        <v>87</v>
      </c>
      <c r="BK227" s="231">
        <f>ROUND(I227*H227,2)</f>
        <v>0</v>
      </c>
      <c r="BL227" s="19" t="s">
        <v>264</v>
      </c>
      <c r="BM227" s="230" t="s">
        <v>2190</v>
      </c>
    </row>
    <row r="228" s="2" customFormat="1" ht="24.15" customHeight="1">
      <c r="A228" s="41"/>
      <c r="B228" s="42"/>
      <c r="C228" s="219" t="s">
        <v>418</v>
      </c>
      <c r="D228" s="219" t="s">
        <v>259</v>
      </c>
      <c r="E228" s="220" t="s">
        <v>441</v>
      </c>
      <c r="F228" s="221" t="s">
        <v>442</v>
      </c>
      <c r="G228" s="222" t="s">
        <v>297</v>
      </c>
      <c r="H228" s="223">
        <v>66</v>
      </c>
      <c r="I228" s="224"/>
      <c r="J228" s="225">
        <f>ROUND(I228*H228,2)</f>
        <v>0</v>
      </c>
      <c r="K228" s="221" t="s">
        <v>263</v>
      </c>
      <c r="L228" s="47"/>
      <c r="M228" s="226" t="s">
        <v>35</v>
      </c>
      <c r="N228" s="227" t="s">
        <v>51</v>
      </c>
      <c r="O228" s="87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0" t="s">
        <v>264</v>
      </c>
      <c r="AT228" s="230" t="s">
        <v>259</v>
      </c>
      <c r="AU228" s="230" t="s">
        <v>89</v>
      </c>
      <c r="AY228" s="19" t="s">
        <v>257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9" t="s">
        <v>87</v>
      </c>
      <c r="BK228" s="231">
        <f>ROUND(I228*H228,2)</f>
        <v>0</v>
      </c>
      <c r="BL228" s="19" t="s">
        <v>264</v>
      </c>
      <c r="BM228" s="230" t="s">
        <v>2191</v>
      </c>
    </row>
    <row r="229" s="2" customFormat="1">
      <c r="A229" s="41"/>
      <c r="B229" s="42"/>
      <c r="C229" s="43"/>
      <c r="D229" s="232" t="s">
        <v>266</v>
      </c>
      <c r="E229" s="43"/>
      <c r="F229" s="233" t="s">
        <v>444</v>
      </c>
      <c r="G229" s="43"/>
      <c r="H229" s="43"/>
      <c r="I229" s="234"/>
      <c r="J229" s="43"/>
      <c r="K229" s="43"/>
      <c r="L229" s="47"/>
      <c r="M229" s="235"/>
      <c r="N229" s="23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266</v>
      </c>
      <c r="AU229" s="19" t="s">
        <v>89</v>
      </c>
    </row>
    <row r="230" s="13" customFormat="1">
      <c r="A230" s="13"/>
      <c r="B230" s="237"/>
      <c r="C230" s="238"/>
      <c r="D230" s="239" t="s">
        <v>268</v>
      </c>
      <c r="E230" s="240" t="s">
        <v>35</v>
      </c>
      <c r="F230" s="241" t="s">
        <v>2152</v>
      </c>
      <c r="G230" s="238"/>
      <c r="H230" s="240" t="s">
        <v>35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268</v>
      </c>
      <c r="AU230" s="247" t="s">
        <v>89</v>
      </c>
      <c r="AV230" s="13" t="s">
        <v>87</v>
      </c>
      <c r="AW230" s="13" t="s">
        <v>41</v>
      </c>
      <c r="AX230" s="13" t="s">
        <v>80</v>
      </c>
      <c r="AY230" s="247" t="s">
        <v>257</v>
      </c>
    </row>
    <row r="231" s="14" customFormat="1">
      <c r="A231" s="14"/>
      <c r="B231" s="248"/>
      <c r="C231" s="249"/>
      <c r="D231" s="239" t="s">
        <v>268</v>
      </c>
      <c r="E231" s="250" t="s">
        <v>35</v>
      </c>
      <c r="F231" s="251" t="s">
        <v>695</v>
      </c>
      <c r="G231" s="249"/>
      <c r="H231" s="252">
        <v>66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8" t="s">
        <v>268</v>
      </c>
      <c r="AU231" s="258" t="s">
        <v>89</v>
      </c>
      <c r="AV231" s="14" t="s">
        <v>89</v>
      </c>
      <c r="AW231" s="14" t="s">
        <v>41</v>
      </c>
      <c r="AX231" s="14" t="s">
        <v>80</v>
      </c>
      <c r="AY231" s="258" t="s">
        <v>257</v>
      </c>
    </row>
    <row r="232" s="15" customFormat="1">
      <c r="A232" s="15"/>
      <c r="B232" s="259"/>
      <c r="C232" s="260"/>
      <c r="D232" s="239" t="s">
        <v>268</v>
      </c>
      <c r="E232" s="261" t="s">
        <v>35</v>
      </c>
      <c r="F232" s="262" t="s">
        <v>272</v>
      </c>
      <c r="G232" s="260"/>
      <c r="H232" s="263">
        <v>66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9" t="s">
        <v>268</v>
      </c>
      <c r="AU232" s="269" t="s">
        <v>89</v>
      </c>
      <c r="AV232" s="15" t="s">
        <v>264</v>
      </c>
      <c r="AW232" s="15" t="s">
        <v>41</v>
      </c>
      <c r="AX232" s="15" t="s">
        <v>87</v>
      </c>
      <c r="AY232" s="269" t="s">
        <v>257</v>
      </c>
    </row>
    <row r="233" s="2" customFormat="1" ht="16.5" customHeight="1">
      <c r="A233" s="41"/>
      <c r="B233" s="42"/>
      <c r="C233" s="270" t="s">
        <v>422</v>
      </c>
      <c r="D233" s="270" t="s">
        <v>369</v>
      </c>
      <c r="E233" s="271" t="s">
        <v>447</v>
      </c>
      <c r="F233" s="272" t="s">
        <v>448</v>
      </c>
      <c r="G233" s="273" t="s">
        <v>297</v>
      </c>
      <c r="H233" s="274">
        <v>66.989999999999995</v>
      </c>
      <c r="I233" s="275"/>
      <c r="J233" s="276">
        <f>ROUND(I233*H233,2)</f>
        <v>0</v>
      </c>
      <c r="K233" s="272" t="s">
        <v>263</v>
      </c>
      <c r="L233" s="277"/>
      <c r="M233" s="278" t="s">
        <v>35</v>
      </c>
      <c r="N233" s="279" t="s">
        <v>51</v>
      </c>
      <c r="O233" s="87"/>
      <c r="P233" s="228">
        <f>O233*H233</f>
        <v>0</v>
      </c>
      <c r="Q233" s="228">
        <v>0.0031800000000000001</v>
      </c>
      <c r="R233" s="228">
        <f>Q233*H233</f>
        <v>0.2130282</v>
      </c>
      <c r="S233" s="228">
        <v>0</v>
      </c>
      <c r="T233" s="22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30" t="s">
        <v>308</v>
      </c>
      <c r="AT233" s="230" t="s">
        <v>369</v>
      </c>
      <c r="AU233" s="230" t="s">
        <v>89</v>
      </c>
      <c r="AY233" s="19" t="s">
        <v>257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9" t="s">
        <v>87</v>
      </c>
      <c r="BK233" s="231">
        <f>ROUND(I233*H233,2)</f>
        <v>0</v>
      </c>
      <c r="BL233" s="19" t="s">
        <v>264</v>
      </c>
      <c r="BM233" s="230" t="s">
        <v>2192</v>
      </c>
    </row>
    <row r="234" s="14" customFormat="1">
      <c r="A234" s="14"/>
      <c r="B234" s="248"/>
      <c r="C234" s="249"/>
      <c r="D234" s="239" t="s">
        <v>268</v>
      </c>
      <c r="E234" s="249"/>
      <c r="F234" s="251" t="s">
        <v>2193</v>
      </c>
      <c r="G234" s="249"/>
      <c r="H234" s="252">
        <v>66.989999999999995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268</v>
      </c>
      <c r="AU234" s="258" t="s">
        <v>89</v>
      </c>
      <c r="AV234" s="14" t="s">
        <v>89</v>
      </c>
      <c r="AW234" s="14" t="s">
        <v>4</v>
      </c>
      <c r="AX234" s="14" t="s">
        <v>87</v>
      </c>
      <c r="AY234" s="258" t="s">
        <v>257</v>
      </c>
    </row>
    <row r="235" s="2" customFormat="1" ht="24.15" customHeight="1">
      <c r="A235" s="41"/>
      <c r="B235" s="42"/>
      <c r="C235" s="219" t="s">
        <v>427</v>
      </c>
      <c r="D235" s="219" t="s">
        <v>259</v>
      </c>
      <c r="E235" s="220" t="s">
        <v>452</v>
      </c>
      <c r="F235" s="221" t="s">
        <v>453</v>
      </c>
      <c r="G235" s="222" t="s">
        <v>396</v>
      </c>
      <c r="H235" s="223">
        <v>10</v>
      </c>
      <c r="I235" s="224"/>
      <c r="J235" s="225">
        <f>ROUND(I235*H235,2)</f>
        <v>0</v>
      </c>
      <c r="K235" s="221" t="s">
        <v>263</v>
      </c>
      <c r="L235" s="47"/>
      <c r="M235" s="226" t="s">
        <v>35</v>
      </c>
      <c r="N235" s="227" t="s">
        <v>51</v>
      </c>
      <c r="O235" s="87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0" t="s">
        <v>264</v>
      </c>
      <c r="AT235" s="230" t="s">
        <v>259</v>
      </c>
      <c r="AU235" s="230" t="s">
        <v>89</v>
      </c>
      <c r="AY235" s="19" t="s">
        <v>257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9" t="s">
        <v>87</v>
      </c>
      <c r="BK235" s="231">
        <f>ROUND(I235*H235,2)</f>
        <v>0</v>
      </c>
      <c r="BL235" s="19" t="s">
        <v>264</v>
      </c>
      <c r="BM235" s="230" t="s">
        <v>2194</v>
      </c>
    </row>
    <row r="236" s="2" customFormat="1">
      <c r="A236" s="41"/>
      <c r="B236" s="42"/>
      <c r="C236" s="43"/>
      <c r="D236" s="232" t="s">
        <v>266</v>
      </c>
      <c r="E236" s="43"/>
      <c r="F236" s="233" t="s">
        <v>455</v>
      </c>
      <c r="G236" s="43"/>
      <c r="H236" s="43"/>
      <c r="I236" s="234"/>
      <c r="J236" s="43"/>
      <c r="K236" s="43"/>
      <c r="L236" s="47"/>
      <c r="M236" s="235"/>
      <c r="N236" s="23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266</v>
      </c>
      <c r="AU236" s="19" t="s">
        <v>89</v>
      </c>
    </row>
    <row r="237" s="13" customFormat="1">
      <c r="A237" s="13"/>
      <c r="B237" s="237"/>
      <c r="C237" s="238"/>
      <c r="D237" s="239" t="s">
        <v>268</v>
      </c>
      <c r="E237" s="240" t="s">
        <v>35</v>
      </c>
      <c r="F237" s="241" t="s">
        <v>2152</v>
      </c>
      <c r="G237" s="238"/>
      <c r="H237" s="240" t="s">
        <v>35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268</v>
      </c>
      <c r="AU237" s="247" t="s">
        <v>89</v>
      </c>
      <c r="AV237" s="13" t="s">
        <v>87</v>
      </c>
      <c r="AW237" s="13" t="s">
        <v>41</v>
      </c>
      <c r="AX237" s="13" t="s">
        <v>80</v>
      </c>
      <c r="AY237" s="247" t="s">
        <v>257</v>
      </c>
    </row>
    <row r="238" s="14" customFormat="1">
      <c r="A238" s="14"/>
      <c r="B238" s="248"/>
      <c r="C238" s="249"/>
      <c r="D238" s="239" t="s">
        <v>268</v>
      </c>
      <c r="E238" s="250" t="s">
        <v>35</v>
      </c>
      <c r="F238" s="251" t="s">
        <v>2195</v>
      </c>
      <c r="G238" s="249"/>
      <c r="H238" s="252">
        <v>9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268</v>
      </c>
      <c r="AU238" s="258" t="s">
        <v>89</v>
      </c>
      <c r="AV238" s="14" t="s">
        <v>89</v>
      </c>
      <c r="AW238" s="14" t="s">
        <v>41</v>
      </c>
      <c r="AX238" s="14" t="s">
        <v>80</v>
      </c>
      <c r="AY238" s="258" t="s">
        <v>257</v>
      </c>
    </row>
    <row r="239" s="14" customFormat="1">
      <c r="A239" s="14"/>
      <c r="B239" s="248"/>
      <c r="C239" s="249"/>
      <c r="D239" s="239" t="s">
        <v>268</v>
      </c>
      <c r="E239" s="250" t="s">
        <v>35</v>
      </c>
      <c r="F239" s="251" t="s">
        <v>780</v>
      </c>
      <c r="G239" s="249"/>
      <c r="H239" s="252">
        <v>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268</v>
      </c>
      <c r="AU239" s="258" t="s">
        <v>89</v>
      </c>
      <c r="AV239" s="14" t="s">
        <v>89</v>
      </c>
      <c r="AW239" s="14" t="s">
        <v>41</v>
      </c>
      <c r="AX239" s="14" t="s">
        <v>80</v>
      </c>
      <c r="AY239" s="258" t="s">
        <v>257</v>
      </c>
    </row>
    <row r="240" s="15" customFormat="1">
      <c r="A240" s="15"/>
      <c r="B240" s="259"/>
      <c r="C240" s="260"/>
      <c r="D240" s="239" t="s">
        <v>268</v>
      </c>
      <c r="E240" s="261" t="s">
        <v>35</v>
      </c>
      <c r="F240" s="262" t="s">
        <v>272</v>
      </c>
      <c r="G240" s="260"/>
      <c r="H240" s="263">
        <v>10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9" t="s">
        <v>268</v>
      </c>
      <c r="AU240" s="269" t="s">
        <v>89</v>
      </c>
      <c r="AV240" s="15" t="s">
        <v>264</v>
      </c>
      <c r="AW240" s="15" t="s">
        <v>41</v>
      </c>
      <c r="AX240" s="15" t="s">
        <v>87</v>
      </c>
      <c r="AY240" s="269" t="s">
        <v>257</v>
      </c>
    </row>
    <row r="241" s="2" customFormat="1" ht="16.5" customHeight="1">
      <c r="A241" s="41"/>
      <c r="B241" s="42"/>
      <c r="C241" s="270" t="s">
        <v>431</v>
      </c>
      <c r="D241" s="270" t="s">
        <v>369</v>
      </c>
      <c r="E241" s="271" t="s">
        <v>459</v>
      </c>
      <c r="F241" s="272" t="s">
        <v>460</v>
      </c>
      <c r="G241" s="273" t="s">
        <v>396</v>
      </c>
      <c r="H241" s="274">
        <v>9</v>
      </c>
      <c r="I241" s="275"/>
      <c r="J241" s="276">
        <f>ROUND(I241*H241,2)</f>
        <v>0</v>
      </c>
      <c r="K241" s="272" t="s">
        <v>263</v>
      </c>
      <c r="L241" s="277"/>
      <c r="M241" s="278" t="s">
        <v>35</v>
      </c>
      <c r="N241" s="279" t="s">
        <v>51</v>
      </c>
      <c r="O241" s="87"/>
      <c r="P241" s="228">
        <f>O241*H241</f>
        <v>0</v>
      </c>
      <c r="Q241" s="228">
        <v>0.00072000000000000005</v>
      </c>
      <c r="R241" s="228">
        <f>Q241*H241</f>
        <v>0.0064800000000000005</v>
      </c>
      <c r="S241" s="228">
        <v>0</v>
      </c>
      <c r="T241" s="22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0" t="s">
        <v>308</v>
      </c>
      <c r="AT241" s="230" t="s">
        <v>369</v>
      </c>
      <c r="AU241" s="230" t="s">
        <v>89</v>
      </c>
      <c r="AY241" s="19" t="s">
        <v>257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87</v>
      </c>
      <c r="BK241" s="231">
        <f>ROUND(I241*H241,2)</f>
        <v>0</v>
      </c>
      <c r="BL241" s="19" t="s">
        <v>264</v>
      </c>
      <c r="BM241" s="230" t="s">
        <v>2196</v>
      </c>
    </row>
    <row r="242" s="13" customFormat="1">
      <c r="A242" s="13"/>
      <c r="B242" s="237"/>
      <c r="C242" s="238"/>
      <c r="D242" s="239" t="s">
        <v>268</v>
      </c>
      <c r="E242" s="240" t="s">
        <v>35</v>
      </c>
      <c r="F242" s="241" t="s">
        <v>2152</v>
      </c>
      <c r="G242" s="238"/>
      <c r="H242" s="240" t="s">
        <v>35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268</v>
      </c>
      <c r="AU242" s="247" t="s">
        <v>89</v>
      </c>
      <c r="AV242" s="13" t="s">
        <v>87</v>
      </c>
      <c r="AW242" s="13" t="s">
        <v>41</v>
      </c>
      <c r="AX242" s="13" t="s">
        <v>80</v>
      </c>
      <c r="AY242" s="247" t="s">
        <v>257</v>
      </c>
    </row>
    <row r="243" s="14" customFormat="1">
      <c r="A243" s="14"/>
      <c r="B243" s="248"/>
      <c r="C243" s="249"/>
      <c r="D243" s="239" t="s">
        <v>268</v>
      </c>
      <c r="E243" s="250" t="s">
        <v>35</v>
      </c>
      <c r="F243" s="251" t="s">
        <v>2195</v>
      </c>
      <c r="G243" s="249"/>
      <c r="H243" s="252">
        <v>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268</v>
      </c>
      <c r="AU243" s="258" t="s">
        <v>89</v>
      </c>
      <c r="AV243" s="14" t="s">
        <v>89</v>
      </c>
      <c r="AW243" s="14" t="s">
        <v>41</v>
      </c>
      <c r="AX243" s="14" t="s">
        <v>80</v>
      </c>
      <c r="AY243" s="258" t="s">
        <v>257</v>
      </c>
    </row>
    <row r="244" s="15" customFormat="1">
      <c r="A244" s="15"/>
      <c r="B244" s="259"/>
      <c r="C244" s="260"/>
      <c r="D244" s="239" t="s">
        <v>268</v>
      </c>
      <c r="E244" s="261" t="s">
        <v>35</v>
      </c>
      <c r="F244" s="262" t="s">
        <v>272</v>
      </c>
      <c r="G244" s="260"/>
      <c r="H244" s="263">
        <v>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9" t="s">
        <v>268</v>
      </c>
      <c r="AU244" s="269" t="s">
        <v>89</v>
      </c>
      <c r="AV244" s="15" t="s">
        <v>264</v>
      </c>
      <c r="AW244" s="15" t="s">
        <v>41</v>
      </c>
      <c r="AX244" s="15" t="s">
        <v>87</v>
      </c>
      <c r="AY244" s="269" t="s">
        <v>257</v>
      </c>
    </row>
    <row r="245" s="2" customFormat="1" ht="16.5" customHeight="1">
      <c r="A245" s="41"/>
      <c r="B245" s="42"/>
      <c r="C245" s="270" t="s">
        <v>436</v>
      </c>
      <c r="D245" s="270" t="s">
        <v>369</v>
      </c>
      <c r="E245" s="271" t="s">
        <v>463</v>
      </c>
      <c r="F245" s="272" t="s">
        <v>464</v>
      </c>
      <c r="G245" s="273" t="s">
        <v>396</v>
      </c>
      <c r="H245" s="274">
        <v>1</v>
      </c>
      <c r="I245" s="275"/>
      <c r="J245" s="276">
        <f>ROUND(I245*H245,2)</f>
        <v>0</v>
      </c>
      <c r="K245" s="272" t="s">
        <v>263</v>
      </c>
      <c r="L245" s="277"/>
      <c r="M245" s="278" t="s">
        <v>35</v>
      </c>
      <c r="N245" s="279" t="s">
        <v>51</v>
      </c>
      <c r="O245" s="87"/>
      <c r="P245" s="228">
        <f>O245*H245</f>
        <v>0</v>
      </c>
      <c r="Q245" s="228">
        <v>0.00072000000000000005</v>
      </c>
      <c r="R245" s="228">
        <f>Q245*H245</f>
        <v>0.00072000000000000005</v>
      </c>
      <c r="S245" s="228">
        <v>0</v>
      </c>
      <c r="T245" s="22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0" t="s">
        <v>308</v>
      </c>
      <c r="AT245" s="230" t="s">
        <v>369</v>
      </c>
      <c r="AU245" s="230" t="s">
        <v>89</v>
      </c>
      <c r="AY245" s="19" t="s">
        <v>257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87</v>
      </c>
      <c r="BK245" s="231">
        <f>ROUND(I245*H245,2)</f>
        <v>0</v>
      </c>
      <c r="BL245" s="19" t="s">
        <v>264</v>
      </c>
      <c r="BM245" s="230" t="s">
        <v>2197</v>
      </c>
    </row>
    <row r="246" s="13" customFormat="1">
      <c r="A246" s="13"/>
      <c r="B246" s="237"/>
      <c r="C246" s="238"/>
      <c r="D246" s="239" t="s">
        <v>268</v>
      </c>
      <c r="E246" s="240" t="s">
        <v>35</v>
      </c>
      <c r="F246" s="241" t="s">
        <v>2152</v>
      </c>
      <c r="G246" s="238"/>
      <c r="H246" s="240" t="s">
        <v>35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268</v>
      </c>
      <c r="AU246" s="247" t="s">
        <v>89</v>
      </c>
      <c r="AV246" s="13" t="s">
        <v>87</v>
      </c>
      <c r="AW246" s="13" t="s">
        <v>41</v>
      </c>
      <c r="AX246" s="13" t="s">
        <v>80</v>
      </c>
      <c r="AY246" s="247" t="s">
        <v>257</v>
      </c>
    </row>
    <row r="247" s="14" customFormat="1">
      <c r="A247" s="14"/>
      <c r="B247" s="248"/>
      <c r="C247" s="249"/>
      <c r="D247" s="239" t="s">
        <v>268</v>
      </c>
      <c r="E247" s="250" t="s">
        <v>35</v>
      </c>
      <c r="F247" s="251" t="s">
        <v>780</v>
      </c>
      <c r="G247" s="249"/>
      <c r="H247" s="252">
        <v>1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8" t="s">
        <v>268</v>
      </c>
      <c r="AU247" s="258" t="s">
        <v>89</v>
      </c>
      <c r="AV247" s="14" t="s">
        <v>89</v>
      </c>
      <c r="AW247" s="14" t="s">
        <v>41</v>
      </c>
      <c r="AX247" s="14" t="s">
        <v>80</v>
      </c>
      <c r="AY247" s="258" t="s">
        <v>257</v>
      </c>
    </row>
    <row r="248" s="15" customFormat="1">
      <c r="A248" s="15"/>
      <c r="B248" s="259"/>
      <c r="C248" s="260"/>
      <c r="D248" s="239" t="s">
        <v>268</v>
      </c>
      <c r="E248" s="261" t="s">
        <v>35</v>
      </c>
      <c r="F248" s="262" t="s">
        <v>272</v>
      </c>
      <c r="G248" s="260"/>
      <c r="H248" s="263">
        <v>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9" t="s">
        <v>268</v>
      </c>
      <c r="AU248" s="269" t="s">
        <v>89</v>
      </c>
      <c r="AV248" s="15" t="s">
        <v>264</v>
      </c>
      <c r="AW248" s="15" t="s">
        <v>41</v>
      </c>
      <c r="AX248" s="15" t="s">
        <v>87</v>
      </c>
      <c r="AY248" s="269" t="s">
        <v>257</v>
      </c>
    </row>
    <row r="249" s="2" customFormat="1" ht="24.15" customHeight="1">
      <c r="A249" s="41"/>
      <c r="B249" s="42"/>
      <c r="C249" s="219" t="s">
        <v>440</v>
      </c>
      <c r="D249" s="219" t="s">
        <v>259</v>
      </c>
      <c r="E249" s="220" t="s">
        <v>2198</v>
      </c>
      <c r="F249" s="221" t="s">
        <v>2199</v>
      </c>
      <c r="G249" s="222" t="s">
        <v>396</v>
      </c>
      <c r="H249" s="223">
        <v>3</v>
      </c>
      <c r="I249" s="224"/>
      <c r="J249" s="225">
        <f>ROUND(I249*H249,2)</f>
        <v>0</v>
      </c>
      <c r="K249" s="221" t="s">
        <v>263</v>
      </c>
      <c r="L249" s="47"/>
      <c r="M249" s="226" t="s">
        <v>35</v>
      </c>
      <c r="N249" s="227" t="s">
        <v>51</v>
      </c>
      <c r="O249" s="87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30" t="s">
        <v>264</v>
      </c>
      <c r="AT249" s="230" t="s">
        <v>259</v>
      </c>
      <c r="AU249" s="230" t="s">
        <v>89</v>
      </c>
      <c r="AY249" s="19" t="s">
        <v>257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9" t="s">
        <v>87</v>
      </c>
      <c r="BK249" s="231">
        <f>ROUND(I249*H249,2)</f>
        <v>0</v>
      </c>
      <c r="BL249" s="19" t="s">
        <v>264</v>
      </c>
      <c r="BM249" s="230" t="s">
        <v>2200</v>
      </c>
    </row>
    <row r="250" s="2" customFormat="1">
      <c r="A250" s="41"/>
      <c r="B250" s="42"/>
      <c r="C250" s="43"/>
      <c r="D250" s="232" t="s">
        <v>266</v>
      </c>
      <c r="E250" s="43"/>
      <c r="F250" s="233" t="s">
        <v>2201</v>
      </c>
      <c r="G250" s="43"/>
      <c r="H250" s="43"/>
      <c r="I250" s="234"/>
      <c r="J250" s="43"/>
      <c r="K250" s="43"/>
      <c r="L250" s="47"/>
      <c r="M250" s="235"/>
      <c r="N250" s="23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266</v>
      </c>
      <c r="AU250" s="19" t="s">
        <v>89</v>
      </c>
    </row>
    <row r="251" s="13" customFormat="1">
      <c r="A251" s="13"/>
      <c r="B251" s="237"/>
      <c r="C251" s="238"/>
      <c r="D251" s="239" t="s">
        <v>268</v>
      </c>
      <c r="E251" s="240" t="s">
        <v>35</v>
      </c>
      <c r="F251" s="241" t="s">
        <v>2152</v>
      </c>
      <c r="G251" s="238"/>
      <c r="H251" s="240" t="s">
        <v>35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268</v>
      </c>
      <c r="AU251" s="247" t="s">
        <v>89</v>
      </c>
      <c r="AV251" s="13" t="s">
        <v>87</v>
      </c>
      <c r="AW251" s="13" t="s">
        <v>41</v>
      </c>
      <c r="AX251" s="13" t="s">
        <v>80</v>
      </c>
      <c r="AY251" s="247" t="s">
        <v>257</v>
      </c>
    </row>
    <row r="252" s="14" customFormat="1">
      <c r="A252" s="14"/>
      <c r="B252" s="248"/>
      <c r="C252" s="249"/>
      <c r="D252" s="239" t="s">
        <v>268</v>
      </c>
      <c r="E252" s="250" t="s">
        <v>35</v>
      </c>
      <c r="F252" s="251" t="s">
        <v>2202</v>
      </c>
      <c r="G252" s="249"/>
      <c r="H252" s="252">
        <v>3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268</v>
      </c>
      <c r="AU252" s="258" t="s">
        <v>89</v>
      </c>
      <c r="AV252" s="14" t="s">
        <v>89</v>
      </c>
      <c r="AW252" s="14" t="s">
        <v>41</v>
      </c>
      <c r="AX252" s="14" t="s">
        <v>80</v>
      </c>
      <c r="AY252" s="258" t="s">
        <v>257</v>
      </c>
    </row>
    <row r="253" s="15" customFormat="1">
      <c r="A253" s="15"/>
      <c r="B253" s="259"/>
      <c r="C253" s="260"/>
      <c r="D253" s="239" t="s">
        <v>268</v>
      </c>
      <c r="E253" s="261" t="s">
        <v>35</v>
      </c>
      <c r="F253" s="262" t="s">
        <v>272</v>
      </c>
      <c r="G253" s="260"/>
      <c r="H253" s="263">
        <v>3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9" t="s">
        <v>268</v>
      </c>
      <c r="AU253" s="269" t="s">
        <v>89</v>
      </c>
      <c r="AV253" s="15" t="s">
        <v>264</v>
      </c>
      <c r="AW253" s="15" t="s">
        <v>41</v>
      </c>
      <c r="AX253" s="15" t="s">
        <v>87</v>
      </c>
      <c r="AY253" s="269" t="s">
        <v>257</v>
      </c>
    </row>
    <row r="254" s="2" customFormat="1" ht="16.5" customHeight="1">
      <c r="A254" s="41"/>
      <c r="B254" s="42"/>
      <c r="C254" s="270" t="s">
        <v>446</v>
      </c>
      <c r="D254" s="270" t="s">
        <v>369</v>
      </c>
      <c r="E254" s="271" t="s">
        <v>2203</v>
      </c>
      <c r="F254" s="272" t="s">
        <v>2204</v>
      </c>
      <c r="G254" s="273" t="s">
        <v>396</v>
      </c>
      <c r="H254" s="274">
        <v>3</v>
      </c>
      <c r="I254" s="275"/>
      <c r="J254" s="276">
        <f>ROUND(I254*H254,2)</f>
        <v>0</v>
      </c>
      <c r="K254" s="272" t="s">
        <v>35</v>
      </c>
      <c r="L254" s="277"/>
      <c r="M254" s="278" t="s">
        <v>35</v>
      </c>
      <c r="N254" s="279" t="s">
        <v>51</v>
      </c>
      <c r="O254" s="87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308</v>
      </c>
      <c r="AT254" s="230" t="s">
        <v>369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2205</v>
      </c>
    </row>
    <row r="255" s="13" customFormat="1">
      <c r="A255" s="13"/>
      <c r="B255" s="237"/>
      <c r="C255" s="238"/>
      <c r="D255" s="239" t="s">
        <v>268</v>
      </c>
      <c r="E255" s="240" t="s">
        <v>35</v>
      </c>
      <c r="F255" s="241" t="s">
        <v>2152</v>
      </c>
      <c r="G255" s="238"/>
      <c r="H255" s="240" t="s">
        <v>35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268</v>
      </c>
      <c r="AU255" s="247" t="s">
        <v>89</v>
      </c>
      <c r="AV255" s="13" t="s">
        <v>87</v>
      </c>
      <c r="AW255" s="13" t="s">
        <v>41</v>
      </c>
      <c r="AX255" s="13" t="s">
        <v>80</v>
      </c>
      <c r="AY255" s="247" t="s">
        <v>257</v>
      </c>
    </row>
    <row r="256" s="14" customFormat="1">
      <c r="A256" s="14"/>
      <c r="B256" s="248"/>
      <c r="C256" s="249"/>
      <c r="D256" s="239" t="s">
        <v>268</v>
      </c>
      <c r="E256" s="250" t="s">
        <v>35</v>
      </c>
      <c r="F256" s="251" t="s">
        <v>2202</v>
      </c>
      <c r="G256" s="249"/>
      <c r="H256" s="252">
        <v>3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268</v>
      </c>
      <c r="AU256" s="258" t="s">
        <v>89</v>
      </c>
      <c r="AV256" s="14" t="s">
        <v>89</v>
      </c>
      <c r="AW256" s="14" t="s">
        <v>41</v>
      </c>
      <c r="AX256" s="14" t="s">
        <v>80</v>
      </c>
      <c r="AY256" s="258" t="s">
        <v>257</v>
      </c>
    </row>
    <row r="257" s="15" customFormat="1">
      <c r="A257" s="15"/>
      <c r="B257" s="259"/>
      <c r="C257" s="260"/>
      <c r="D257" s="239" t="s">
        <v>268</v>
      </c>
      <c r="E257" s="261" t="s">
        <v>35</v>
      </c>
      <c r="F257" s="262" t="s">
        <v>272</v>
      </c>
      <c r="G257" s="260"/>
      <c r="H257" s="263">
        <v>3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268</v>
      </c>
      <c r="AU257" s="269" t="s">
        <v>89</v>
      </c>
      <c r="AV257" s="15" t="s">
        <v>264</v>
      </c>
      <c r="AW257" s="15" t="s">
        <v>41</v>
      </c>
      <c r="AX257" s="15" t="s">
        <v>87</v>
      </c>
      <c r="AY257" s="269" t="s">
        <v>257</v>
      </c>
    </row>
    <row r="258" s="2" customFormat="1" ht="24.15" customHeight="1">
      <c r="A258" s="41"/>
      <c r="B258" s="42"/>
      <c r="C258" s="219" t="s">
        <v>451</v>
      </c>
      <c r="D258" s="219" t="s">
        <v>259</v>
      </c>
      <c r="E258" s="220" t="s">
        <v>2206</v>
      </c>
      <c r="F258" s="221" t="s">
        <v>2207</v>
      </c>
      <c r="G258" s="222" t="s">
        <v>396</v>
      </c>
      <c r="H258" s="223">
        <v>3</v>
      </c>
      <c r="I258" s="224"/>
      <c r="J258" s="225">
        <f>ROUND(I258*H258,2)</f>
        <v>0</v>
      </c>
      <c r="K258" s="221" t="s">
        <v>263</v>
      </c>
      <c r="L258" s="47"/>
      <c r="M258" s="226" t="s">
        <v>35</v>
      </c>
      <c r="N258" s="227" t="s">
        <v>51</v>
      </c>
      <c r="O258" s="87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0" t="s">
        <v>264</v>
      </c>
      <c r="AT258" s="230" t="s">
        <v>259</v>
      </c>
      <c r="AU258" s="230" t="s">
        <v>89</v>
      </c>
      <c r="AY258" s="19" t="s">
        <v>257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9" t="s">
        <v>87</v>
      </c>
      <c r="BK258" s="231">
        <f>ROUND(I258*H258,2)</f>
        <v>0</v>
      </c>
      <c r="BL258" s="19" t="s">
        <v>264</v>
      </c>
      <c r="BM258" s="230" t="s">
        <v>2208</v>
      </c>
    </row>
    <row r="259" s="2" customFormat="1">
      <c r="A259" s="41"/>
      <c r="B259" s="42"/>
      <c r="C259" s="43"/>
      <c r="D259" s="232" t="s">
        <v>266</v>
      </c>
      <c r="E259" s="43"/>
      <c r="F259" s="233" t="s">
        <v>2209</v>
      </c>
      <c r="G259" s="43"/>
      <c r="H259" s="43"/>
      <c r="I259" s="234"/>
      <c r="J259" s="43"/>
      <c r="K259" s="43"/>
      <c r="L259" s="47"/>
      <c r="M259" s="235"/>
      <c r="N259" s="23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266</v>
      </c>
      <c r="AU259" s="19" t="s">
        <v>89</v>
      </c>
    </row>
    <row r="260" s="13" customFormat="1">
      <c r="A260" s="13"/>
      <c r="B260" s="237"/>
      <c r="C260" s="238"/>
      <c r="D260" s="239" t="s">
        <v>268</v>
      </c>
      <c r="E260" s="240" t="s">
        <v>35</v>
      </c>
      <c r="F260" s="241" t="s">
        <v>2152</v>
      </c>
      <c r="G260" s="238"/>
      <c r="H260" s="240" t="s">
        <v>35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268</v>
      </c>
      <c r="AU260" s="247" t="s">
        <v>89</v>
      </c>
      <c r="AV260" s="13" t="s">
        <v>87</v>
      </c>
      <c r="AW260" s="13" t="s">
        <v>41</v>
      </c>
      <c r="AX260" s="13" t="s">
        <v>80</v>
      </c>
      <c r="AY260" s="247" t="s">
        <v>257</v>
      </c>
    </row>
    <row r="261" s="14" customFormat="1">
      <c r="A261" s="14"/>
      <c r="B261" s="248"/>
      <c r="C261" s="249"/>
      <c r="D261" s="239" t="s">
        <v>268</v>
      </c>
      <c r="E261" s="250" t="s">
        <v>35</v>
      </c>
      <c r="F261" s="251" t="s">
        <v>2210</v>
      </c>
      <c r="G261" s="249"/>
      <c r="H261" s="252">
        <v>2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8" t="s">
        <v>268</v>
      </c>
      <c r="AU261" s="258" t="s">
        <v>89</v>
      </c>
      <c r="AV261" s="14" t="s">
        <v>89</v>
      </c>
      <c r="AW261" s="14" t="s">
        <v>41</v>
      </c>
      <c r="AX261" s="14" t="s">
        <v>80</v>
      </c>
      <c r="AY261" s="258" t="s">
        <v>257</v>
      </c>
    </row>
    <row r="262" s="14" customFormat="1">
      <c r="A262" s="14"/>
      <c r="B262" s="248"/>
      <c r="C262" s="249"/>
      <c r="D262" s="239" t="s">
        <v>268</v>
      </c>
      <c r="E262" s="250" t="s">
        <v>35</v>
      </c>
      <c r="F262" s="251" t="s">
        <v>2211</v>
      </c>
      <c r="G262" s="249"/>
      <c r="H262" s="252">
        <v>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268</v>
      </c>
      <c r="AU262" s="258" t="s">
        <v>89</v>
      </c>
      <c r="AV262" s="14" t="s">
        <v>89</v>
      </c>
      <c r="AW262" s="14" t="s">
        <v>41</v>
      </c>
      <c r="AX262" s="14" t="s">
        <v>80</v>
      </c>
      <c r="AY262" s="258" t="s">
        <v>257</v>
      </c>
    </row>
    <row r="263" s="15" customFormat="1">
      <c r="A263" s="15"/>
      <c r="B263" s="259"/>
      <c r="C263" s="260"/>
      <c r="D263" s="239" t="s">
        <v>268</v>
      </c>
      <c r="E263" s="261" t="s">
        <v>35</v>
      </c>
      <c r="F263" s="262" t="s">
        <v>272</v>
      </c>
      <c r="G263" s="260"/>
      <c r="H263" s="263">
        <v>3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9" t="s">
        <v>268</v>
      </c>
      <c r="AU263" s="269" t="s">
        <v>89</v>
      </c>
      <c r="AV263" s="15" t="s">
        <v>264</v>
      </c>
      <c r="AW263" s="15" t="s">
        <v>41</v>
      </c>
      <c r="AX263" s="15" t="s">
        <v>87</v>
      </c>
      <c r="AY263" s="269" t="s">
        <v>257</v>
      </c>
    </row>
    <row r="264" s="2" customFormat="1" ht="16.5" customHeight="1">
      <c r="A264" s="41"/>
      <c r="B264" s="42"/>
      <c r="C264" s="270" t="s">
        <v>458</v>
      </c>
      <c r="D264" s="270" t="s">
        <v>369</v>
      </c>
      <c r="E264" s="271" t="s">
        <v>2212</v>
      </c>
      <c r="F264" s="272" t="s">
        <v>2213</v>
      </c>
      <c r="G264" s="273" t="s">
        <v>396</v>
      </c>
      <c r="H264" s="274">
        <v>1</v>
      </c>
      <c r="I264" s="275"/>
      <c r="J264" s="276">
        <f>ROUND(I264*H264,2)</f>
        <v>0</v>
      </c>
      <c r="K264" s="272" t="s">
        <v>35</v>
      </c>
      <c r="L264" s="277"/>
      <c r="M264" s="278" t="s">
        <v>35</v>
      </c>
      <c r="N264" s="279" t="s">
        <v>51</v>
      </c>
      <c r="O264" s="87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30" t="s">
        <v>308</v>
      </c>
      <c r="AT264" s="230" t="s">
        <v>369</v>
      </c>
      <c r="AU264" s="230" t="s">
        <v>89</v>
      </c>
      <c r="AY264" s="19" t="s">
        <v>257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9" t="s">
        <v>87</v>
      </c>
      <c r="BK264" s="231">
        <f>ROUND(I264*H264,2)</f>
        <v>0</v>
      </c>
      <c r="BL264" s="19" t="s">
        <v>264</v>
      </c>
      <c r="BM264" s="230" t="s">
        <v>2214</v>
      </c>
    </row>
    <row r="265" s="13" customFormat="1">
      <c r="A265" s="13"/>
      <c r="B265" s="237"/>
      <c r="C265" s="238"/>
      <c r="D265" s="239" t="s">
        <v>268</v>
      </c>
      <c r="E265" s="240" t="s">
        <v>35</v>
      </c>
      <c r="F265" s="241" t="s">
        <v>2152</v>
      </c>
      <c r="G265" s="238"/>
      <c r="H265" s="240" t="s">
        <v>35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268</v>
      </c>
      <c r="AU265" s="247" t="s">
        <v>89</v>
      </c>
      <c r="AV265" s="13" t="s">
        <v>87</v>
      </c>
      <c r="AW265" s="13" t="s">
        <v>41</v>
      </c>
      <c r="AX265" s="13" t="s">
        <v>80</v>
      </c>
      <c r="AY265" s="247" t="s">
        <v>257</v>
      </c>
    </row>
    <row r="266" s="14" customFormat="1">
      <c r="A266" s="14"/>
      <c r="B266" s="248"/>
      <c r="C266" s="249"/>
      <c r="D266" s="239" t="s">
        <v>268</v>
      </c>
      <c r="E266" s="250" t="s">
        <v>35</v>
      </c>
      <c r="F266" s="251" t="s">
        <v>2211</v>
      </c>
      <c r="G266" s="249"/>
      <c r="H266" s="252">
        <v>1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268</v>
      </c>
      <c r="AU266" s="258" t="s">
        <v>89</v>
      </c>
      <c r="AV266" s="14" t="s">
        <v>89</v>
      </c>
      <c r="AW266" s="14" t="s">
        <v>41</v>
      </c>
      <c r="AX266" s="14" t="s">
        <v>80</v>
      </c>
      <c r="AY266" s="258" t="s">
        <v>257</v>
      </c>
    </row>
    <row r="267" s="15" customFormat="1">
      <c r="A267" s="15"/>
      <c r="B267" s="259"/>
      <c r="C267" s="260"/>
      <c r="D267" s="239" t="s">
        <v>268</v>
      </c>
      <c r="E267" s="261" t="s">
        <v>35</v>
      </c>
      <c r="F267" s="262" t="s">
        <v>272</v>
      </c>
      <c r="G267" s="260"/>
      <c r="H267" s="263">
        <v>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9" t="s">
        <v>268</v>
      </c>
      <c r="AU267" s="269" t="s">
        <v>89</v>
      </c>
      <c r="AV267" s="15" t="s">
        <v>264</v>
      </c>
      <c r="AW267" s="15" t="s">
        <v>41</v>
      </c>
      <c r="AX267" s="15" t="s">
        <v>87</v>
      </c>
      <c r="AY267" s="269" t="s">
        <v>257</v>
      </c>
    </row>
    <row r="268" s="2" customFormat="1" ht="16.5" customHeight="1">
      <c r="A268" s="41"/>
      <c r="B268" s="42"/>
      <c r="C268" s="270" t="s">
        <v>462</v>
      </c>
      <c r="D268" s="270" t="s">
        <v>369</v>
      </c>
      <c r="E268" s="271" t="s">
        <v>2215</v>
      </c>
      <c r="F268" s="272" t="s">
        <v>2216</v>
      </c>
      <c r="G268" s="273" t="s">
        <v>396</v>
      </c>
      <c r="H268" s="274">
        <v>2</v>
      </c>
      <c r="I268" s="275"/>
      <c r="J268" s="276">
        <f>ROUND(I268*H268,2)</f>
        <v>0</v>
      </c>
      <c r="K268" s="272" t="s">
        <v>35</v>
      </c>
      <c r="L268" s="277"/>
      <c r="M268" s="278" t="s">
        <v>35</v>
      </c>
      <c r="N268" s="279" t="s">
        <v>51</v>
      </c>
      <c r="O268" s="87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308</v>
      </c>
      <c r="AT268" s="230" t="s">
        <v>369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2217</v>
      </c>
    </row>
    <row r="269" s="13" customFormat="1">
      <c r="A269" s="13"/>
      <c r="B269" s="237"/>
      <c r="C269" s="238"/>
      <c r="D269" s="239" t="s">
        <v>268</v>
      </c>
      <c r="E269" s="240" t="s">
        <v>35</v>
      </c>
      <c r="F269" s="241" t="s">
        <v>2152</v>
      </c>
      <c r="G269" s="238"/>
      <c r="H269" s="240" t="s">
        <v>35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268</v>
      </c>
      <c r="AU269" s="247" t="s">
        <v>89</v>
      </c>
      <c r="AV269" s="13" t="s">
        <v>87</v>
      </c>
      <c r="AW269" s="13" t="s">
        <v>41</v>
      </c>
      <c r="AX269" s="13" t="s">
        <v>80</v>
      </c>
      <c r="AY269" s="247" t="s">
        <v>257</v>
      </c>
    </row>
    <row r="270" s="14" customFormat="1">
      <c r="A270" s="14"/>
      <c r="B270" s="248"/>
      <c r="C270" s="249"/>
      <c r="D270" s="239" t="s">
        <v>268</v>
      </c>
      <c r="E270" s="250" t="s">
        <v>35</v>
      </c>
      <c r="F270" s="251" t="s">
        <v>2210</v>
      </c>
      <c r="G270" s="249"/>
      <c r="H270" s="252">
        <v>2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268</v>
      </c>
      <c r="AU270" s="258" t="s">
        <v>89</v>
      </c>
      <c r="AV270" s="14" t="s">
        <v>89</v>
      </c>
      <c r="AW270" s="14" t="s">
        <v>41</v>
      </c>
      <c r="AX270" s="14" t="s">
        <v>80</v>
      </c>
      <c r="AY270" s="258" t="s">
        <v>257</v>
      </c>
    </row>
    <row r="271" s="15" customFormat="1">
      <c r="A271" s="15"/>
      <c r="B271" s="259"/>
      <c r="C271" s="260"/>
      <c r="D271" s="239" t="s">
        <v>268</v>
      </c>
      <c r="E271" s="261" t="s">
        <v>35</v>
      </c>
      <c r="F271" s="262" t="s">
        <v>272</v>
      </c>
      <c r="G271" s="260"/>
      <c r="H271" s="263">
        <v>2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9" t="s">
        <v>268</v>
      </c>
      <c r="AU271" s="269" t="s">
        <v>89</v>
      </c>
      <c r="AV271" s="15" t="s">
        <v>264</v>
      </c>
      <c r="AW271" s="15" t="s">
        <v>41</v>
      </c>
      <c r="AX271" s="15" t="s">
        <v>87</v>
      </c>
      <c r="AY271" s="269" t="s">
        <v>257</v>
      </c>
    </row>
    <row r="272" s="2" customFormat="1" ht="24.15" customHeight="1">
      <c r="A272" s="41"/>
      <c r="B272" s="42"/>
      <c r="C272" s="219" t="s">
        <v>466</v>
      </c>
      <c r="D272" s="219" t="s">
        <v>259</v>
      </c>
      <c r="E272" s="220" t="s">
        <v>476</v>
      </c>
      <c r="F272" s="221" t="s">
        <v>477</v>
      </c>
      <c r="G272" s="222" t="s">
        <v>396</v>
      </c>
      <c r="H272" s="223">
        <v>1</v>
      </c>
      <c r="I272" s="224"/>
      <c r="J272" s="225">
        <f>ROUND(I272*H272,2)</f>
        <v>0</v>
      </c>
      <c r="K272" s="221" t="s">
        <v>263</v>
      </c>
      <c r="L272" s="47"/>
      <c r="M272" s="226" t="s">
        <v>35</v>
      </c>
      <c r="N272" s="227" t="s">
        <v>51</v>
      </c>
      <c r="O272" s="87"/>
      <c r="P272" s="228">
        <f>O272*H272</f>
        <v>0</v>
      </c>
      <c r="Q272" s="228">
        <v>0.00165</v>
      </c>
      <c r="R272" s="228">
        <f>Q272*H272</f>
        <v>0.00165</v>
      </c>
      <c r="S272" s="228">
        <v>0</v>
      </c>
      <c r="T272" s="22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0" t="s">
        <v>264</v>
      </c>
      <c r="AT272" s="230" t="s">
        <v>259</v>
      </c>
      <c r="AU272" s="230" t="s">
        <v>89</v>
      </c>
      <c r="AY272" s="19" t="s">
        <v>257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9" t="s">
        <v>87</v>
      </c>
      <c r="BK272" s="231">
        <f>ROUND(I272*H272,2)</f>
        <v>0</v>
      </c>
      <c r="BL272" s="19" t="s">
        <v>264</v>
      </c>
      <c r="BM272" s="230" t="s">
        <v>2218</v>
      </c>
    </row>
    <row r="273" s="2" customFormat="1">
      <c r="A273" s="41"/>
      <c r="B273" s="42"/>
      <c r="C273" s="43"/>
      <c r="D273" s="232" t="s">
        <v>266</v>
      </c>
      <c r="E273" s="43"/>
      <c r="F273" s="233" t="s">
        <v>479</v>
      </c>
      <c r="G273" s="43"/>
      <c r="H273" s="43"/>
      <c r="I273" s="234"/>
      <c r="J273" s="43"/>
      <c r="K273" s="43"/>
      <c r="L273" s="47"/>
      <c r="M273" s="235"/>
      <c r="N273" s="23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266</v>
      </c>
      <c r="AU273" s="19" t="s">
        <v>89</v>
      </c>
    </row>
    <row r="274" s="13" customFormat="1">
      <c r="A274" s="13"/>
      <c r="B274" s="237"/>
      <c r="C274" s="238"/>
      <c r="D274" s="239" t="s">
        <v>268</v>
      </c>
      <c r="E274" s="240" t="s">
        <v>35</v>
      </c>
      <c r="F274" s="241" t="s">
        <v>2152</v>
      </c>
      <c r="G274" s="238"/>
      <c r="H274" s="240" t="s">
        <v>35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268</v>
      </c>
      <c r="AU274" s="247" t="s">
        <v>89</v>
      </c>
      <c r="AV274" s="13" t="s">
        <v>87</v>
      </c>
      <c r="AW274" s="13" t="s">
        <v>41</v>
      </c>
      <c r="AX274" s="13" t="s">
        <v>80</v>
      </c>
      <c r="AY274" s="247" t="s">
        <v>257</v>
      </c>
    </row>
    <row r="275" s="13" customFormat="1">
      <c r="A275" s="13"/>
      <c r="B275" s="237"/>
      <c r="C275" s="238"/>
      <c r="D275" s="239" t="s">
        <v>268</v>
      </c>
      <c r="E275" s="240" t="s">
        <v>35</v>
      </c>
      <c r="F275" s="241" t="s">
        <v>480</v>
      </c>
      <c r="G275" s="238"/>
      <c r="H275" s="240" t="s">
        <v>35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268</v>
      </c>
      <c r="AU275" s="247" t="s">
        <v>89</v>
      </c>
      <c r="AV275" s="13" t="s">
        <v>87</v>
      </c>
      <c r="AW275" s="13" t="s">
        <v>41</v>
      </c>
      <c r="AX275" s="13" t="s">
        <v>80</v>
      </c>
      <c r="AY275" s="247" t="s">
        <v>257</v>
      </c>
    </row>
    <row r="276" s="14" customFormat="1">
      <c r="A276" s="14"/>
      <c r="B276" s="248"/>
      <c r="C276" s="249"/>
      <c r="D276" s="239" t="s">
        <v>268</v>
      </c>
      <c r="E276" s="250" t="s">
        <v>35</v>
      </c>
      <c r="F276" s="251" t="s">
        <v>87</v>
      </c>
      <c r="G276" s="249"/>
      <c r="H276" s="252">
        <v>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268</v>
      </c>
      <c r="AU276" s="258" t="s">
        <v>89</v>
      </c>
      <c r="AV276" s="14" t="s">
        <v>89</v>
      </c>
      <c r="AW276" s="14" t="s">
        <v>41</v>
      </c>
      <c r="AX276" s="14" t="s">
        <v>80</v>
      </c>
      <c r="AY276" s="258" t="s">
        <v>257</v>
      </c>
    </row>
    <row r="277" s="15" customFormat="1">
      <c r="A277" s="15"/>
      <c r="B277" s="259"/>
      <c r="C277" s="260"/>
      <c r="D277" s="239" t="s">
        <v>268</v>
      </c>
      <c r="E277" s="261" t="s">
        <v>35</v>
      </c>
      <c r="F277" s="262" t="s">
        <v>272</v>
      </c>
      <c r="G277" s="260"/>
      <c r="H277" s="263">
        <v>1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9" t="s">
        <v>268</v>
      </c>
      <c r="AU277" s="269" t="s">
        <v>89</v>
      </c>
      <c r="AV277" s="15" t="s">
        <v>264</v>
      </c>
      <c r="AW277" s="15" t="s">
        <v>41</v>
      </c>
      <c r="AX277" s="15" t="s">
        <v>87</v>
      </c>
      <c r="AY277" s="269" t="s">
        <v>257</v>
      </c>
    </row>
    <row r="278" s="2" customFormat="1" ht="16.5" customHeight="1">
      <c r="A278" s="41"/>
      <c r="B278" s="42"/>
      <c r="C278" s="270" t="s">
        <v>471</v>
      </c>
      <c r="D278" s="270" t="s">
        <v>369</v>
      </c>
      <c r="E278" s="271" t="s">
        <v>482</v>
      </c>
      <c r="F278" s="272" t="s">
        <v>483</v>
      </c>
      <c r="G278" s="273" t="s">
        <v>396</v>
      </c>
      <c r="H278" s="274">
        <v>1</v>
      </c>
      <c r="I278" s="275"/>
      <c r="J278" s="276">
        <f>ROUND(I278*H278,2)</f>
        <v>0</v>
      </c>
      <c r="K278" s="272" t="s">
        <v>263</v>
      </c>
      <c r="L278" s="277"/>
      <c r="M278" s="278" t="s">
        <v>35</v>
      </c>
      <c r="N278" s="279" t="s">
        <v>51</v>
      </c>
      <c r="O278" s="87"/>
      <c r="P278" s="228">
        <f>O278*H278</f>
        <v>0</v>
      </c>
      <c r="Q278" s="228">
        <v>0.023</v>
      </c>
      <c r="R278" s="228">
        <f>Q278*H278</f>
        <v>0.023</v>
      </c>
      <c r="S278" s="228">
        <v>0</v>
      </c>
      <c r="T278" s="22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0" t="s">
        <v>308</v>
      </c>
      <c r="AT278" s="230" t="s">
        <v>369</v>
      </c>
      <c r="AU278" s="230" t="s">
        <v>89</v>
      </c>
      <c r="AY278" s="19" t="s">
        <v>257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9" t="s">
        <v>87</v>
      </c>
      <c r="BK278" s="231">
        <f>ROUND(I278*H278,2)</f>
        <v>0</v>
      </c>
      <c r="BL278" s="19" t="s">
        <v>264</v>
      </c>
      <c r="BM278" s="230" t="s">
        <v>2219</v>
      </c>
    </row>
    <row r="279" s="2" customFormat="1" ht="16.5" customHeight="1">
      <c r="A279" s="41"/>
      <c r="B279" s="42"/>
      <c r="C279" s="270" t="s">
        <v>475</v>
      </c>
      <c r="D279" s="270" t="s">
        <v>369</v>
      </c>
      <c r="E279" s="271" t="s">
        <v>486</v>
      </c>
      <c r="F279" s="272" t="s">
        <v>487</v>
      </c>
      <c r="G279" s="273" t="s">
        <v>396</v>
      </c>
      <c r="H279" s="274">
        <v>1</v>
      </c>
      <c r="I279" s="275"/>
      <c r="J279" s="276">
        <f>ROUND(I279*H279,2)</f>
        <v>0</v>
      </c>
      <c r="K279" s="272" t="s">
        <v>263</v>
      </c>
      <c r="L279" s="277"/>
      <c r="M279" s="278" t="s">
        <v>35</v>
      </c>
      <c r="N279" s="279" t="s">
        <v>51</v>
      </c>
      <c r="O279" s="87"/>
      <c r="P279" s="228">
        <f>O279*H279</f>
        <v>0</v>
      </c>
      <c r="Q279" s="228">
        <v>0.0040000000000000001</v>
      </c>
      <c r="R279" s="228">
        <f>Q279*H279</f>
        <v>0.0040000000000000001</v>
      </c>
      <c r="S279" s="228">
        <v>0</v>
      </c>
      <c r="T279" s="22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0" t="s">
        <v>308</v>
      </c>
      <c r="AT279" s="230" t="s">
        <v>369</v>
      </c>
      <c r="AU279" s="230" t="s">
        <v>89</v>
      </c>
      <c r="AY279" s="19" t="s">
        <v>257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87</v>
      </c>
      <c r="BK279" s="231">
        <f>ROUND(I279*H279,2)</f>
        <v>0</v>
      </c>
      <c r="BL279" s="19" t="s">
        <v>264</v>
      </c>
      <c r="BM279" s="230" t="s">
        <v>2220</v>
      </c>
    </row>
    <row r="280" s="2" customFormat="1" ht="16.5" customHeight="1">
      <c r="A280" s="41"/>
      <c r="B280" s="42"/>
      <c r="C280" s="219" t="s">
        <v>481</v>
      </c>
      <c r="D280" s="219" t="s">
        <v>259</v>
      </c>
      <c r="E280" s="220" t="s">
        <v>490</v>
      </c>
      <c r="F280" s="221" t="s">
        <v>491</v>
      </c>
      <c r="G280" s="222" t="s">
        <v>297</v>
      </c>
      <c r="H280" s="223">
        <v>66</v>
      </c>
      <c r="I280" s="224"/>
      <c r="J280" s="225">
        <f>ROUND(I280*H280,2)</f>
        <v>0</v>
      </c>
      <c r="K280" s="221" t="s">
        <v>263</v>
      </c>
      <c r="L280" s="47"/>
      <c r="M280" s="226" t="s">
        <v>35</v>
      </c>
      <c r="N280" s="227" t="s">
        <v>51</v>
      </c>
      <c r="O280" s="87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264</v>
      </c>
      <c r="AT280" s="230" t="s">
        <v>259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2221</v>
      </c>
    </row>
    <row r="281" s="2" customFormat="1">
      <c r="A281" s="41"/>
      <c r="B281" s="42"/>
      <c r="C281" s="43"/>
      <c r="D281" s="232" t="s">
        <v>266</v>
      </c>
      <c r="E281" s="43"/>
      <c r="F281" s="233" t="s">
        <v>493</v>
      </c>
      <c r="G281" s="43"/>
      <c r="H281" s="43"/>
      <c r="I281" s="234"/>
      <c r="J281" s="43"/>
      <c r="K281" s="43"/>
      <c r="L281" s="47"/>
      <c r="M281" s="235"/>
      <c r="N281" s="23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266</v>
      </c>
      <c r="AU281" s="19" t="s">
        <v>89</v>
      </c>
    </row>
    <row r="282" s="13" customFormat="1">
      <c r="A282" s="13"/>
      <c r="B282" s="237"/>
      <c r="C282" s="238"/>
      <c r="D282" s="239" t="s">
        <v>268</v>
      </c>
      <c r="E282" s="240" t="s">
        <v>35</v>
      </c>
      <c r="F282" s="241" t="s">
        <v>2152</v>
      </c>
      <c r="G282" s="238"/>
      <c r="H282" s="240" t="s">
        <v>35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268</v>
      </c>
      <c r="AU282" s="247" t="s">
        <v>89</v>
      </c>
      <c r="AV282" s="13" t="s">
        <v>87</v>
      </c>
      <c r="AW282" s="13" t="s">
        <v>41</v>
      </c>
      <c r="AX282" s="13" t="s">
        <v>80</v>
      </c>
      <c r="AY282" s="247" t="s">
        <v>257</v>
      </c>
    </row>
    <row r="283" s="14" customFormat="1">
      <c r="A283" s="14"/>
      <c r="B283" s="248"/>
      <c r="C283" s="249"/>
      <c r="D283" s="239" t="s">
        <v>268</v>
      </c>
      <c r="E283" s="250" t="s">
        <v>35</v>
      </c>
      <c r="F283" s="251" t="s">
        <v>695</v>
      </c>
      <c r="G283" s="249"/>
      <c r="H283" s="252">
        <v>66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268</v>
      </c>
      <c r="AU283" s="258" t="s">
        <v>89</v>
      </c>
      <c r="AV283" s="14" t="s">
        <v>89</v>
      </c>
      <c r="AW283" s="14" t="s">
        <v>41</v>
      </c>
      <c r="AX283" s="14" t="s">
        <v>80</v>
      </c>
      <c r="AY283" s="258" t="s">
        <v>257</v>
      </c>
    </row>
    <row r="284" s="15" customFormat="1">
      <c r="A284" s="15"/>
      <c r="B284" s="259"/>
      <c r="C284" s="260"/>
      <c r="D284" s="239" t="s">
        <v>268</v>
      </c>
      <c r="E284" s="261" t="s">
        <v>35</v>
      </c>
      <c r="F284" s="262" t="s">
        <v>272</v>
      </c>
      <c r="G284" s="260"/>
      <c r="H284" s="263">
        <v>66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9" t="s">
        <v>268</v>
      </c>
      <c r="AU284" s="269" t="s">
        <v>89</v>
      </c>
      <c r="AV284" s="15" t="s">
        <v>264</v>
      </c>
      <c r="AW284" s="15" t="s">
        <v>41</v>
      </c>
      <c r="AX284" s="15" t="s">
        <v>87</v>
      </c>
      <c r="AY284" s="269" t="s">
        <v>257</v>
      </c>
    </row>
    <row r="285" s="2" customFormat="1" ht="16.5" customHeight="1">
      <c r="A285" s="41"/>
      <c r="B285" s="42"/>
      <c r="C285" s="219" t="s">
        <v>485</v>
      </c>
      <c r="D285" s="219" t="s">
        <v>259</v>
      </c>
      <c r="E285" s="220" t="s">
        <v>495</v>
      </c>
      <c r="F285" s="221" t="s">
        <v>496</v>
      </c>
      <c r="G285" s="222" t="s">
        <v>297</v>
      </c>
      <c r="H285" s="223">
        <v>66</v>
      </c>
      <c r="I285" s="224"/>
      <c r="J285" s="225">
        <f>ROUND(I285*H285,2)</f>
        <v>0</v>
      </c>
      <c r="K285" s="221" t="s">
        <v>263</v>
      </c>
      <c r="L285" s="47"/>
      <c r="M285" s="226" t="s">
        <v>35</v>
      </c>
      <c r="N285" s="227" t="s">
        <v>51</v>
      </c>
      <c r="O285" s="87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0" t="s">
        <v>264</v>
      </c>
      <c r="AT285" s="230" t="s">
        <v>259</v>
      </c>
      <c r="AU285" s="230" t="s">
        <v>89</v>
      </c>
      <c r="AY285" s="19" t="s">
        <v>257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9" t="s">
        <v>87</v>
      </c>
      <c r="BK285" s="231">
        <f>ROUND(I285*H285,2)</f>
        <v>0</v>
      </c>
      <c r="BL285" s="19" t="s">
        <v>264</v>
      </c>
      <c r="BM285" s="230" t="s">
        <v>2222</v>
      </c>
    </row>
    <row r="286" s="2" customFormat="1">
      <c r="A286" s="41"/>
      <c r="B286" s="42"/>
      <c r="C286" s="43"/>
      <c r="D286" s="232" t="s">
        <v>266</v>
      </c>
      <c r="E286" s="43"/>
      <c r="F286" s="233" t="s">
        <v>498</v>
      </c>
      <c r="G286" s="43"/>
      <c r="H286" s="43"/>
      <c r="I286" s="234"/>
      <c r="J286" s="43"/>
      <c r="K286" s="43"/>
      <c r="L286" s="47"/>
      <c r="M286" s="235"/>
      <c r="N286" s="23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9" t="s">
        <v>266</v>
      </c>
      <c r="AU286" s="19" t="s">
        <v>89</v>
      </c>
    </row>
    <row r="287" s="13" customFormat="1">
      <c r="A287" s="13"/>
      <c r="B287" s="237"/>
      <c r="C287" s="238"/>
      <c r="D287" s="239" t="s">
        <v>268</v>
      </c>
      <c r="E287" s="240" t="s">
        <v>35</v>
      </c>
      <c r="F287" s="241" t="s">
        <v>2152</v>
      </c>
      <c r="G287" s="238"/>
      <c r="H287" s="240" t="s">
        <v>35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268</v>
      </c>
      <c r="AU287" s="247" t="s">
        <v>89</v>
      </c>
      <c r="AV287" s="13" t="s">
        <v>87</v>
      </c>
      <c r="AW287" s="13" t="s">
        <v>41</v>
      </c>
      <c r="AX287" s="13" t="s">
        <v>80</v>
      </c>
      <c r="AY287" s="247" t="s">
        <v>257</v>
      </c>
    </row>
    <row r="288" s="14" customFormat="1">
      <c r="A288" s="14"/>
      <c r="B288" s="248"/>
      <c r="C288" s="249"/>
      <c r="D288" s="239" t="s">
        <v>268</v>
      </c>
      <c r="E288" s="250" t="s">
        <v>35</v>
      </c>
      <c r="F288" s="251" t="s">
        <v>695</v>
      </c>
      <c r="G288" s="249"/>
      <c r="H288" s="252">
        <v>66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268</v>
      </c>
      <c r="AU288" s="258" t="s">
        <v>89</v>
      </c>
      <c r="AV288" s="14" t="s">
        <v>89</v>
      </c>
      <c r="AW288" s="14" t="s">
        <v>41</v>
      </c>
      <c r="AX288" s="14" t="s">
        <v>80</v>
      </c>
      <c r="AY288" s="258" t="s">
        <v>257</v>
      </c>
    </row>
    <row r="289" s="15" customFormat="1">
      <c r="A289" s="15"/>
      <c r="B289" s="259"/>
      <c r="C289" s="260"/>
      <c r="D289" s="239" t="s">
        <v>268</v>
      </c>
      <c r="E289" s="261" t="s">
        <v>35</v>
      </c>
      <c r="F289" s="262" t="s">
        <v>272</v>
      </c>
      <c r="G289" s="260"/>
      <c r="H289" s="263">
        <v>66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268</v>
      </c>
      <c r="AU289" s="269" t="s">
        <v>89</v>
      </c>
      <c r="AV289" s="15" t="s">
        <v>264</v>
      </c>
      <c r="AW289" s="15" t="s">
        <v>41</v>
      </c>
      <c r="AX289" s="15" t="s">
        <v>87</v>
      </c>
      <c r="AY289" s="269" t="s">
        <v>257</v>
      </c>
    </row>
    <row r="290" s="2" customFormat="1" ht="16.5" customHeight="1">
      <c r="A290" s="41"/>
      <c r="B290" s="42"/>
      <c r="C290" s="219" t="s">
        <v>489</v>
      </c>
      <c r="D290" s="219" t="s">
        <v>259</v>
      </c>
      <c r="E290" s="220" t="s">
        <v>500</v>
      </c>
      <c r="F290" s="221" t="s">
        <v>501</v>
      </c>
      <c r="G290" s="222" t="s">
        <v>396</v>
      </c>
      <c r="H290" s="223">
        <v>2</v>
      </c>
      <c r="I290" s="224"/>
      <c r="J290" s="225">
        <f>ROUND(I290*H290,2)</f>
        <v>0</v>
      </c>
      <c r="K290" s="221" t="s">
        <v>263</v>
      </c>
      <c r="L290" s="47"/>
      <c r="M290" s="226" t="s">
        <v>35</v>
      </c>
      <c r="N290" s="227" t="s">
        <v>51</v>
      </c>
      <c r="O290" s="87"/>
      <c r="P290" s="228">
        <f>O290*H290</f>
        <v>0</v>
      </c>
      <c r="Q290" s="228">
        <v>0.45937</v>
      </c>
      <c r="R290" s="228">
        <f>Q290*H290</f>
        <v>0.91874</v>
      </c>
      <c r="S290" s="228">
        <v>0</v>
      </c>
      <c r="T290" s="22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30" t="s">
        <v>264</v>
      </c>
      <c r="AT290" s="230" t="s">
        <v>259</v>
      </c>
      <c r="AU290" s="230" t="s">
        <v>89</v>
      </c>
      <c r="AY290" s="19" t="s">
        <v>257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9" t="s">
        <v>87</v>
      </c>
      <c r="BK290" s="231">
        <f>ROUND(I290*H290,2)</f>
        <v>0</v>
      </c>
      <c r="BL290" s="19" t="s">
        <v>264</v>
      </c>
      <c r="BM290" s="230" t="s">
        <v>2223</v>
      </c>
    </row>
    <row r="291" s="2" customFormat="1">
      <c r="A291" s="41"/>
      <c r="B291" s="42"/>
      <c r="C291" s="43"/>
      <c r="D291" s="232" t="s">
        <v>266</v>
      </c>
      <c r="E291" s="43"/>
      <c r="F291" s="233" t="s">
        <v>503</v>
      </c>
      <c r="G291" s="43"/>
      <c r="H291" s="43"/>
      <c r="I291" s="234"/>
      <c r="J291" s="43"/>
      <c r="K291" s="43"/>
      <c r="L291" s="47"/>
      <c r="M291" s="235"/>
      <c r="N291" s="23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266</v>
      </c>
      <c r="AU291" s="19" t="s">
        <v>89</v>
      </c>
    </row>
    <row r="292" s="2" customFormat="1" ht="16.5" customHeight="1">
      <c r="A292" s="41"/>
      <c r="B292" s="42"/>
      <c r="C292" s="219" t="s">
        <v>494</v>
      </c>
      <c r="D292" s="219" t="s">
        <v>259</v>
      </c>
      <c r="E292" s="220" t="s">
        <v>505</v>
      </c>
      <c r="F292" s="221" t="s">
        <v>506</v>
      </c>
      <c r="G292" s="222" t="s">
        <v>396</v>
      </c>
      <c r="H292" s="223">
        <v>1</v>
      </c>
      <c r="I292" s="224"/>
      <c r="J292" s="225">
        <f>ROUND(I292*H292,2)</f>
        <v>0</v>
      </c>
      <c r="K292" s="221" t="s">
        <v>263</v>
      </c>
      <c r="L292" s="47"/>
      <c r="M292" s="226" t="s">
        <v>35</v>
      </c>
      <c r="N292" s="227" t="s">
        <v>51</v>
      </c>
      <c r="O292" s="87"/>
      <c r="P292" s="228">
        <f>O292*H292</f>
        <v>0</v>
      </c>
      <c r="Q292" s="228">
        <v>0.12303</v>
      </c>
      <c r="R292" s="228">
        <f>Q292*H292</f>
        <v>0.12303</v>
      </c>
      <c r="S292" s="228">
        <v>0</v>
      </c>
      <c r="T292" s="22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0" t="s">
        <v>264</v>
      </c>
      <c r="AT292" s="230" t="s">
        <v>259</v>
      </c>
      <c r="AU292" s="230" t="s">
        <v>89</v>
      </c>
      <c r="AY292" s="19" t="s">
        <v>257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9" t="s">
        <v>87</v>
      </c>
      <c r="BK292" s="231">
        <f>ROUND(I292*H292,2)</f>
        <v>0</v>
      </c>
      <c r="BL292" s="19" t="s">
        <v>264</v>
      </c>
      <c r="BM292" s="230" t="s">
        <v>2224</v>
      </c>
    </row>
    <row r="293" s="2" customFormat="1">
      <c r="A293" s="41"/>
      <c r="B293" s="42"/>
      <c r="C293" s="43"/>
      <c r="D293" s="232" t="s">
        <v>266</v>
      </c>
      <c r="E293" s="43"/>
      <c r="F293" s="233" t="s">
        <v>508</v>
      </c>
      <c r="G293" s="43"/>
      <c r="H293" s="43"/>
      <c r="I293" s="234"/>
      <c r="J293" s="43"/>
      <c r="K293" s="43"/>
      <c r="L293" s="47"/>
      <c r="M293" s="235"/>
      <c r="N293" s="23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266</v>
      </c>
      <c r="AU293" s="19" t="s">
        <v>89</v>
      </c>
    </row>
    <row r="294" s="13" customFormat="1">
      <c r="A294" s="13"/>
      <c r="B294" s="237"/>
      <c r="C294" s="238"/>
      <c r="D294" s="239" t="s">
        <v>268</v>
      </c>
      <c r="E294" s="240" t="s">
        <v>35</v>
      </c>
      <c r="F294" s="241" t="s">
        <v>2152</v>
      </c>
      <c r="G294" s="238"/>
      <c r="H294" s="240" t="s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268</v>
      </c>
      <c r="AU294" s="247" t="s">
        <v>89</v>
      </c>
      <c r="AV294" s="13" t="s">
        <v>87</v>
      </c>
      <c r="AW294" s="13" t="s">
        <v>41</v>
      </c>
      <c r="AX294" s="13" t="s">
        <v>80</v>
      </c>
      <c r="AY294" s="247" t="s">
        <v>257</v>
      </c>
    </row>
    <row r="295" s="14" customFormat="1">
      <c r="A295" s="14"/>
      <c r="B295" s="248"/>
      <c r="C295" s="249"/>
      <c r="D295" s="239" t="s">
        <v>268</v>
      </c>
      <c r="E295" s="250" t="s">
        <v>35</v>
      </c>
      <c r="F295" s="251" t="s">
        <v>87</v>
      </c>
      <c r="G295" s="249"/>
      <c r="H295" s="252">
        <v>1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268</v>
      </c>
      <c r="AU295" s="258" t="s">
        <v>89</v>
      </c>
      <c r="AV295" s="14" t="s">
        <v>89</v>
      </c>
      <c r="AW295" s="14" t="s">
        <v>41</v>
      </c>
      <c r="AX295" s="14" t="s">
        <v>80</v>
      </c>
      <c r="AY295" s="258" t="s">
        <v>257</v>
      </c>
    </row>
    <row r="296" s="15" customFormat="1">
      <c r="A296" s="15"/>
      <c r="B296" s="259"/>
      <c r="C296" s="260"/>
      <c r="D296" s="239" t="s">
        <v>268</v>
      </c>
      <c r="E296" s="261" t="s">
        <v>35</v>
      </c>
      <c r="F296" s="262" t="s">
        <v>272</v>
      </c>
      <c r="G296" s="260"/>
      <c r="H296" s="263">
        <v>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9" t="s">
        <v>268</v>
      </c>
      <c r="AU296" s="269" t="s">
        <v>89</v>
      </c>
      <c r="AV296" s="15" t="s">
        <v>264</v>
      </c>
      <c r="AW296" s="15" t="s">
        <v>41</v>
      </c>
      <c r="AX296" s="15" t="s">
        <v>87</v>
      </c>
      <c r="AY296" s="269" t="s">
        <v>257</v>
      </c>
    </row>
    <row r="297" s="2" customFormat="1" ht="16.5" customHeight="1">
      <c r="A297" s="41"/>
      <c r="B297" s="42"/>
      <c r="C297" s="270" t="s">
        <v>499</v>
      </c>
      <c r="D297" s="270" t="s">
        <v>369</v>
      </c>
      <c r="E297" s="271" t="s">
        <v>510</v>
      </c>
      <c r="F297" s="272" t="s">
        <v>511</v>
      </c>
      <c r="G297" s="273" t="s">
        <v>396</v>
      </c>
      <c r="H297" s="274">
        <v>1</v>
      </c>
      <c r="I297" s="275"/>
      <c r="J297" s="276">
        <f>ROUND(I297*H297,2)</f>
        <v>0</v>
      </c>
      <c r="K297" s="272" t="s">
        <v>263</v>
      </c>
      <c r="L297" s="277"/>
      <c r="M297" s="278" t="s">
        <v>35</v>
      </c>
      <c r="N297" s="279" t="s">
        <v>51</v>
      </c>
      <c r="O297" s="87"/>
      <c r="P297" s="228">
        <f>O297*H297</f>
        <v>0</v>
      </c>
      <c r="Q297" s="228">
        <v>0.013299999999999999</v>
      </c>
      <c r="R297" s="228">
        <f>Q297*H297</f>
        <v>0.013299999999999999</v>
      </c>
      <c r="S297" s="228">
        <v>0</v>
      </c>
      <c r="T297" s="22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0" t="s">
        <v>308</v>
      </c>
      <c r="AT297" s="230" t="s">
        <v>369</v>
      </c>
      <c r="AU297" s="230" t="s">
        <v>89</v>
      </c>
      <c r="AY297" s="19" t="s">
        <v>257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87</v>
      </c>
      <c r="BK297" s="231">
        <f>ROUND(I297*H297,2)</f>
        <v>0</v>
      </c>
      <c r="BL297" s="19" t="s">
        <v>264</v>
      </c>
      <c r="BM297" s="230" t="s">
        <v>2225</v>
      </c>
    </row>
    <row r="298" s="2" customFormat="1" ht="16.5" customHeight="1">
      <c r="A298" s="41"/>
      <c r="B298" s="42"/>
      <c r="C298" s="270" t="s">
        <v>504</v>
      </c>
      <c r="D298" s="270" t="s">
        <v>369</v>
      </c>
      <c r="E298" s="271" t="s">
        <v>514</v>
      </c>
      <c r="F298" s="272" t="s">
        <v>515</v>
      </c>
      <c r="G298" s="273" t="s">
        <v>396</v>
      </c>
      <c r="H298" s="274">
        <v>1</v>
      </c>
      <c r="I298" s="275"/>
      <c r="J298" s="276">
        <f>ROUND(I298*H298,2)</f>
        <v>0</v>
      </c>
      <c r="K298" s="272" t="s">
        <v>263</v>
      </c>
      <c r="L298" s="277"/>
      <c r="M298" s="278" t="s">
        <v>35</v>
      </c>
      <c r="N298" s="279" t="s">
        <v>51</v>
      </c>
      <c r="O298" s="87"/>
      <c r="P298" s="228">
        <f>O298*H298</f>
        <v>0</v>
      </c>
      <c r="Q298" s="228">
        <v>0.00089999999999999998</v>
      </c>
      <c r="R298" s="228">
        <f>Q298*H298</f>
        <v>0.00089999999999999998</v>
      </c>
      <c r="S298" s="228">
        <v>0</v>
      </c>
      <c r="T298" s="229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30" t="s">
        <v>308</v>
      </c>
      <c r="AT298" s="230" t="s">
        <v>369</v>
      </c>
      <c r="AU298" s="230" t="s">
        <v>89</v>
      </c>
      <c r="AY298" s="19" t="s">
        <v>257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9" t="s">
        <v>87</v>
      </c>
      <c r="BK298" s="231">
        <f>ROUND(I298*H298,2)</f>
        <v>0</v>
      </c>
      <c r="BL298" s="19" t="s">
        <v>264</v>
      </c>
      <c r="BM298" s="230" t="s">
        <v>2226</v>
      </c>
    </row>
    <row r="299" s="2" customFormat="1" ht="16.5" customHeight="1">
      <c r="A299" s="41"/>
      <c r="B299" s="42"/>
      <c r="C299" s="219" t="s">
        <v>509</v>
      </c>
      <c r="D299" s="219" t="s">
        <v>259</v>
      </c>
      <c r="E299" s="220" t="s">
        <v>518</v>
      </c>
      <c r="F299" s="221" t="s">
        <v>519</v>
      </c>
      <c r="G299" s="222" t="s">
        <v>396</v>
      </c>
      <c r="H299" s="223">
        <v>1</v>
      </c>
      <c r="I299" s="224"/>
      <c r="J299" s="225">
        <f>ROUND(I299*H299,2)</f>
        <v>0</v>
      </c>
      <c r="K299" s="221" t="s">
        <v>263</v>
      </c>
      <c r="L299" s="47"/>
      <c r="M299" s="226" t="s">
        <v>35</v>
      </c>
      <c r="N299" s="227" t="s">
        <v>51</v>
      </c>
      <c r="O299" s="87"/>
      <c r="P299" s="228">
        <f>O299*H299</f>
        <v>0</v>
      </c>
      <c r="Q299" s="228">
        <v>0.00016000000000000001</v>
      </c>
      <c r="R299" s="228">
        <f>Q299*H299</f>
        <v>0.00016000000000000001</v>
      </c>
      <c r="S299" s="228">
        <v>0</v>
      </c>
      <c r="T299" s="22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0" t="s">
        <v>264</v>
      </c>
      <c r="AT299" s="230" t="s">
        <v>259</v>
      </c>
      <c r="AU299" s="230" t="s">
        <v>89</v>
      </c>
      <c r="AY299" s="19" t="s">
        <v>257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9" t="s">
        <v>87</v>
      </c>
      <c r="BK299" s="231">
        <f>ROUND(I299*H299,2)</f>
        <v>0</v>
      </c>
      <c r="BL299" s="19" t="s">
        <v>264</v>
      </c>
      <c r="BM299" s="230" t="s">
        <v>2227</v>
      </c>
    </row>
    <row r="300" s="2" customFormat="1">
      <c r="A300" s="41"/>
      <c r="B300" s="42"/>
      <c r="C300" s="43"/>
      <c r="D300" s="232" t="s">
        <v>266</v>
      </c>
      <c r="E300" s="43"/>
      <c r="F300" s="233" t="s">
        <v>521</v>
      </c>
      <c r="G300" s="43"/>
      <c r="H300" s="43"/>
      <c r="I300" s="234"/>
      <c r="J300" s="43"/>
      <c r="K300" s="43"/>
      <c r="L300" s="47"/>
      <c r="M300" s="235"/>
      <c r="N300" s="23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266</v>
      </c>
      <c r="AU300" s="19" t="s">
        <v>89</v>
      </c>
    </row>
    <row r="301" s="13" customFormat="1">
      <c r="A301" s="13"/>
      <c r="B301" s="237"/>
      <c r="C301" s="238"/>
      <c r="D301" s="239" t="s">
        <v>268</v>
      </c>
      <c r="E301" s="240" t="s">
        <v>35</v>
      </c>
      <c r="F301" s="241" t="s">
        <v>2152</v>
      </c>
      <c r="G301" s="238"/>
      <c r="H301" s="240" t="s">
        <v>35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268</v>
      </c>
      <c r="AU301" s="247" t="s">
        <v>89</v>
      </c>
      <c r="AV301" s="13" t="s">
        <v>87</v>
      </c>
      <c r="AW301" s="13" t="s">
        <v>41</v>
      </c>
      <c r="AX301" s="13" t="s">
        <v>80</v>
      </c>
      <c r="AY301" s="247" t="s">
        <v>257</v>
      </c>
    </row>
    <row r="302" s="14" customFormat="1">
      <c r="A302" s="14"/>
      <c r="B302" s="248"/>
      <c r="C302" s="249"/>
      <c r="D302" s="239" t="s">
        <v>268</v>
      </c>
      <c r="E302" s="250" t="s">
        <v>35</v>
      </c>
      <c r="F302" s="251" t="s">
        <v>87</v>
      </c>
      <c r="G302" s="249"/>
      <c r="H302" s="252">
        <v>1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8" t="s">
        <v>268</v>
      </c>
      <c r="AU302" s="258" t="s">
        <v>89</v>
      </c>
      <c r="AV302" s="14" t="s">
        <v>89</v>
      </c>
      <c r="AW302" s="14" t="s">
        <v>41</v>
      </c>
      <c r="AX302" s="14" t="s">
        <v>80</v>
      </c>
      <c r="AY302" s="258" t="s">
        <v>257</v>
      </c>
    </row>
    <row r="303" s="15" customFormat="1">
      <c r="A303" s="15"/>
      <c r="B303" s="259"/>
      <c r="C303" s="260"/>
      <c r="D303" s="239" t="s">
        <v>268</v>
      </c>
      <c r="E303" s="261" t="s">
        <v>35</v>
      </c>
      <c r="F303" s="262" t="s">
        <v>272</v>
      </c>
      <c r="G303" s="260"/>
      <c r="H303" s="263">
        <v>1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9" t="s">
        <v>268</v>
      </c>
      <c r="AU303" s="269" t="s">
        <v>89</v>
      </c>
      <c r="AV303" s="15" t="s">
        <v>264</v>
      </c>
      <c r="AW303" s="15" t="s">
        <v>41</v>
      </c>
      <c r="AX303" s="15" t="s">
        <v>87</v>
      </c>
      <c r="AY303" s="269" t="s">
        <v>257</v>
      </c>
    </row>
    <row r="304" s="2" customFormat="1" ht="16.5" customHeight="1">
      <c r="A304" s="41"/>
      <c r="B304" s="42"/>
      <c r="C304" s="219" t="s">
        <v>513</v>
      </c>
      <c r="D304" s="219" t="s">
        <v>259</v>
      </c>
      <c r="E304" s="220" t="s">
        <v>523</v>
      </c>
      <c r="F304" s="221" t="s">
        <v>524</v>
      </c>
      <c r="G304" s="222" t="s">
        <v>297</v>
      </c>
      <c r="H304" s="223">
        <v>68</v>
      </c>
      <c r="I304" s="224"/>
      <c r="J304" s="225">
        <f>ROUND(I304*H304,2)</f>
        <v>0</v>
      </c>
      <c r="K304" s="221" t="s">
        <v>263</v>
      </c>
      <c r="L304" s="47"/>
      <c r="M304" s="226" t="s">
        <v>35</v>
      </c>
      <c r="N304" s="227" t="s">
        <v>51</v>
      </c>
      <c r="O304" s="87"/>
      <c r="P304" s="228">
        <f>O304*H304</f>
        <v>0</v>
      </c>
      <c r="Q304" s="228">
        <v>0.00019000000000000001</v>
      </c>
      <c r="R304" s="228">
        <f>Q304*H304</f>
        <v>0.012920000000000001</v>
      </c>
      <c r="S304" s="228">
        <v>0</v>
      </c>
      <c r="T304" s="22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30" t="s">
        <v>264</v>
      </c>
      <c r="AT304" s="230" t="s">
        <v>259</v>
      </c>
      <c r="AU304" s="230" t="s">
        <v>89</v>
      </c>
      <c r="AY304" s="19" t="s">
        <v>257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9" t="s">
        <v>87</v>
      </c>
      <c r="BK304" s="231">
        <f>ROUND(I304*H304,2)</f>
        <v>0</v>
      </c>
      <c r="BL304" s="19" t="s">
        <v>264</v>
      </c>
      <c r="BM304" s="230" t="s">
        <v>2228</v>
      </c>
    </row>
    <row r="305" s="2" customFormat="1">
      <c r="A305" s="41"/>
      <c r="B305" s="42"/>
      <c r="C305" s="43"/>
      <c r="D305" s="232" t="s">
        <v>266</v>
      </c>
      <c r="E305" s="43"/>
      <c r="F305" s="233" t="s">
        <v>526</v>
      </c>
      <c r="G305" s="43"/>
      <c r="H305" s="43"/>
      <c r="I305" s="234"/>
      <c r="J305" s="43"/>
      <c r="K305" s="43"/>
      <c r="L305" s="47"/>
      <c r="M305" s="235"/>
      <c r="N305" s="23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266</v>
      </c>
      <c r="AU305" s="19" t="s">
        <v>89</v>
      </c>
    </row>
    <row r="306" s="13" customFormat="1">
      <c r="A306" s="13"/>
      <c r="B306" s="237"/>
      <c r="C306" s="238"/>
      <c r="D306" s="239" t="s">
        <v>268</v>
      </c>
      <c r="E306" s="240" t="s">
        <v>35</v>
      </c>
      <c r="F306" s="241" t="s">
        <v>2152</v>
      </c>
      <c r="G306" s="238"/>
      <c r="H306" s="240" t="s">
        <v>35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268</v>
      </c>
      <c r="AU306" s="247" t="s">
        <v>89</v>
      </c>
      <c r="AV306" s="13" t="s">
        <v>87</v>
      </c>
      <c r="AW306" s="13" t="s">
        <v>41</v>
      </c>
      <c r="AX306" s="13" t="s">
        <v>80</v>
      </c>
      <c r="AY306" s="247" t="s">
        <v>257</v>
      </c>
    </row>
    <row r="307" s="14" customFormat="1">
      <c r="A307" s="14"/>
      <c r="B307" s="248"/>
      <c r="C307" s="249"/>
      <c r="D307" s="239" t="s">
        <v>268</v>
      </c>
      <c r="E307" s="250" t="s">
        <v>35</v>
      </c>
      <c r="F307" s="251" t="s">
        <v>2229</v>
      </c>
      <c r="G307" s="249"/>
      <c r="H307" s="252">
        <v>68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268</v>
      </c>
      <c r="AU307" s="258" t="s">
        <v>89</v>
      </c>
      <c r="AV307" s="14" t="s">
        <v>89</v>
      </c>
      <c r="AW307" s="14" t="s">
        <v>41</v>
      </c>
      <c r="AX307" s="14" t="s">
        <v>80</v>
      </c>
      <c r="AY307" s="258" t="s">
        <v>257</v>
      </c>
    </row>
    <row r="308" s="15" customFormat="1">
      <c r="A308" s="15"/>
      <c r="B308" s="259"/>
      <c r="C308" s="260"/>
      <c r="D308" s="239" t="s">
        <v>268</v>
      </c>
      <c r="E308" s="261" t="s">
        <v>35</v>
      </c>
      <c r="F308" s="262" t="s">
        <v>272</v>
      </c>
      <c r="G308" s="260"/>
      <c r="H308" s="263">
        <v>68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9" t="s">
        <v>268</v>
      </c>
      <c r="AU308" s="269" t="s">
        <v>89</v>
      </c>
      <c r="AV308" s="15" t="s">
        <v>264</v>
      </c>
      <c r="AW308" s="15" t="s">
        <v>41</v>
      </c>
      <c r="AX308" s="15" t="s">
        <v>87</v>
      </c>
      <c r="AY308" s="269" t="s">
        <v>257</v>
      </c>
    </row>
    <row r="309" s="2" customFormat="1" ht="16.5" customHeight="1">
      <c r="A309" s="41"/>
      <c r="B309" s="42"/>
      <c r="C309" s="219" t="s">
        <v>517</v>
      </c>
      <c r="D309" s="219" t="s">
        <v>259</v>
      </c>
      <c r="E309" s="220" t="s">
        <v>529</v>
      </c>
      <c r="F309" s="221" t="s">
        <v>530</v>
      </c>
      <c r="G309" s="222" t="s">
        <v>297</v>
      </c>
      <c r="H309" s="223">
        <v>66</v>
      </c>
      <c r="I309" s="224"/>
      <c r="J309" s="225">
        <f>ROUND(I309*H309,2)</f>
        <v>0</v>
      </c>
      <c r="K309" s="221" t="s">
        <v>263</v>
      </c>
      <c r="L309" s="47"/>
      <c r="M309" s="226" t="s">
        <v>35</v>
      </c>
      <c r="N309" s="227" t="s">
        <v>51</v>
      </c>
      <c r="O309" s="87"/>
      <c r="P309" s="228">
        <f>O309*H309</f>
        <v>0</v>
      </c>
      <c r="Q309" s="228">
        <v>6.0000000000000002E-05</v>
      </c>
      <c r="R309" s="228">
        <f>Q309*H309</f>
        <v>0.00396</v>
      </c>
      <c r="S309" s="228">
        <v>0</v>
      </c>
      <c r="T309" s="22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0" t="s">
        <v>264</v>
      </c>
      <c r="AT309" s="230" t="s">
        <v>259</v>
      </c>
      <c r="AU309" s="230" t="s">
        <v>89</v>
      </c>
      <c r="AY309" s="19" t="s">
        <v>257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9" t="s">
        <v>87</v>
      </c>
      <c r="BK309" s="231">
        <f>ROUND(I309*H309,2)</f>
        <v>0</v>
      </c>
      <c r="BL309" s="19" t="s">
        <v>264</v>
      </c>
      <c r="BM309" s="230" t="s">
        <v>2230</v>
      </c>
    </row>
    <row r="310" s="2" customFormat="1">
      <c r="A310" s="41"/>
      <c r="B310" s="42"/>
      <c r="C310" s="43"/>
      <c r="D310" s="232" t="s">
        <v>266</v>
      </c>
      <c r="E310" s="43"/>
      <c r="F310" s="233" t="s">
        <v>532</v>
      </c>
      <c r="G310" s="43"/>
      <c r="H310" s="43"/>
      <c r="I310" s="234"/>
      <c r="J310" s="43"/>
      <c r="K310" s="43"/>
      <c r="L310" s="47"/>
      <c r="M310" s="235"/>
      <c r="N310" s="23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266</v>
      </c>
      <c r="AU310" s="19" t="s">
        <v>89</v>
      </c>
    </row>
    <row r="311" s="13" customFormat="1">
      <c r="A311" s="13"/>
      <c r="B311" s="237"/>
      <c r="C311" s="238"/>
      <c r="D311" s="239" t="s">
        <v>268</v>
      </c>
      <c r="E311" s="240" t="s">
        <v>35</v>
      </c>
      <c r="F311" s="241" t="s">
        <v>2152</v>
      </c>
      <c r="G311" s="238"/>
      <c r="H311" s="240" t="s">
        <v>35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268</v>
      </c>
      <c r="AU311" s="247" t="s">
        <v>89</v>
      </c>
      <c r="AV311" s="13" t="s">
        <v>87</v>
      </c>
      <c r="AW311" s="13" t="s">
        <v>41</v>
      </c>
      <c r="AX311" s="13" t="s">
        <v>80</v>
      </c>
      <c r="AY311" s="247" t="s">
        <v>257</v>
      </c>
    </row>
    <row r="312" s="14" customFormat="1">
      <c r="A312" s="14"/>
      <c r="B312" s="248"/>
      <c r="C312" s="249"/>
      <c r="D312" s="239" t="s">
        <v>268</v>
      </c>
      <c r="E312" s="250" t="s">
        <v>35</v>
      </c>
      <c r="F312" s="251" t="s">
        <v>695</v>
      </c>
      <c r="G312" s="249"/>
      <c r="H312" s="252">
        <v>66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268</v>
      </c>
      <c r="AU312" s="258" t="s">
        <v>89</v>
      </c>
      <c r="AV312" s="14" t="s">
        <v>89</v>
      </c>
      <c r="AW312" s="14" t="s">
        <v>41</v>
      </c>
      <c r="AX312" s="14" t="s">
        <v>80</v>
      </c>
      <c r="AY312" s="258" t="s">
        <v>257</v>
      </c>
    </row>
    <row r="313" s="15" customFormat="1">
      <c r="A313" s="15"/>
      <c r="B313" s="259"/>
      <c r="C313" s="260"/>
      <c r="D313" s="239" t="s">
        <v>268</v>
      </c>
      <c r="E313" s="261" t="s">
        <v>35</v>
      </c>
      <c r="F313" s="262" t="s">
        <v>272</v>
      </c>
      <c r="G313" s="260"/>
      <c r="H313" s="263">
        <v>66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9" t="s">
        <v>268</v>
      </c>
      <c r="AU313" s="269" t="s">
        <v>89</v>
      </c>
      <c r="AV313" s="15" t="s">
        <v>264</v>
      </c>
      <c r="AW313" s="15" t="s">
        <v>41</v>
      </c>
      <c r="AX313" s="15" t="s">
        <v>87</v>
      </c>
      <c r="AY313" s="269" t="s">
        <v>257</v>
      </c>
    </row>
    <row r="314" s="12" customFormat="1" ht="22.8" customHeight="1">
      <c r="A314" s="12"/>
      <c r="B314" s="203"/>
      <c r="C314" s="204"/>
      <c r="D314" s="205" t="s">
        <v>79</v>
      </c>
      <c r="E314" s="217" t="s">
        <v>315</v>
      </c>
      <c r="F314" s="217" t="s">
        <v>533</v>
      </c>
      <c r="G314" s="204"/>
      <c r="H314" s="204"/>
      <c r="I314" s="207"/>
      <c r="J314" s="218">
        <f>BK314</f>
        <v>0</v>
      </c>
      <c r="K314" s="204"/>
      <c r="L314" s="209"/>
      <c r="M314" s="210"/>
      <c r="N314" s="211"/>
      <c r="O314" s="211"/>
      <c r="P314" s="212">
        <f>SUM(P315:P320)</f>
        <v>0</v>
      </c>
      <c r="Q314" s="211"/>
      <c r="R314" s="212">
        <f>SUM(R315:R320)</f>
        <v>0</v>
      </c>
      <c r="S314" s="211"/>
      <c r="T314" s="213">
        <f>SUM(T315:T320)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4" t="s">
        <v>87</v>
      </c>
      <c r="AT314" s="215" t="s">
        <v>79</v>
      </c>
      <c r="AU314" s="215" t="s">
        <v>87</v>
      </c>
      <c r="AY314" s="214" t="s">
        <v>257</v>
      </c>
      <c r="BK314" s="216">
        <f>SUM(BK315:BK320)</f>
        <v>0</v>
      </c>
    </row>
    <row r="315" s="2" customFormat="1" ht="16.5" customHeight="1">
      <c r="A315" s="41"/>
      <c r="B315" s="42"/>
      <c r="C315" s="219" t="s">
        <v>522</v>
      </c>
      <c r="D315" s="219" t="s">
        <v>259</v>
      </c>
      <c r="E315" s="220" t="s">
        <v>535</v>
      </c>
      <c r="F315" s="221" t="s">
        <v>536</v>
      </c>
      <c r="G315" s="222" t="s">
        <v>297</v>
      </c>
      <c r="H315" s="223">
        <v>130.22</v>
      </c>
      <c r="I315" s="224"/>
      <c r="J315" s="225">
        <f>ROUND(I315*H315,2)</f>
        <v>0</v>
      </c>
      <c r="K315" s="221" t="s">
        <v>263</v>
      </c>
      <c r="L315" s="47"/>
      <c r="M315" s="226" t="s">
        <v>35</v>
      </c>
      <c r="N315" s="227" t="s">
        <v>51</v>
      </c>
      <c r="O315" s="87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0" t="s">
        <v>264</v>
      </c>
      <c r="AT315" s="230" t="s">
        <v>259</v>
      </c>
      <c r="AU315" s="230" t="s">
        <v>89</v>
      </c>
      <c r="AY315" s="19" t="s">
        <v>257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9" t="s">
        <v>87</v>
      </c>
      <c r="BK315" s="231">
        <f>ROUND(I315*H315,2)</f>
        <v>0</v>
      </c>
      <c r="BL315" s="19" t="s">
        <v>264</v>
      </c>
      <c r="BM315" s="230" t="s">
        <v>2231</v>
      </c>
    </row>
    <row r="316" s="2" customFormat="1">
      <c r="A316" s="41"/>
      <c r="B316" s="42"/>
      <c r="C316" s="43"/>
      <c r="D316" s="232" t="s">
        <v>266</v>
      </c>
      <c r="E316" s="43"/>
      <c r="F316" s="233" t="s">
        <v>538</v>
      </c>
      <c r="G316" s="43"/>
      <c r="H316" s="43"/>
      <c r="I316" s="234"/>
      <c r="J316" s="43"/>
      <c r="K316" s="43"/>
      <c r="L316" s="47"/>
      <c r="M316" s="235"/>
      <c r="N316" s="23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266</v>
      </c>
      <c r="AU316" s="19" t="s">
        <v>89</v>
      </c>
    </row>
    <row r="317" s="13" customFormat="1">
      <c r="A317" s="13"/>
      <c r="B317" s="237"/>
      <c r="C317" s="238"/>
      <c r="D317" s="239" t="s">
        <v>268</v>
      </c>
      <c r="E317" s="240" t="s">
        <v>35</v>
      </c>
      <c r="F317" s="241" t="s">
        <v>2152</v>
      </c>
      <c r="G317" s="238"/>
      <c r="H317" s="240" t="s">
        <v>35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268</v>
      </c>
      <c r="AU317" s="247" t="s">
        <v>89</v>
      </c>
      <c r="AV317" s="13" t="s">
        <v>87</v>
      </c>
      <c r="AW317" s="13" t="s">
        <v>41</v>
      </c>
      <c r="AX317" s="13" t="s">
        <v>80</v>
      </c>
      <c r="AY317" s="247" t="s">
        <v>257</v>
      </c>
    </row>
    <row r="318" s="13" customFormat="1">
      <c r="A318" s="13"/>
      <c r="B318" s="237"/>
      <c r="C318" s="238"/>
      <c r="D318" s="239" t="s">
        <v>268</v>
      </c>
      <c r="E318" s="240" t="s">
        <v>35</v>
      </c>
      <c r="F318" s="241" t="s">
        <v>270</v>
      </c>
      <c r="G318" s="238"/>
      <c r="H318" s="240" t="s">
        <v>35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268</v>
      </c>
      <c r="AU318" s="247" t="s">
        <v>89</v>
      </c>
      <c r="AV318" s="13" t="s">
        <v>87</v>
      </c>
      <c r="AW318" s="13" t="s">
        <v>41</v>
      </c>
      <c r="AX318" s="13" t="s">
        <v>80</v>
      </c>
      <c r="AY318" s="247" t="s">
        <v>257</v>
      </c>
    </row>
    <row r="319" s="14" customFormat="1">
      <c r="A319" s="14"/>
      <c r="B319" s="248"/>
      <c r="C319" s="249"/>
      <c r="D319" s="239" t="s">
        <v>268</v>
      </c>
      <c r="E319" s="250" t="s">
        <v>35</v>
      </c>
      <c r="F319" s="251" t="s">
        <v>2232</v>
      </c>
      <c r="G319" s="249"/>
      <c r="H319" s="252">
        <v>130.22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8" t="s">
        <v>268</v>
      </c>
      <c r="AU319" s="258" t="s">
        <v>89</v>
      </c>
      <c r="AV319" s="14" t="s">
        <v>89</v>
      </c>
      <c r="AW319" s="14" t="s">
        <v>41</v>
      </c>
      <c r="AX319" s="14" t="s">
        <v>80</v>
      </c>
      <c r="AY319" s="258" t="s">
        <v>257</v>
      </c>
    </row>
    <row r="320" s="15" customFormat="1">
      <c r="A320" s="15"/>
      <c r="B320" s="259"/>
      <c r="C320" s="260"/>
      <c r="D320" s="239" t="s">
        <v>268</v>
      </c>
      <c r="E320" s="261" t="s">
        <v>35</v>
      </c>
      <c r="F320" s="262" t="s">
        <v>272</v>
      </c>
      <c r="G320" s="260"/>
      <c r="H320" s="263">
        <v>130.22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268</v>
      </c>
      <c r="AU320" s="269" t="s">
        <v>89</v>
      </c>
      <c r="AV320" s="15" t="s">
        <v>264</v>
      </c>
      <c r="AW320" s="15" t="s">
        <v>41</v>
      </c>
      <c r="AX320" s="15" t="s">
        <v>87</v>
      </c>
      <c r="AY320" s="269" t="s">
        <v>257</v>
      </c>
    </row>
    <row r="321" s="12" customFormat="1" ht="22.8" customHeight="1">
      <c r="A321" s="12"/>
      <c r="B321" s="203"/>
      <c r="C321" s="204"/>
      <c r="D321" s="205" t="s">
        <v>79</v>
      </c>
      <c r="E321" s="217" t="s">
        <v>539</v>
      </c>
      <c r="F321" s="217" t="s">
        <v>540</v>
      </c>
      <c r="G321" s="204"/>
      <c r="H321" s="204"/>
      <c r="I321" s="207"/>
      <c r="J321" s="218">
        <f>BK321</f>
        <v>0</v>
      </c>
      <c r="K321" s="204"/>
      <c r="L321" s="209"/>
      <c r="M321" s="210"/>
      <c r="N321" s="211"/>
      <c r="O321" s="211"/>
      <c r="P321" s="212">
        <f>SUM(P322:P337)</f>
        <v>0</v>
      </c>
      <c r="Q321" s="211"/>
      <c r="R321" s="212">
        <f>SUM(R322:R337)</f>
        <v>0</v>
      </c>
      <c r="S321" s="211"/>
      <c r="T321" s="213">
        <f>SUM(T322:T337)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4" t="s">
        <v>87</v>
      </c>
      <c r="AT321" s="215" t="s">
        <v>79</v>
      </c>
      <c r="AU321" s="215" t="s">
        <v>87</v>
      </c>
      <c r="AY321" s="214" t="s">
        <v>257</v>
      </c>
      <c r="BK321" s="216">
        <f>SUM(BK322:BK337)</f>
        <v>0</v>
      </c>
    </row>
    <row r="322" s="2" customFormat="1" ht="24.15" customHeight="1">
      <c r="A322" s="41"/>
      <c r="B322" s="42"/>
      <c r="C322" s="219" t="s">
        <v>528</v>
      </c>
      <c r="D322" s="219" t="s">
        <v>259</v>
      </c>
      <c r="E322" s="220" t="s">
        <v>542</v>
      </c>
      <c r="F322" s="221" t="s">
        <v>543</v>
      </c>
      <c r="G322" s="222" t="s">
        <v>356</v>
      </c>
      <c r="H322" s="223">
        <v>62.506</v>
      </c>
      <c r="I322" s="224"/>
      <c r="J322" s="225">
        <f>ROUND(I322*H322,2)</f>
        <v>0</v>
      </c>
      <c r="K322" s="221" t="s">
        <v>263</v>
      </c>
      <c r="L322" s="47"/>
      <c r="M322" s="226" t="s">
        <v>35</v>
      </c>
      <c r="N322" s="227" t="s">
        <v>51</v>
      </c>
      <c r="O322" s="87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30" t="s">
        <v>264</v>
      </c>
      <c r="AT322" s="230" t="s">
        <v>259</v>
      </c>
      <c r="AU322" s="230" t="s">
        <v>89</v>
      </c>
      <c r="AY322" s="19" t="s">
        <v>257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9" t="s">
        <v>87</v>
      </c>
      <c r="BK322" s="231">
        <f>ROUND(I322*H322,2)</f>
        <v>0</v>
      </c>
      <c r="BL322" s="19" t="s">
        <v>264</v>
      </c>
      <c r="BM322" s="230" t="s">
        <v>2233</v>
      </c>
    </row>
    <row r="323" s="2" customFormat="1">
      <c r="A323" s="41"/>
      <c r="B323" s="42"/>
      <c r="C323" s="43"/>
      <c r="D323" s="232" t="s">
        <v>266</v>
      </c>
      <c r="E323" s="43"/>
      <c r="F323" s="233" t="s">
        <v>545</v>
      </c>
      <c r="G323" s="43"/>
      <c r="H323" s="43"/>
      <c r="I323" s="234"/>
      <c r="J323" s="43"/>
      <c r="K323" s="43"/>
      <c r="L323" s="47"/>
      <c r="M323" s="235"/>
      <c r="N323" s="23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9" t="s">
        <v>266</v>
      </c>
      <c r="AU323" s="19" t="s">
        <v>89</v>
      </c>
    </row>
    <row r="324" s="2" customFormat="1" ht="24.15" customHeight="1">
      <c r="A324" s="41"/>
      <c r="B324" s="42"/>
      <c r="C324" s="219" t="s">
        <v>534</v>
      </c>
      <c r="D324" s="219" t="s">
        <v>259</v>
      </c>
      <c r="E324" s="220" t="s">
        <v>547</v>
      </c>
      <c r="F324" s="221" t="s">
        <v>548</v>
      </c>
      <c r="G324" s="222" t="s">
        <v>356</v>
      </c>
      <c r="H324" s="223">
        <v>687.56600000000003</v>
      </c>
      <c r="I324" s="224"/>
      <c r="J324" s="225">
        <f>ROUND(I324*H324,2)</f>
        <v>0</v>
      </c>
      <c r="K324" s="221" t="s">
        <v>263</v>
      </c>
      <c r="L324" s="47"/>
      <c r="M324" s="226" t="s">
        <v>35</v>
      </c>
      <c r="N324" s="227" t="s">
        <v>51</v>
      </c>
      <c r="O324" s="87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30" t="s">
        <v>264</v>
      </c>
      <c r="AT324" s="230" t="s">
        <v>259</v>
      </c>
      <c r="AU324" s="230" t="s">
        <v>89</v>
      </c>
      <c r="AY324" s="19" t="s">
        <v>257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9" t="s">
        <v>87</v>
      </c>
      <c r="BK324" s="231">
        <f>ROUND(I324*H324,2)</f>
        <v>0</v>
      </c>
      <c r="BL324" s="19" t="s">
        <v>264</v>
      </c>
      <c r="BM324" s="230" t="s">
        <v>2234</v>
      </c>
    </row>
    <row r="325" s="2" customFormat="1">
      <c r="A325" s="41"/>
      <c r="B325" s="42"/>
      <c r="C325" s="43"/>
      <c r="D325" s="232" t="s">
        <v>266</v>
      </c>
      <c r="E325" s="43"/>
      <c r="F325" s="233" t="s">
        <v>550</v>
      </c>
      <c r="G325" s="43"/>
      <c r="H325" s="43"/>
      <c r="I325" s="234"/>
      <c r="J325" s="43"/>
      <c r="K325" s="43"/>
      <c r="L325" s="47"/>
      <c r="M325" s="235"/>
      <c r="N325" s="23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266</v>
      </c>
      <c r="AU325" s="19" t="s">
        <v>89</v>
      </c>
    </row>
    <row r="326" s="2" customFormat="1">
      <c r="A326" s="41"/>
      <c r="B326" s="42"/>
      <c r="C326" s="43"/>
      <c r="D326" s="239" t="s">
        <v>551</v>
      </c>
      <c r="E326" s="43"/>
      <c r="F326" s="280" t="s">
        <v>552</v>
      </c>
      <c r="G326" s="43"/>
      <c r="H326" s="43"/>
      <c r="I326" s="234"/>
      <c r="J326" s="43"/>
      <c r="K326" s="43"/>
      <c r="L326" s="47"/>
      <c r="M326" s="235"/>
      <c r="N326" s="23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551</v>
      </c>
      <c r="AU326" s="19" t="s">
        <v>89</v>
      </c>
    </row>
    <row r="327" s="14" customFormat="1">
      <c r="A327" s="14"/>
      <c r="B327" s="248"/>
      <c r="C327" s="249"/>
      <c r="D327" s="239" t="s">
        <v>268</v>
      </c>
      <c r="E327" s="249"/>
      <c r="F327" s="251" t="s">
        <v>2235</v>
      </c>
      <c r="G327" s="249"/>
      <c r="H327" s="252">
        <v>687.56600000000003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268</v>
      </c>
      <c r="AU327" s="258" t="s">
        <v>89</v>
      </c>
      <c r="AV327" s="14" t="s">
        <v>89</v>
      </c>
      <c r="AW327" s="14" t="s">
        <v>4</v>
      </c>
      <c r="AX327" s="14" t="s">
        <v>87</v>
      </c>
      <c r="AY327" s="258" t="s">
        <v>257</v>
      </c>
    </row>
    <row r="328" s="2" customFormat="1" ht="24.15" customHeight="1">
      <c r="A328" s="41"/>
      <c r="B328" s="42"/>
      <c r="C328" s="219" t="s">
        <v>541</v>
      </c>
      <c r="D328" s="219" t="s">
        <v>259</v>
      </c>
      <c r="E328" s="220" t="s">
        <v>555</v>
      </c>
      <c r="F328" s="221" t="s">
        <v>556</v>
      </c>
      <c r="G328" s="222" t="s">
        <v>356</v>
      </c>
      <c r="H328" s="223">
        <v>14.324</v>
      </c>
      <c r="I328" s="224"/>
      <c r="J328" s="225">
        <f>ROUND(I328*H328,2)</f>
        <v>0</v>
      </c>
      <c r="K328" s="221" t="s">
        <v>263</v>
      </c>
      <c r="L328" s="47"/>
      <c r="M328" s="226" t="s">
        <v>35</v>
      </c>
      <c r="N328" s="227" t="s">
        <v>51</v>
      </c>
      <c r="O328" s="87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30" t="s">
        <v>264</v>
      </c>
      <c r="AT328" s="230" t="s">
        <v>259</v>
      </c>
      <c r="AU328" s="230" t="s">
        <v>89</v>
      </c>
      <c r="AY328" s="19" t="s">
        <v>257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9" t="s">
        <v>87</v>
      </c>
      <c r="BK328" s="231">
        <f>ROUND(I328*H328,2)</f>
        <v>0</v>
      </c>
      <c r="BL328" s="19" t="s">
        <v>264</v>
      </c>
      <c r="BM328" s="230" t="s">
        <v>2236</v>
      </c>
    </row>
    <row r="329" s="2" customFormat="1">
      <c r="A329" s="41"/>
      <c r="B329" s="42"/>
      <c r="C329" s="43"/>
      <c r="D329" s="232" t="s">
        <v>266</v>
      </c>
      <c r="E329" s="43"/>
      <c r="F329" s="233" t="s">
        <v>558</v>
      </c>
      <c r="G329" s="43"/>
      <c r="H329" s="43"/>
      <c r="I329" s="234"/>
      <c r="J329" s="43"/>
      <c r="K329" s="43"/>
      <c r="L329" s="47"/>
      <c r="M329" s="235"/>
      <c r="N329" s="23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266</v>
      </c>
      <c r="AU329" s="19" t="s">
        <v>89</v>
      </c>
    </row>
    <row r="330" s="13" customFormat="1">
      <c r="A330" s="13"/>
      <c r="B330" s="237"/>
      <c r="C330" s="238"/>
      <c r="D330" s="239" t="s">
        <v>268</v>
      </c>
      <c r="E330" s="240" t="s">
        <v>35</v>
      </c>
      <c r="F330" s="241" t="s">
        <v>2152</v>
      </c>
      <c r="G330" s="238"/>
      <c r="H330" s="240" t="s">
        <v>35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268</v>
      </c>
      <c r="AU330" s="247" t="s">
        <v>89</v>
      </c>
      <c r="AV330" s="13" t="s">
        <v>87</v>
      </c>
      <c r="AW330" s="13" t="s">
        <v>41</v>
      </c>
      <c r="AX330" s="13" t="s">
        <v>80</v>
      </c>
      <c r="AY330" s="247" t="s">
        <v>257</v>
      </c>
    </row>
    <row r="331" s="14" customFormat="1">
      <c r="A331" s="14"/>
      <c r="B331" s="248"/>
      <c r="C331" s="249"/>
      <c r="D331" s="239" t="s">
        <v>268</v>
      </c>
      <c r="E331" s="250" t="s">
        <v>35</v>
      </c>
      <c r="F331" s="251" t="s">
        <v>2237</v>
      </c>
      <c r="G331" s="249"/>
      <c r="H331" s="252">
        <v>14.324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8" t="s">
        <v>268</v>
      </c>
      <c r="AU331" s="258" t="s">
        <v>89</v>
      </c>
      <c r="AV331" s="14" t="s">
        <v>89</v>
      </c>
      <c r="AW331" s="14" t="s">
        <v>41</v>
      </c>
      <c r="AX331" s="14" t="s">
        <v>80</v>
      </c>
      <c r="AY331" s="258" t="s">
        <v>257</v>
      </c>
    </row>
    <row r="332" s="15" customFormat="1">
      <c r="A332" s="15"/>
      <c r="B332" s="259"/>
      <c r="C332" s="260"/>
      <c r="D332" s="239" t="s">
        <v>268</v>
      </c>
      <c r="E332" s="261" t="s">
        <v>35</v>
      </c>
      <c r="F332" s="262" t="s">
        <v>272</v>
      </c>
      <c r="G332" s="260"/>
      <c r="H332" s="263">
        <v>14.324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9" t="s">
        <v>268</v>
      </c>
      <c r="AU332" s="269" t="s">
        <v>89</v>
      </c>
      <c r="AV332" s="15" t="s">
        <v>264</v>
      </c>
      <c r="AW332" s="15" t="s">
        <v>41</v>
      </c>
      <c r="AX332" s="15" t="s">
        <v>87</v>
      </c>
      <c r="AY332" s="269" t="s">
        <v>257</v>
      </c>
    </row>
    <row r="333" s="2" customFormat="1" ht="24.15" customHeight="1">
      <c r="A333" s="41"/>
      <c r="B333" s="42"/>
      <c r="C333" s="219" t="s">
        <v>546</v>
      </c>
      <c r="D333" s="219" t="s">
        <v>259</v>
      </c>
      <c r="E333" s="220" t="s">
        <v>561</v>
      </c>
      <c r="F333" s="221" t="s">
        <v>355</v>
      </c>
      <c r="G333" s="222" t="s">
        <v>356</v>
      </c>
      <c r="H333" s="223">
        <v>48.180999999999997</v>
      </c>
      <c r="I333" s="224"/>
      <c r="J333" s="225">
        <f>ROUND(I333*H333,2)</f>
        <v>0</v>
      </c>
      <c r="K333" s="221" t="s">
        <v>263</v>
      </c>
      <c r="L333" s="47"/>
      <c r="M333" s="226" t="s">
        <v>35</v>
      </c>
      <c r="N333" s="227" t="s">
        <v>51</v>
      </c>
      <c r="O333" s="87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30" t="s">
        <v>264</v>
      </c>
      <c r="AT333" s="230" t="s">
        <v>259</v>
      </c>
      <c r="AU333" s="230" t="s">
        <v>89</v>
      </c>
      <c r="AY333" s="19" t="s">
        <v>257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9" t="s">
        <v>87</v>
      </c>
      <c r="BK333" s="231">
        <f>ROUND(I333*H333,2)</f>
        <v>0</v>
      </c>
      <c r="BL333" s="19" t="s">
        <v>264</v>
      </c>
      <c r="BM333" s="230" t="s">
        <v>2238</v>
      </c>
    </row>
    <row r="334" s="2" customFormat="1">
      <c r="A334" s="41"/>
      <c r="B334" s="42"/>
      <c r="C334" s="43"/>
      <c r="D334" s="232" t="s">
        <v>266</v>
      </c>
      <c r="E334" s="43"/>
      <c r="F334" s="233" t="s">
        <v>563</v>
      </c>
      <c r="G334" s="43"/>
      <c r="H334" s="43"/>
      <c r="I334" s="234"/>
      <c r="J334" s="43"/>
      <c r="K334" s="43"/>
      <c r="L334" s="47"/>
      <c r="M334" s="235"/>
      <c r="N334" s="23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266</v>
      </c>
      <c r="AU334" s="19" t="s">
        <v>89</v>
      </c>
    </row>
    <row r="335" s="13" customFormat="1">
      <c r="A335" s="13"/>
      <c r="B335" s="237"/>
      <c r="C335" s="238"/>
      <c r="D335" s="239" t="s">
        <v>268</v>
      </c>
      <c r="E335" s="240" t="s">
        <v>35</v>
      </c>
      <c r="F335" s="241" t="s">
        <v>2152</v>
      </c>
      <c r="G335" s="238"/>
      <c r="H335" s="240" t="s">
        <v>35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268</v>
      </c>
      <c r="AU335" s="247" t="s">
        <v>89</v>
      </c>
      <c r="AV335" s="13" t="s">
        <v>87</v>
      </c>
      <c r="AW335" s="13" t="s">
        <v>41</v>
      </c>
      <c r="AX335" s="13" t="s">
        <v>80</v>
      </c>
      <c r="AY335" s="247" t="s">
        <v>257</v>
      </c>
    </row>
    <row r="336" s="14" customFormat="1">
      <c r="A336" s="14"/>
      <c r="B336" s="248"/>
      <c r="C336" s="249"/>
      <c r="D336" s="239" t="s">
        <v>268</v>
      </c>
      <c r="E336" s="250" t="s">
        <v>35</v>
      </c>
      <c r="F336" s="251" t="s">
        <v>2239</v>
      </c>
      <c r="G336" s="249"/>
      <c r="H336" s="252">
        <v>48.180999999999997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8" t="s">
        <v>268</v>
      </c>
      <c r="AU336" s="258" t="s">
        <v>89</v>
      </c>
      <c r="AV336" s="14" t="s">
        <v>89</v>
      </c>
      <c r="AW336" s="14" t="s">
        <v>41</v>
      </c>
      <c r="AX336" s="14" t="s">
        <v>80</v>
      </c>
      <c r="AY336" s="258" t="s">
        <v>257</v>
      </c>
    </row>
    <row r="337" s="15" customFormat="1">
      <c r="A337" s="15"/>
      <c r="B337" s="259"/>
      <c r="C337" s="260"/>
      <c r="D337" s="239" t="s">
        <v>268</v>
      </c>
      <c r="E337" s="261" t="s">
        <v>35</v>
      </c>
      <c r="F337" s="262" t="s">
        <v>272</v>
      </c>
      <c r="G337" s="260"/>
      <c r="H337" s="263">
        <v>48.180999999999997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9" t="s">
        <v>268</v>
      </c>
      <c r="AU337" s="269" t="s">
        <v>89</v>
      </c>
      <c r="AV337" s="15" t="s">
        <v>264</v>
      </c>
      <c r="AW337" s="15" t="s">
        <v>41</v>
      </c>
      <c r="AX337" s="15" t="s">
        <v>87</v>
      </c>
      <c r="AY337" s="269" t="s">
        <v>257</v>
      </c>
    </row>
    <row r="338" s="12" customFormat="1" ht="22.8" customHeight="1">
      <c r="A338" s="12"/>
      <c r="B338" s="203"/>
      <c r="C338" s="204"/>
      <c r="D338" s="205" t="s">
        <v>79</v>
      </c>
      <c r="E338" s="217" t="s">
        <v>565</v>
      </c>
      <c r="F338" s="217" t="s">
        <v>566</v>
      </c>
      <c r="G338" s="204"/>
      <c r="H338" s="204"/>
      <c r="I338" s="207"/>
      <c r="J338" s="218">
        <f>BK338</f>
        <v>0</v>
      </c>
      <c r="K338" s="204"/>
      <c r="L338" s="209"/>
      <c r="M338" s="210"/>
      <c r="N338" s="211"/>
      <c r="O338" s="211"/>
      <c r="P338" s="212">
        <f>SUM(P339:P340)</f>
        <v>0</v>
      </c>
      <c r="Q338" s="211"/>
      <c r="R338" s="212">
        <f>SUM(R339:R340)</f>
        <v>0</v>
      </c>
      <c r="S338" s="211"/>
      <c r="T338" s="213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4" t="s">
        <v>87</v>
      </c>
      <c r="AT338" s="215" t="s">
        <v>79</v>
      </c>
      <c r="AU338" s="215" t="s">
        <v>87</v>
      </c>
      <c r="AY338" s="214" t="s">
        <v>257</v>
      </c>
      <c r="BK338" s="216">
        <f>SUM(BK339:BK340)</f>
        <v>0</v>
      </c>
    </row>
    <row r="339" s="2" customFormat="1" ht="24.15" customHeight="1">
      <c r="A339" s="41"/>
      <c r="B339" s="42"/>
      <c r="C339" s="219" t="s">
        <v>554</v>
      </c>
      <c r="D339" s="219" t="s">
        <v>259</v>
      </c>
      <c r="E339" s="220" t="s">
        <v>568</v>
      </c>
      <c r="F339" s="221" t="s">
        <v>569</v>
      </c>
      <c r="G339" s="222" t="s">
        <v>356</v>
      </c>
      <c r="H339" s="223">
        <v>15.076000000000001</v>
      </c>
      <c r="I339" s="224"/>
      <c r="J339" s="225">
        <f>ROUND(I339*H339,2)</f>
        <v>0</v>
      </c>
      <c r="K339" s="221" t="s">
        <v>263</v>
      </c>
      <c r="L339" s="47"/>
      <c r="M339" s="226" t="s">
        <v>35</v>
      </c>
      <c r="N339" s="227" t="s">
        <v>51</v>
      </c>
      <c r="O339" s="87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30" t="s">
        <v>264</v>
      </c>
      <c r="AT339" s="230" t="s">
        <v>259</v>
      </c>
      <c r="AU339" s="230" t="s">
        <v>89</v>
      </c>
      <c r="AY339" s="19" t="s">
        <v>257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9" t="s">
        <v>87</v>
      </c>
      <c r="BK339" s="231">
        <f>ROUND(I339*H339,2)</f>
        <v>0</v>
      </c>
      <c r="BL339" s="19" t="s">
        <v>264</v>
      </c>
      <c r="BM339" s="230" t="s">
        <v>2240</v>
      </c>
    </row>
    <row r="340" s="2" customFormat="1">
      <c r="A340" s="41"/>
      <c r="B340" s="42"/>
      <c r="C340" s="43"/>
      <c r="D340" s="232" t="s">
        <v>266</v>
      </c>
      <c r="E340" s="43"/>
      <c r="F340" s="233" t="s">
        <v>571</v>
      </c>
      <c r="G340" s="43"/>
      <c r="H340" s="43"/>
      <c r="I340" s="234"/>
      <c r="J340" s="43"/>
      <c r="K340" s="43"/>
      <c r="L340" s="47"/>
      <c r="M340" s="281"/>
      <c r="N340" s="282"/>
      <c r="O340" s="283"/>
      <c r="P340" s="283"/>
      <c r="Q340" s="283"/>
      <c r="R340" s="283"/>
      <c r="S340" s="283"/>
      <c r="T340" s="284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9" t="s">
        <v>266</v>
      </c>
      <c r="AU340" s="19" t="s">
        <v>89</v>
      </c>
    </row>
    <row r="341" s="2" customFormat="1" ht="6.96" customHeight="1">
      <c r="A341" s="41"/>
      <c r="B341" s="62"/>
      <c r="C341" s="63"/>
      <c r="D341" s="63"/>
      <c r="E341" s="63"/>
      <c r="F341" s="63"/>
      <c r="G341" s="63"/>
      <c r="H341" s="63"/>
      <c r="I341" s="63"/>
      <c r="J341" s="63"/>
      <c r="K341" s="63"/>
      <c r="L341" s="47"/>
      <c r="M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</row>
  </sheetData>
  <sheetProtection sheet="1" autoFilter="0" formatColumns="0" formatRows="0" objects="1" scenarios="1" spinCount="100000" saltValue="Ly6+gfYJ8gMOU2iBKBbshNERx7Cmxu3e9+YeIRT+M9m3g4FW4faFIfYZQZgHxpXETuQVQ19nWfjSAmNYTFbiUw==" hashValue="RWod0Y7GL6sUyhweiAG6BIzafUyXP3NcLqDAoPrRixAgjfHYk1Km93v+jjNKrHrDyibsStnXUb9yKMXp7l+Jzg==" algorithmName="SHA-512" password="CC35"/>
  <autoFilter ref="C99:K34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52"/>
    <hyperlink ref="F110" r:id="rId2" display="https://podminky.urs.cz/item/CS_URS_2021_01/113107163"/>
    <hyperlink ref="F116" r:id="rId3" display="https://podminky.urs.cz/item/CS_URS_2021_01/113107182"/>
    <hyperlink ref="F122" r:id="rId4" display="https://podminky.urs.cz/item/CS_URS_2021_01/115101201"/>
    <hyperlink ref="F127" r:id="rId5" display="https://podminky.urs.cz/item/CS_URS_2021_01/115101301"/>
    <hyperlink ref="F132" r:id="rId6" display="https://podminky.urs.cz/item/CS_URS_2021_01/119001406"/>
    <hyperlink ref="F138" r:id="rId7" display="https://podminky.urs.cz/item/CS_URS_2021_01/119001421"/>
    <hyperlink ref="F144" r:id="rId8" display="https://podminky.urs.cz/item/CS_URS_2021_01/132354204"/>
    <hyperlink ref="F150" r:id="rId9" display="https://podminky.urs.cz/item/CS_URS_2021_01/139001101"/>
    <hyperlink ref="F158" r:id="rId10" display="https://podminky.urs.cz/item/CS_URS_2021_01/151101101"/>
    <hyperlink ref="F164" r:id="rId11" display="https://podminky.urs.cz/item/CS_URS_2021_01/151101111"/>
    <hyperlink ref="F166" r:id="rId12" display="https://podminky.urs.cz/item/CS_URS_2021_01/162751137"/>
    <hyperlink ref="F172" r:id="rId13" display="https://podminky.urs.cz/item/CS_URS_2021_01/162751139"/>
    <hyperlink ref="F178" r:id="rId14" display="https://podminky.urs.cz/item/CS_URS_2021_01/171201221"/>
    <hyperlink ref="F184" r:id="rId15" display="https://podminky.urs.cz/item/CS_URS_2021_01/174151101"/>
    <hyperlink ref="F192" r:id="rId16" display="https://podminky.urs.cz/item/CS_URS_2021_01/175151101"/>
    <hyperlink ref="F202" r:id="rId17" display="https://podminky.urs.cz/item/CS_URS_2021_01/212752111"/>
    <hyperlink ref="F208" r:id="rId18" display="https://podminky.urs.cz/item/CS_URS_2021_01/338171113"/>
    <hyperlink ref="F216" r:id="rId19" display="https://podminky.urs.cz/item/CS_URS_2021_01/451573111"/>
    <hyperlink ref="F223" r:id="rId20" display="https://podminky.urs.cz/item/CS_URS_2021_01/857262122"/>
    <hyperlink ref="F229" r:id="rId21" display="https://podminky.urs.cz/item/CS_URS_2021_01/871251211"/>
    <hyperlink ref="F236" r:id="rId22" display="https://podminky.urs.cz/item/CS_URS_2021_01/877261101"/>
    <hyperlink ref="F250" r:id="rId23" display="https://podminky.urs.cz/item/CS_URS_2021_01/877261201"/>
    <hyperlink ref="F259" r:id="rId24" display="https://podminky.urs.cz/item/CS_URS_2021_01/877261210"/>
    <hyperlink ref="F273" r:id="rId25" display="https://podminky.urs.cz/item/CS_URS_2021_01/891261112"/>
    <hyperlink ref="F281" r:id="rId26" display="https://podminky.urs.cz/item/CS_URS_2021_01/892271111"/>
    <hyperlink ref="F286" r:id="rId27" display="https://podminky.urs.cz/item/CS_URS_2021_01/892273122"/>
    <hyperlink ref="F291" r:id="rId28" display="https://podminky.urs.cz/item/CS_URS_2021_01/892372111"/>
    <hyperlink ref="F293" r:id="rId29" display="https://podminky.urs.cz/item/CS_URS_2021_01/899401112"/>
    <hyperlink ref="F300" r:id="rId30" display="https://podminky.urs.cz/item/CS_URS_2021_01/899713111"/>
    <hyperlink ref="F305" r:id="rId31" display="https://podminky.urs.cz/item/CS_URS_2021_01/899721111"/>
    <hyperlink ref="F310" r:id="rId32" display="https://podminky.urs.cz/item/CS_URS_2021_01/899722111"/>
    <hyperlink ref="F316" r:id="rId33" display="https://podminky.urs.cz/item/CS_URS_2021_01/919735112"/>
    <hyperlink ref="F323" r:id="rId34" display="https://podminky.urs.cz/item/CS_URS_2021_01/997221551"/>
    <hyperlink ref="F325" r:id="rId35" display="https://podminky.urs.cz/item/CS_URS_2021_01/997221559"/>
    <hyperlink ref="F329" r:id="rId36" display="https://podminky.urs.cz/item/CS_URS_2021_01/997221645"/>
    <hyperlink ref="F334" r:id="rId37" display="https://podminky.urs.cz/item/CS_URS_2021_01/997221655"/>
    <hyperlink ref="F340" r:id="rId38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2149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2241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35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573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ROUND((SUM(BE100:BE328)),  2)</f>
        <v>0</v>
      </c>
      <c r="G37" s="41"/>
      <c r="H37" s="41"/>
      <c r="I37" s="163">
        <v>0.20999999999999999</v>
      </c>
      <c r="J37" s="162">
        <f>ROUND(((SUM(BE100:BE328))*I37),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ROUND((SUM(BF100:BF328)),  2)</f>
        <v>0</v>
      </c>
      <c r="G38" s="41"/>
      <c r="H38" s="41"/>
      <c r="I38" s="163">
        <v>0.14999999999999999</v>
      </c>
      <c r="J38" s="162">
        <f>ROUND(((SUM(BF100:BF328))*I38),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ROUND((SUM(BG100:BG328)),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ROUND((SUM(BH100:BH328)),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ROUND((SUM(BI100:BI328)),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2149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01.4 B - Vodovodní řad 4 - investice SVS a.s.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SVS a.s., Přítkovská 1689, Teplice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J200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J206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J214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J221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239</v>
      </c>
      <c r="E74" s="189"/>
      <c r="F74" s="189"/>
      <c r="G74" s="189"/>
      <c r="H74" s="189"/>
      <c r="I74" s="189"/>
      <c r="J74" s="190">
        <f>J302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J309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J326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1664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2149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01.4 B - Vodovodní řad 4 - investice SVS a.s.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SVS a.s., Přítkovská 1689, Teplice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13.239756880000002</v>
      </c>
      <c r="S100" s="99"/>
      <c r="T100" s="201">
        <f>T101</f>
        <v>52.648714999999996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P102+P200+P206+P214+P221+P302+P309+P326</f>
        <v>0</v>
      </c>
      <c r="Q101" s="211"/>
      <c r="R101" s="212">
        <f>R102+R200+R206+R214+R221+R302+R309+R326</f>
        <v>13.239756880000002</v>
      </c>
      <c r="S101" s="211"/>
      <c r="T101" s="213">
        <f>T102+T200+T206+T214+T221+T302+T309+T326</f>
        <v>52.648714999999996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BK102+BK200+BK206+BK214+BK221+BK302+BK309+BK326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SUM(P103:P199)</f>
        <v>0</v>
      </c>
      <c r="Q102" s="211"/>
      <c r="R102" s="212">
        <f>SUM(R103:R199)</f>
        <v>0.24573767999999999</v>
      </c>
      <c r="S102" s="211"/>
      <c r="T102" s="213">
        <f>SUM(T103:T199)</f>
        <v>52.348799999999997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SUM(BK103:BK199)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260</v>
      </c>
      <c r="F103" s="221" t="s">
        <v>261</v>
      </c>
      <c r="G103" s="222" t="s">
        <v>262</v>
      </c>
      <c r="H103" s="223">
        <v>54.530000000000001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0.29999999999999999</v>
      </c>
      <c r="T103" s="229">
        <f>S103*H103</f>
        <v>16.358999999999998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2242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267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2243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2244</v>
      </c>
      <c r="G107" s="249"/>
      <c r="H107" s="252">
        <v>54.530000000000001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5" customFormat="1">
      <c r="A108" s="15"/>
      <c r="B108" s="259"/>
      <c r="C108" s="260"/>
      <c r="D108" s="239" t="s">
        <v>268</v>
      </c>
      <c r="E108" s="261" t="s">
        <v>35</v>
      </c>
      <c r="F108" s="262" t="s">
        <v>272</v>
      </c>
      <c r="G108" s="260"/>
      <c r="H108" s="263">
        <v>54.530000000000001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268</v>
      </c>
      <c r="AU108" s="269" t="s">
        <v>89</v>
      </c>
      <c r="AV108" s="15" t="s">
        <v>264</v>
      </c>
      <c r="AW108" s="15" t="s">
        <v>41</v>
      </c>
      <c r="AX108" s="15" t="s">
        <v>87</v>
      </c>
      <c r="AY108" s="269" t="s">
        <v>257</v>
      </c>
    </row>
    <row r="109" s="2" customFormat="1" ht="37.8" customHeight="1">
      <c r="A109" s="41"/>
      <c r="B109" s="42"/>
      <c r="C109" s="219" t="s">
        <v>89</v>
      </c>
      <c r="D109" s="219" t="s">
        <v>259</v>
      </c>
      <c r="E109" s="220" t="s">
        <v>273</v>
      </c>
      <c r="F109" s="221" t="s">
        <v>274</v>
      </c>
      <c r="G109" s="222" t="s">
        <v>262</v>
      </c>
      <c r="H109" s="223">
        <v>54.530000000000001</v>
      </c>
      <c r="I109" s="224"/>
      <c r="J109" s="225">
        <f>ROUND(I109*H109,2)</f>
        <v>0</v>
      </c>
      <c r="K109" s="221" t="s">
        <v>263</v>
      </c>
      <c r="L109" s="47"/>
      <c r="M109" s="226" t="s">
        <v>35</v>
      </c>
      <c r="N109" s="227" t="s">
        <v>51</v>
      </c>
      <c r="O109" s="87"/>
      <c r="P109" s="228">
        <f>O109*H109</f>
        <v>0</v>
      </c>
      <c r="Q109" s="228">
        <v>0</v>
      </c>
      <c r="R109" s="228">
        <f>Q109*H109</f>
        <v>0</v>
      </c>
      <c r="S109" s="228">
        <v>0.44</v>
      </c>
      <c r="T109" s="229">
        <f>S109*H109</f>
        <v>23.993200000000002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30" t="s">
        <v>264</v>
      </c>
      <c r="AT109" s="230" t="s">
        <v>259</v>
      </c>
      <c r="AU109" s="230" t="s">
        <v>89</v>
      </c>
      <c r="AY109" s="19" t="s">
        <v>257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87</v>
      </c>
      <c r="BK109" s="231">
        <f>ROUND(I109*H109,2)</f>
        <v>0</v>
      </c>
      <c r="BL109" s="19" t="s">
        <v>264</v>
      </c>
      <c r="BM109" s="230" t="s">
        <v>2245</v>
      </c>
    </row>
    <row r="110" s="2" customFormat="1">
      <c r="A110" s="41"/>
      <c r="B110" s="42"/>
      <c r="C110" s="43"/>
      <c r="D110" s="232" t="s">
        <v>266</v>
      </c>
      <c r="E110" s="43"/>
      <c r="F110" s="233" t="s">
        <v>276</v>
      </c>
      <c r="G110" s="43"/>
      <c r="H110" s="43"/>
      <c r="I110" s="234"/>
      <c r="J110" s="43"/>
      <c r="K110" s="43"/>
      <c r="L110" s="47"/>
      <c r="M110" s="235"/>
      <c r="N110" s="23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266</v>
      </c>
      <c r="AU110" s="19" t="s">
        <v>89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2243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270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2244</v>
      </c>
      <c r="G113" s="249"/>
      <c r="H113" s="252">
        <v>54.530000000000001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54.530000000000001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37.8" customHeight="1">
      <c r="A115" s="41"/>
      <c r="B115" s="42"/>
      <c r="C115" s="219" t="s">
        <v>98</v>
      </c>
      <c r="D115" s="219" t="s">
        <v>259</v>
      </c>
      <c r="E115" s="220" t="s">
        <v>277</v>
      </c>
      <c r="F115" s="221" t="s">
        <v>278</v>
      </c>
      <c r="G115" s="222" t="s">
        <v>262</v>
      </c>
      <c r="H115" s="223">
        <v>54.530000000000001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0.22</v>
      </c>
      <c r="T115" s="229">
        <f>S115*H115</f>
        <v>11.996600000000001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2246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280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2243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3" customFormat="1">
      <c r="A118" s="13"/>
      <c r="B118" s="237"/>
      <c r="C118" s="238"/>
      <c r="D118" s="239" t="s">
        <v>268</v>
      </c>
      <c r="E118" s="240" t="s">
        <v>35</v>
      </c>
      <c r="F118" s="241" t="s">
        <v>270</v>
      </c>
      <c r="G118" s="238"/>
      <c r="H118" s="240" t="s">
        <v>35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268</v>
      </c>
      <c r="AU118" s="247" t="s">
        <v>89</v>
      </c>
      <c r="AV118" s="13" t="s">
        <v>87</v>
      </c>
      <c r="AW118" s="13" t="s">
        <v>41</v>
      </c>
      <c r="AX118" s="13" t="s">
        <v>80</v>
      </c>
      <c r="AY118" s="247" t="s">
        <v>257</v>
      </c>
    </row>
    <row r="119" s="14" customFormat="1">
      <c r="A119" s="14"/>
      <c r="B119" s="248"/>
      <c r="C119" s="249"/>
      <c r="D119" s="239" t="s">
        <v>268</v>
      </c>
      <c r="E119" s="250" t="s">
        <v>35</v>
      </c>
      <c r="F119" s="251" t="s">
        <v>2244</v>
      </c>
      <c r="G119" s="249"/>
      <c r="H119" s="252">
        <v>54.530000000000001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268</v>
      </c>
      <c r="AU119" s="258" t="s">
        <v>89</v>
      </c>
      <c r="AV119" s="14" t="s">
        <v>89</v>
      </c>
      <c r="AW119" s="14" t="s">
        <v>41</v>
      </c>
      <c r="AX119" s="14" t="s">
        <v>80</v>
      </c>
      <c r="AY119" s="258" t="s">
        <v>257</v>
      </c>
    </row>
    <row r="120" s="15" customFormat="1">
      <c r="A120" s="15"/>
      <c r="B120" s="259"/>
      <c r="C120" s="260"/>
      <c r="D120" s="239" t="s">
        <v>268</v>
      </c>
      <c r="E120" s="261" t="s">
        <v>35</v>
      </c>
      <c r="F120" s="262" t="s">
        <v>272</v>
      </c>
      <c r="G120" s="260"/>
      <c r="H120" s="263">
        <v>54.530000000000001</v>
      </c>
      <c r="I120" s="264"/>
      <c r="J120" s="260"/>
      <c r="K120" s="260"/>
      <c r="L120" s="265"/>
      <c r="M120" s="266"/>
      <c r="N120" s="267"/>
      <c r="O120" s="267"/>
      <c r="P120" s="267"/>
      <c r="Q120" s="267"/>
      <c r="R120" s="267"/>
      <c r="S120" s="267"/>
      <c r="T120" s="26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9" t="s">
        <v>268</v>
      </c>
      <c r="AU120" s="269" t="s">
        <v>89</v>
      </c>
      <c r="AV120" s="15" t="s">
        <v>264</v>
      </c>
      <c r="AW120" s="15" t="s">
        <v>41</v>
      </c>
      <c r="AX120" s="15" t="s">
        <v>87</v>
      </c>
      <c r="AY120" s="269" t="s">
        <v>257</v>
      </c>
    </row>
    <row r="121" s="2" customFormat="1" ht="16.5" customHeight="1">
      <c r="A121" s="41"/>
      <c r="B121" s="42"/>
      <c r="C121" s="219" t="s">
        <v>264</v>
      </c>
      <c r="D121" s="219" t="s">
        <v>259</v>
      </c>
      <c r="E121" s="220" t="s">
        <v>281</v>
      </c>
      <c r="F121" s="221" t="s">
        <v>282</v>
      </c>
      <c r="G121" s="222" t="s">
        <v>283</v>
      </c>
      <c r="H121" s="223">
        <v>48</v>
      </c>
      <c r="I121" s="224"/>
      <c r="J121" s="225">
        <f>ROUND(I121*H121,2)</f>
        <v>0</v>
      </c>
      <c r="K121" s="221" t="s">
        <v>263</v>
      </c>
      <c r="L121" s="47"/>
      <c r="M121" s="226" t="s">
        <v>35</v>
      </c>
      <c r="N121" s="227" t="s">
        <v>51</v>
      </c>
      <c r="O121" s="87"/>
      <c r="P121" s="228">
        <f>O121*H121</f>
        <v>0</v>
      </c>
      <c r="Q121" s="228">
        <v>3.0000000000000001E-05</v>
      </c>
      <c r="R121" s="228">
        <f>Q121*H121</f>
        <v>0.0014400000000000001</v>
      </c>
      <c r="S121" s="228">
        <v>0</v>
      </c>
      <c r="T121" s="22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30" t="s">
        <v>264</v>
      </c>
      <c r="AT121" s="230" t="s">
        <v>259</v>
      </c>
      <c r="AU121" s="230" t="s">
        <v>89</v>
      </c>
      <c r="AY121" s="19" t="s">
        <v>257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87</v>
      </c>
      <c r="BK121" s="231">
        <f>ROUND(I121*H121,2)</f>
        <v>0</v>
      </c>
      <c r="BL121" s="19" t="s">
        <v>264</v>
      </c>
      <c r="BM121" s="230" t="s">
        <v>2247</v>
      </c>
    </row>
    <row r="122" s="2" customFormat="1">
      <c r="A122" s="41"/>
      <c r="B122" s="42"/>
      <c r="C122" s="43"/>
      <c r="D122" s="232" t="s">
        <v>266</v>
      </c>
      <c r="E122" s="43"/>
      <c r="F122" s="233" t="s">
        <v>285</v>
      </c>
      <c r="G122" s="43"/>
      <c r="H122" s="43"/>
      <c r="I122" s="234"/>
      <c r="J122" s="43"/>
      <c r="K122" s="43"/>
      <c r="L122" s="47"/>
      <c r="M122" s="235"/>
      <c r="N122" s="23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266</v>
      </c>
      <c r="AU122" s="19" t="s">
        <v>89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2243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1128</v>
      </c>
      <c r="G124" s="249"/>
      <c r="H124" s="252">
        <v>48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48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24.15" customHeight="1">
      <c r="A126" s="41"/>
      <c r="B126" s="42"/>
      <c r="C126" s="219" t="s">
        <v>287</v>
      </c>
      <c r="D126" s="219" t="s">
        <v>259</v>
      </c>
      <c r="E126" s="220" t="s">
        <v>288</v>
      </c>
      <c r="F126" s="221" t="s">
        <v>289</v>
      </c>
      <c r="G126" s="222" t="s">
        <v>290</v>
      </c>
      <c r="H126" s="223">
        <v>6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2248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292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2243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4" customFormat="1">
      <c r="A129" s="14"/>
      <c r="B129" s="248"/>
      <c r="C129" s="249"/>
      <c r="D129" s="239" t="s">
        <v>268</v>
      </c>
      <c r="E129" s="250" t="s">
        <v>35</v>
      </c>
      <c r="F129" s="251" t="s">
        <v>294</v>
      </c>
      <c r="G129" s="249"/>
      <c r="H129" s="252">
        <v>6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268</v>
      </c>
      <c r="AU129" s="258" t="s">
        <v>89</v>
      </c>
      <c r="AV129" s="14" t="s">
        <v>89</v>
      </c>
      <c r="AW129" s="14" t="s">
        <v>41</v>
      </c>
      <c r="AX129" s="14" t="s">
        <v>80</v>
      </c>
      <c r="AY129" s="258" t="s">
        <v>257</v>
      </c>
    </row>
    <row r="130" s="15" customFormat="1">
      <c r="A130" s="15"/>
      <c r="B130" s="259"/>
      <c r="C130" s="260"/>
      <c r="D130" s="239" t="s">
        <v>268</v>
      </c>
      <c r="E130" s="261" t="s">
        <v>35</v>
      </c>
      <c r="F130" s="262" t="s">
        <v>272</v>
      </c>
      <c r="G130" s="260"/>
      <c r="H130" s="263">
        <v>6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268</v>
      </c>
      <c r="AU130" s="269" t="s">
        <v>89</v>
      </c>
      <c r="AV130" s="15" t="s">
        <v>264</v>
      </c>
      <c r="AW130" s="15" t="s">
        <v>41</v>
      </c>
      <c r="AX130" s="15" t="s">
        <v>87</v>
      </c>
      <c r="AY130" s="269" t="s">
        <v>257</v>
      </c>
    </row>
    <row r="131" s="2" customFormat="1" ht="49.05" customHeight="1">
      <c r="A131" s="41"/>
      <c r="B131" s="42"/>
      <c r="C131" s="219" t="s">
        <v>294</v>
      </c>
      <c r="D131" s="219" t="s">
        <v>259</v>
      </c>
      <c r="E131" s="220" t="s">
        <v>295</v>
      </c>
      <c r="F131" s="221" t="s">
        <v>296</v>
      </c>
      <c r="G131" s="222" t="s">
        <v>297</v>
      </c>
      <c r="H131" s="223">
        <v>1.2</v>
      </c>
      <c r="I131" s="224"/>
      <c r="J131" s="225">
        <f>ROUND(I131*H131,2)</f>
        <v>0</v>
      </c>
      <c r="K131" s="221" t="s">
        <v>263</v>
      </c>
      <c r="L131" s="47"/>
      <c r="M131" s="226" t="s">
        <v>35</v>
      </c>
      <c r="N131" s="227" t="s">
        <v>51</v>
      </c>
      <c r="O131" s="87"/>
      <c r="P131" s="228">
        <f>O131*H131</f>
        <v>0</v>
      </c>
      <c r="Q131" s="228">
        <v>0.036900000000000002</v>
      </c>
      <c r="R131" s="228">
        <f>Q131*H131</f>
        <v>0.04428</v>
      </c>
      <c r="S131" s="228">
        <v>0</v>
      </c>
      <c r="T131" s="22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30" t="s">
        <v>264</v>
      </c>
      <c r="AT131" s="230" t="s">
        <v>259</v>
      </c>
      <c r="AU131" s="230" t="s">
        <v>89</v>
      </c>
      <c r="AY131" s="19" t="s">
        <v>257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87</v>
      </c>
      <c r="BK131" s="231">
        <f>ROUND(I131*H131,2)</f>
        <v>0</v>
      </c>
      <c r="BL131" s="19" t="s">
        <v>264</v>
      </c>
      <c r="BM131" s="230" t="s">
        <v>2249</v>
      </c>
    </row>
    <row r="132" s="2" customFormat="1">
      <c r="A132" s="41"/>
      <c r="B132" s="42"/>
      <c r="C132" s="43"/>
      <c r="D132" s="232" t="s">
        <v>266</v>
      </c>
      <c r="E132" s="43"/>
      <c r="F132" s="233" t="s">
        <v>299</v>
      </c>
      <c r="G132" s="43"/>
      <c r="H132" s="43"/>
      <c r="I132" s="234"/>
      <c r="J132" s="43"/>
      <c r="K132" s="43"/>
      <c r="L132" s="47"/>
      <c r="M132" s="235"/>
      <c r="N132" s="23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266</v>
      </c>
      <c r="AU132" s="19" t="s">
        <v>89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2243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2250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1130</v>
      </c>
      <c r="G135" s="249"/>
      <c r="H135" s="252">
        <v>1.2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1.2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49.05" customHeight="1">
      <c r="A137" s="41"/>
      <c r="B137" s="42"/>
      <c r="C137" s="219" t="s">
        <v>302</v>
      </c>
      <c r="D137" s="219" t="s">
        <v>259</v>
      </c>
      <c r="E137" s="220" t="s">
        <v>309</v>
      </c>
      <c r="F137" s="221" t="s">
        <v>310</v>
      </c>
      <c r="G137" s="222" t="s">
        <v>297</v>
      </c>
      <c r="H137" s="223">
        <v>1.2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0.036900000000000002</v>
      </c>
      <c r="R137" s="228">
        <f>Q137*H137</f>
        <v>0.04428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2251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312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2243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1807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1130</v>
      </c>
      <c r="G141" s="249"/>
      <c r="H141" s="252">
        <v>1.2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5" customFormat="1">
      <c r="A142" s="15"/>
      <c r="B142" s="259"/>
      <c r="C142" s="260"/>
      <c r="D142" s="239" t="s">
        <v>268</v>
      </c>
      <c r="E142" s="261" t="s">
        <v>35</v>
      </c>
      <c r="F142" s="262" t="s">
        <v>272</v>
      </c>
      <c r="G142" s="260"/>
      <c r="H142" s="263">
        <v>1.2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268</v>
      </c>
      <c r="AU142" s="269" t="s">
        <v>89</v>
      </c>
      <c r="AV142" s="15" t="s">
        <v>264</v>
      </c>
      <c r="AW142" s="15" t="s">
        <v>41</v>
      </c>
      <c r="AX142" s="15" t="s">
        <v>87</v>
      </c>
      <c r="AY142" s="269" t="s">
        <v>257</v>
      </c>
    </row>
    <row r="143" s="2" customFormat="1" ht="24.15" customHeight="1">
      <c r="A143" s="41"/>
      <c r="B143" s="42"/>
      <c r="C143" s="219" t="s">
        <v>308</v>
      </c>
      <c r="D143" s="219" t="s">
        <v>259</v>
      </c>
      <c r="E143" s="220" t="s">
        <v>316</v>
      </c>
      <c r="F143" s="221" t="s">
        <v>317</v>
      </c>
      <c r="G143" s="222" t="s">
        <v>318</v>
      </c>
      <c r="H143" s="223">
        <v>59.982999999999997</v>
      </c>
      <c r="I143" s="224"/>
      <c r="J143" s="225">
        <f>ROUND(I143*H143,2)</f>
        <v>0</v>
      </c>
      <c r="K143" s="221" t="s">
        <v>263</v>
      </c>
      <c r="L143" s="47"/>
      <c r="M143" s="226" t="s">
        <v>35</v>
      </c>
      <c r="N143" s="227" t="s">
        <v>51</v>
      </c>
      <c r="O143" s="87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30" t="s">
        <v>264</v>
      </c>
      <c r="AT143" s="230" t="s">
        <v>259</v>
      </c>
      <c r="AU143" s="230" t="s">
        <v>89</v>
      </c>
      <c r="AY143" s="19" t="s">
        <v>257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87</v>
      </c>
      <c r="BK143" s="231">
        <f>ROUND(I143*H143,2)</f>
        <v>0</v>
      </c>
      <c r="BL143" s="19" t="s">
        <v>264</v>
      </c>
      <c r="BM143" s="230" t="s">
        <v>2252</v>
      </c>
    </row>
    <row r="144" s="2" customFormat="1">
      <c r="A144" s="41"/>
      <c r="B144" s="42"/>
      <c r="C144" s="43"/>
      <c r="D144" s="232" t="s">
        <v>266</v>
      </c>
      <c r="E144" s="43"/>
      <c r="F144" s="233" t="s">
        <v>320</v>
      </c>
      <c r="G144" s="43"/>
      <c r="H144" s="43"/>
      <c r="I144" s="234"/>
      <c r="J144" s="43"/>
      <c r="K144" s="43"/>
      <c r="L144" s="47"/>
      <c r="M144" s="235"/>
      <c r="N144" s="23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266</v>
      </c>
      <c r="AU144" s="19" t="s">
        <v>89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2243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725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4" customFormat="1">
      <c r="A147" s="14"/>
      <c r="B147" s="248"/>
      <c r="C147" s="249"/>
      <c r="D147" s="239" t="s">
        <v>268</v>
      </c>
      <c r="E147" s="250" t="s">
        <v>35</v>
      </c>
      <c r="F147" s="251" t="s">
        <v>2253</v>
      </c>
      <c r="G147" s="249"/>
      <c r="H147" s="252">
        <v>59.982999999999997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268</v>
      </c>
      <c r="AU147" s="258" t="s">
        <v>89</v>
      </c>
      <c r="AV147" s="14" t="s">
        <v>89</v>
      </c>
      <c r="AW147" s="14" t="s">
        <v>41</v>
      </c>
      <c r="AX147" s="14" t="s">
        <v>80</v>
      </c>
      <c r="AY147" s="258" t="s">
        <v>257</v>
      </c>
    </row>
    <row r="148" s="15" customFormat="1">
      <c r="A148" s="15"/>
      <c r="B148" s="259"/>
      <c r="C148" s="260"/>
      <c r="D148" s="239" t="s">
        <v>268</v>
      </c>
      <c r="E148" s="261" t="s">
        <v>35</v>
      </c>
      <c r="F148" s="262" t="s">
        <v>272</v>
      </c>
      <c r="G148" s="260"/>
      <c r="H148" s="263">
        <v>59.982999999999997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268</v>
      </c>
      <c r="AU148" s="269" t="s">
        <v>89</v>
      </c>
      <c r="AV148" s="15" t="s">
        <v>264</v>
      </c>
      <c r="AW148" s="15" t="s">
        <v>41</v>
      </c>
      <c r="AX148" s="15" t="s">
        <v>87</v>
      </c>
      <c r="AY148" s="269" t="s">
        <v>257</v>
      </c>
    </row>
    <row r="149" s="2" customFormat="1" ht="24.15" customHeight="1">
      <c r="A149" s="41"/>
      <c r="B149" s="42"/>
      <c r="C149" s="219" t="s">
        <v>315</v>
      </c>
      <c r="D149" s="219" t="s">
        <v>259</v>
      </c>
      <c r="E149" s="220" t="s">
        <v>324</v>
      </c>
      <c r="F149" s="221" t="s">
        <v>325</v>
      </c>
      <c r="G149" s="222" t="s">
        <v>318</v>
      </c>
      <c r="H149" s="223">
        <v>4.2480000000000002</v>
      </c>
      <c r="I149" s="224"/>
      <c r="J149" s="225">
        <f>ROUND(I149*H149,2)</f>
        <v>0</v>
      </c>
      <c r="K149" s="221" t="s">
        <v>263</v>
      </c>
      <c r="L149" s="47"/>
      <c r="M149" s="226" t="s">
        <v>35</v>
      </c>
      <c r="N149" s="227" t="s">
        <v>51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0" t="s">
        <v>264</v>
      </c>
      <c r="AT149" s="230" t="s">
        <v>259</v>
      </c>
      <c r="AU149" s="230" t="s">
        <v>89</v>
      </c>
      <c r="AY149" s="19" t="s">
        <v>257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87</v>
      </c>
      <c r="BK149" s="231">
        <f>ROUND(I149*H149,2)</f>
        <v>0</v>
      </c>
      <c r="BL149" s="19" t="s">
        <v>264</v>
      </c>
      <c r="BM149" s="230" t="s">
        <v>2254</v>
      </c>
    </row>
    <row r="150" s="2" customFormat="1">
      <c r="A150" s="41"/>
      <c r="B150" s="42"/>
      <c r="C150" s="43"/>
      <c r="D150" s="232" t="s">
        <v>266</v>
      </c>
      <c r="E150" s="43"/>
      <c r="F150" s="233" t="s">
        <v>327</v>
      </c>
      <c r="G150" s="43"/>
      <c r="H150" s="43"/>
      <c r="I150" s="234"/>
      <c r="J150" s="43"/>
      <c r="K150" s="43"/>
      <c r="L150" s="47"/>
      <c r="M150" s="235"/>
      <c r="N150" s="23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266</v>
      </c>
      <c r="AU150" s="19" t="s">
        <v>89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2243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2250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4" customFormat="1">
      <c r="A153" s="14"/>
      <c r="B153" s="248"/>
      <c r="C153" s="249"/>
      <c r="D153" s="239" t="s">
        <v>268</v>
      </c>
      <c r="E153" s="250" t="s">
        <v>35</v>
      </c>
      <c r="F153" s="251" t="s">
        <v>1134</v>
      </c>
      <c r="G153" s="249"/>
      <c r="H153" s="252">
        <v>2.448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268</v>
      </c>
      <c r="AU153" s="258" t="s">
        <v>89</v>
      </c>
      <c r="AV153" s="14" t="s">
        <v>89</v>
      </c>
      <c r="AW153" s="14" t="s">
        <v>41</v>
      </c>
      <c r="AX153" s="14" t="s">
        <v>80</v>
      </c>
      <c r="AY153" s="258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1807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4" customFormat="1">
      <c r="A155" s="14"/>
      <c r="B155" s="248"/>
      <c r="C155" s="249"/>
      <c r="D155" s="239" t="s">
        <v>268</v>
      </c>
      <c r="E155" s="250" t="s">
        <v>35</v>
      </c>
      <c r="F155" s="251" t="s">
        <v>1136</v>
      </c>
      <c r="G155" s="249"/>
      <c r="H155" s="252">
        <v>1.8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268</v>
      </c>
      <c r="AU155" s="258" t="s">
        <v>89</v>
      </c>
      <c r="AV155" s="14" t="s">
        <v>89</v>
      </c>
      <c r="AW155" s="14" t="s">
        <v>41</v>
      </c>
      <c r="AX155" s="14" t="s">
        <v>80</v>
      </c>
      <c r="AY155" s="258" t="s">
        <v>257</v>
      </c>
    </row>
    <row r="156" s="15" customFormat="1">
      <c r="A156" s="15"/>
      <c r="B156" s="259"/>
      <c r="C156" s="260"/>
      <c r="D156" s="239" t="s">
        <v>268</v>
      </c>
      <c r="E156" s="261" t="s">
        <v>35</v>
      </c>
      <c r="F156" s="262" t="s">
        <v>272</v>
      </c>
      <c r="G156" s="260"/>
      <c r="H156" s="263">
        <v>4.2480000000000002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268</v>
      </c>
      <c r="AU156" s="269" t="s">
        <v>89</v>
      </c>
      <c r="AV156" s="15" t="s">
        <v>264</v>
      </c>
      <c r="AW156" s="15" t="s">
        <v>41</v>
      </c>
      <c r="AX156" s="15" t="s">
        <v>87</v>
      </c>
      <c r="AY156" s="269" t="s">
        <v>257</v>
      </c>
    </row>
    <row r="157" s="2" customFormat="1" ht="21.75" customHeight="1">
      <c r="A157" s="41"/>
      <c r="B157" s="42"/>
      <c r="C157" s="219" t="s">
        <v>323</v>
      </c>
      <c r="D157" s="219" t="s">
        <v>259</v>
      </c>
      <c r="E157" s="220" t="s">
        <v>332</v>
      </c>
      <c r="F157" s="221" t="s">
        <v>333</v>
      </c>
      <c r="G157" s="222" t="s">
        <v>262</v>
      </c>
      <c r="H157" s="223">
        <v>185.40199999999999</v>
      </c>
      <c r="I157" s="224"/>
      <c r="J157" s="225">
        <f>ROUND(I157*H157,2)</f>
        <v>0</v>
      </c>
      <c r="K157" s="221" t="s">
        <v>263</v>
      </c>
      <c r="L157" s="47"/>
      <c r="M157" s="226" t="s">
        <v>35</v>
      </c>
      <c r="N157" s="227" t="s">
        <v>51</v>
      </c>
      <c r="O157" s="87"/>
      <c r="P157" s="228">
        <f>O157*H157</f>
        <v>0</v>
      </c>
      <c r="Q157" s="228">
        <v>0.00084000000000000003</v>
      </c>
      <c r="R157" s="228">
        <f>Q157*H157</f>
        <v>0.15573767999999999</v>
      </c>
      <c r="S157" s="228">
        <v>0</v>
      </c>
      <c r="T157" s="22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0" t="s">
        <v>264</v>
      </c>
      <c r="AT157" s="230" t="s">
        <v>259</v>
      </c>
      <c r="AU157" s="230" t="s">
        <v>89</v>
      </c>
      <c r="AY157" s="19" t="s">
        <v>257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87</v>
      </c>
      <c r="BK157" s="231">
        <f>ROUND(I157*H157,2)</f>
        <v>0</v>
      </c>
      <c r="BL157" s="19" t="s">
        <v>264</v>
      </c>
      <c r="BM157" s="230" t="s">
        <v>2255</v>
      </c>
    </row>
    <row r="158" s="2" customFormat="1">
      <c r="A158" s="41"/>
      <c r="B158" s="42"/>
      <c r="C158" s="43"/>
      <c r="D158" s="232" t="s">
        <v>266</v>
      </c>
      <c r="E158" s="43"/>
      <c r="F158" s="233" t="s">
        <v>335</v>
      </c>
      <c r="G158" s="43"/>
      <c r="H158" s="43"/>
      <c r="I158" s="234"/>
      <c r="J158" s="43"/>
      <c r="K158" s="43"/>
      <c r="L158" s="47"/>
      <c r="M158" s="235"/>
      <c r="N158" s="23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266</v>
      </c>
      <c r="AU158" s="19" t="s">
        <v>89</v>
      </c>
    </row>
    <row r="159" s="13" customFormat="1">
      <c r="A159" s="13"/>
      <c r="B159" s="237"/>
      <c r="C159" s="238"/>
      <c r="D159" s="239" t="s">
        <v>268</v>
      </c>
      <c r="E159" s="240" t="s">
        <v>35</v>
      </c>
      <c r="F159" s="241" t="s">
        <v>2243</v>
      </c>
      <c r="G159" s="238"/>
      <c r="H159" s="240" t="s">
        <v>35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268</v>
      </c>
      <c r="AU159" s="247" t="s">
        <v>89</v>
      </c>
      <c r="AV159" s="13" t="s">
        <v>87</v>
      </c>
      <c r="AW159" s="13" t="s">
        <v>41</v>
      </c>
      <c r="AX159" s="13" t="s">
        <v>80</v>
      </c>
      <c r="AY159" s="247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725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2256</v>
      </c>
      <c r="G161" s="249"/>
      <c r="H161" s="252">
        <v>185.40199999999999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5" customFormat="1">
      <c r="A162" s="15"/>
      <c r="B162" s="259"/>
      <c r="C162" s="260"/>
      <c r="D162" s="239" t="s">
        <v>268</v>
      </c>
      <c r="E162" s="261" t="s">
        <v>35</v>
      </c>
      <c r="F162" s="262" t="s">
        <v>272</v>
      </c>
      <c r="G162" s="260"/>
      <c r="H162" s="263">
        <v>185.40199999999999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268</v>
      </c>
      <c r="AU162" s="269" t="s">
        <v>89</v>
      </c>
      <c r="AV162" s="15" t="s">
        <v>264</v>
      </c>
      <c r="AW162" s="15" t="s">
        <v>41</v>
      </c>
      <c r="AX162" s="15" t="s">
        <v>87</v>
      </c>
      <c r="AY162" s="269" t="s">
        <v>257</v>
      </c>
    </row>
    <row r="163" s="2" customFormat="1" ht="24.15" customHeight="1">
      <c r="A163" s="41"/>
      <c r="B163" s="42"/>
      <c r="C163" s="219" t="s">
        <v>331</v>
      </c>
      <c r="D163" s="219" t="s">
        <v>259</v>
      </c>
      <c r="E163" s="220" t="s">
        <v>338</v>
      </c>
      <c r="F163" s="221" t="s">
        <v>339</v>
      </c>
      <c r="G163" s="222" t="s">
        <v>262</v>
      </c>
      <c r="H163" s="223">
        <v>185.40199999999999</v>
      </c>
      <c r="I163" s="224"/>
      <c r="J163" s="225">
        <f>ROUND(I163*H163,2)</f>
        <v>0</v>
      </c>
      <c r="K163" s="221" t="s">
        <v>263</v>
      </c>
      <c r="L163" s="47"/>
      <c r="M163" s="226" t="s">
        <v>35</v>
      </c>
      <c r="N163" s="227" t="s">
        <v>51</v>
      </c>
      <c r="O163" s="8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0" t="s">
        <v>264</v>
      </c>
      <c r="AT163" s="230" t="s">
        <v>259</v>
      </c>
      <c r="AU163" s="230" t="s">
        <v>89</v>
      </c>
      <c r="AY163" s="19" t="s">
        <v>257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9" t="s">
        <v>87</v>
      </c>
      <c r="BK163" s="231">
        <f>ROUND(I163*H163,2)</f>
        <v>0</v>
      </c>
      <c r="BL163" s="19" t="s">
        <v>264</v>
      </c>
      <c r="BM163" s="230" t="s">
        <v>2257</v>
      </c>
    </row>
    <row r="164" s="2" customFormat="1">
      <c r="A164" s="41"/>
      <c r="B164" s="42"/>
      <c r="C164" s="43"/>
      <c r="D164" s="232" t="s">
        <v>266</v>
      </c>
      <c r="E164" s="43"/>
      <c r="F164" s="233" t="s">
        <v>341</v>
      </c>
      <c r="G164" s="43"/>
      <c r="H164" s="43"/>
      <c r="I164" s="234"/>
      <c r="J164" s="43"/>
      <c r="K164" s="43"/>
      <c r="L164" s="47"/>
      <c r="M164" s="235"/>
      <c r="N164" s="23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266</v>
      </c>
      <c r="AU164" s="19" t="s">
        <v>89</v>
      </c>
    </row>
    <row r="165" s="2" customFormat="1" ht="37.8" customHeight="1">
      <c r="A165" s="41"/>
      <c r="B165" s="42"/>
      <c r="C165" s="219" t="s">
        <v>337</v>
      </c>
      <c r="D165" s="219" t="s">
        <v>259</v>
      </c>
      <c r="E165" s="220" t="s">
        <v>342</v>
      </c>
      <c r="F165" s="221" t="s">
        <v>343</v>
      </c>
      <c r="G165" s="222" t="s">
        <v>318</v>
      </c>
      <c r="H165" s="223">
        <v>59.982999999999997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2258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345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2243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346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2259</v>
      </c>
      <c r="G169" s="249"/>
      <c r="H169" s="252">
        <v>59.982999999999997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59.982999999999997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37.8" customHeight="1">
      <c r="A171" s="41"/>
      <c r="B171" s="42"/>
      <c r="C171" s="219" t="s">
        <v>293</v>
      </c>
      <c r="D171" s="219" t="s">
        <v>259</v>
      </c>
      <c r="E171" s="220" t="s">
        <v>349</v>
      </c>
      <c r="F171" s="221" t="s">
        <v>350</v>
      </c>
      <c r="G171" s="222" t="s">
        <v>318</v>
      </c>
      <c r="H171" s="223">
        <v>119.96599999999999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2260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352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2243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346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4" customFormat="1">
      <c r="A175" s="14"/>
      <c r="B175" s="248"/>
      <c r="C175" s="249"/>
      <c r="D175" s="239" t="s">
        <v>268</v>
      </c>
      <c r="E175" s="250" t="s">
        <v>35</v>
      </c>
      <c r="F175" s="251" t="s">
        <v>2261</v>
      </c>
      <c r="G175" s="249"/>
      <c r="H175" s="252">
        <v>119.96599999999999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268</v>
      </c>
      <c r="AU175" s="258" t="s">
        <v>89</v>
      </c>
      <c r="AV175" s="14" t="s">
        <v>89</v>
      </c>
      <c r="AW175" s="14" t="s">
        <v>41</v>
      </c>
      <c r="AX175" s="14" t="s">
        <v>80</v>
      </c>
      <c r="AY175" s="258" t="s">
        <v>257</v>
      </c>
    </row>
    <row r="176" s="15" customFormat="1">
      <c r="A176" s="15"/>
      <c r="B176" s="259"/>
      <c r="C176" s="260"/>
      <c r="D176" s="239" t="s">
        <v>268</v>
      </c>
      <c r="E176" s="261" t="s">
        <v>35</v>
      </c>
      <c r="F176" s="262" t="s">
        <v>272</v>
      </c>
      <c r="G176" s="260"/>
      <c r="H176" s="263">
        <v>119.96599999999999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9" t="s">
        <v>268</v>
      </c>
      <c r="AU176" s="269" t="s">
        <v>89</v>
      </c>
      <c r="AV176" s="15" t="s">
        <v>264</v>
      </c>
      <c r="AW176" s="15" t="s">
        <v>41</v>
      </c>
      <c r="AX176" s="15" t="s">
        <v>87</v>
      </c>
      <c r="AY176" s="269" t="s">
        <v>257</v>
      </c>
    </row>
    <row r="177" s="2" customFormat="1" ht="24.15" customHeight="1">
      <c r="A177" s="41"/>
      <c r="B177" s="42"/>
      <c r="C177" s="219" t="s">
        <v>348</v>
      </c>
      <c r="D177" s="219" t="s">
        <v>259</v>
      </c>
      <c r="E177" s="220" t="s">
        <v>354</v>
      </c>
      <c r="F177" s="221" t="s">
        <v>355</v>
      </c>
      <c r="G177" s="222" t="s">
        <v>356</v>
      </c>
      <c r="H177" s="223">
        <v>101.971</v>
      </c>
      <c r="I177" s="224"/>
      <c r="J177" s="225">
        <f>ROUND(I177*H177,2)</f>
        <v>0</v>
      </c>
      <c r="K177" s="221" t="s">
        <v>263</v>
      </c>
      <c r="L177" s="47"/>
      <c r="M177" s="226" t="s">
        <v>35</v>
      </c>
      <c r="N177" s="227" t="s">
        <v>51</v>
      </c>
      <c r="O177" s="87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0" t="s">
        <v>264</v>
      </c>
      <c r="AT177" s="230" t="s">
        <v>259</v>
      </c>
      <c r="AU177" s="230" t="s">
        <v>89</v>
      </c>
      <c r="AY177" s="19" t="s">
        <v>257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87</v>
      </c>
      <c r="BK177" s="231">
        <f>ROUND(I177*H177,2)</f>
        <v>0</v>
      </c>
      <c r="BL177" s="19" t="s">
        <v>264</v>
      </c>
      <c r="BM177" s="230" t="s">
        <v>2262</v>
      </c>
    </row>
    <row r="178" s="2" customFormat="1">
      <c r="A178" s="41"/>
      <c r="B178" s="42"/>
      <c r="C178" s="43"/>
      <c r="D178" s="232" t="s">
        <v>266</v>
      </c>
      <c r="E178" s="43"/>
      <c r="F178" s="233" t="s">
        <v>358</v>
      </c>
      <c r="G178" s="43"/>
      <c r="H178" s="43"/>
      <c r="I178" s="234"/>
      <c r="J178" s="43"/>
      <c r="K178" s="43"/>
      <c r="L178" s="47"/>
      <c r="M178" s="235"/>
      <c r="N178" s="23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266</v>
      </c>
      <c r="AU178" s="19" t="s">
        <v>89</v>
      </c>
    </row>
    <row r="179" s="13" customFormat="1">
      <c r="A179" s="13"/>
      <c r="B179" s="237"/>
      <c r="C179" s="238"/>
      <c r="D179" s="239" t="s">
        <v>268</v>
      </c>
      <c r="E179" s="240" t="s">
        <v>35</v>
      </c>
      <c r="F179" s="241" t="s">
        <v>2243</v>
      </c>
      <c r="G179" s="238"/>
      <c r="H179" s="240" t="s">
        <v>35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268</v>
      </c>
      <c r="AU179" s="247" t="s">
        <v>89</v>
      </c>
      <c r="AV179" s="13" t="s">
        <v>87</v>
      </c>
      <c r="AW179" s="13" t="s">
        <v>41</v>
      </c>
      <c r="AX179" s="13" t="s">
        <v>80</v>
      </c>
      <c r="AY179" s="247" t="s">
        <v>257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359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4" customFormat="1">
      <c r="A181" s="14"/>
      <c r="B181" s="248"/>
      <c r="C181" s="249"/>
      <c r="D181" s="239" t="s">
        <v>268</v>
      </c>
      <c r="E181" s="250" t="s">
        <v>35</v>
      </c>
      <c r="F181" s="251" t="s">
        <v>2263</v>
      </c>
      <c r="G181" s="249"/>
      <c r="H181" s="252">
        <v>101.971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41</v>
      </c>
      <c r="AX181" s="14" t="s">
        <v>80</v>
      </c>
      <c r="AY181" s="258" t="s">
        <v>257</v>
      </c>
    </row>
    <row r="182" s="15" customFormat="1">
      <c r="A182" s="15"/>
      <c r="B182" s="259"/>
      <c r="C182" s="260"/>
      <c r="D182" s="239" t="s">
        <v>268</v>
      </c>
      <c r="E182" s="261" t="s">
        <v>35</v>
      </c>
      <c r="F182" s="262" t="s">
        <v>272</v>
      </c>
      <c r="G182" s="260"/>
      <c r="H182" s="263">
        <v>101.971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9" t="s">
        <v>268</v>
      </c>
      <c r="AU182" s="269" t="s">
        <v>89</v>
      </c>
      <c r="AV182" s="15" t="s">
        <v>264</v>
      </c>
      <c r="AW182" s="15" t="s">
        <v>41</v>
      </c>
      <c r="AX182" s="15" t="s">
        <v>87</v>
      </c>
      <c r="AY182" s="269" t="s">
        <v>257</v>
      </c>
    </row>
    <row r="183" s="2" customFormat="1" ht="24.15" customHeight="1">
      <c r="A183" s="41"/>
      <c r="B183" s="42"/>
      <c r="C183" s="219" t="s">
        <v>8</v>
      </c>
      <c r="D183" s="219" t="s">
        <v>259</v>
      </c>
      <c r="E183" s="220" t="s">
        <v>362</v>
      </c>
      <c r="F183" s="221" t="s">
        <v>363</v>
      </c>
      <c r="G183" s="222" t="s">
        <v>318</v>
      </c>
      <c r="H183" s="223">
        <v>32.173000000000002</v>
      </c>
      <c r="I183" s="224"/>
      <c r="J183" s="225">
        <f>ROUND(I183*H183,2)</f>
        <v>0</v>
      </c>
      <c r="K183" s="221" t="s">
        <v>263</v>
      </c>
      <c r="L183" s="47"/>
      <c r="M183" s="226" t="s">
        <v>35</v>
      </c>
      <c r="N183" s="227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264</v>
      </c>
      <c r="AT183" s="230" t="s">
        <v>259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2264</v>
      </c>
    </row>
    <row r="184" s="2" customFormat="1">
      <c r="A184" s="41"/>
      <c r="B184" s="42"/>
      <c r="C184" s="43"/>
      <c r="D184" s="232" t="s">
        <v>266</v>
      </c>
      <c r="E184" s="43"/>
      <c r="F184" s="233" t="s">
        <v>365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266</v>
      </c>
      <c r="AU184" s="19" t="s">
        <v>89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2243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366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2265</v>
      </c>
      <c r="G187" s="249"/>
      <c r="H187" s="252">
        <v>32.173000000000002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32.173000000000002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2" customFormat="1" ht="16.5" customHeight="1">
      <c r="A189" s="41"/>
      <c r="B189" s="42"/>
      <c r="C189" s="270" t="s">
        <v>361</v>
      </c>
      <c r="D189" s="270" t="s">
        <v>369</v>
      </c>
      <c r="E189" s="271" t="s">
        <v>370</v>
      </c>
      <c r="F189" s="272" t="s">
        <v>371</v>
      </c>
      <c r="G189" s="273" t="s">
        <v>356</v>
      </c>
      <c r="H189" s="274">
        <v>64.346000000000004</v>
      </c>
      <c r="I189" s="275"/>
      <c r="J189" s="276">
        <f>ROUND(I189*H189,2)</f>
        <v>0</v>
      </c>
      <c r="K189" s="272" t="s">
        <v>263</v>
      </c>
      <c r="L189" s="277"/>
      <c r="M189" s="278" t="s">
        <v>35</v>
      </c>
      <c r="N189" s="279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308</v>
      </c>
      <c r="AT189" s="230" t="s">
        <v>369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2266</v>
      </c>
    </row>
    <row r="190" s="14" customFormat="1">
      <c r="A190" s="14"/>
      <c r="B190" s="248"/>
      <c r="C190" s="249"/>
      <c r="D190" s="239" t="s">
        <v>268</v>
      </c>
      <c r="E190" s="249"/>
      <c r="F190" s="251" t="s">
        <v>2267</v>
      </c>
      <c r="G190" s="249"/>
      <c r="H190" s="252">
        <v>64.346000000000004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</v>
      </c>
      <c r="AX190" s="14" t="s">
        <v>87</v>
      </c>
      <c r="AY190" s="258" t="s">
        <v>257</v>
      </c>
    </row>
    <row r="191" s="2" customFormat="1" ht="37.8" customHeight="1">
      <c r="A191" s="41"/>
      <c r="B191" s="42"/>
      <c r="C191" s="219" t="s">
        <v>368</v>
      </c>
      <c r="D191" s="219" t="s">
        <v>259</v>
      </c>
      <c r="E191" s="220" t="s">
        <v>375</v>
      </c>
      <c r="F191" s="221" t="s">
        <v>376</v>
      </c>
      <c r="G191" s="222" t="s">
        <v>318</v>
      </c>
      <c r="H191" s="223">
        <v>21.838999999999999</v>
      </c>
      <c r="I191" s="224"/>
      <c r="J191" s="225">
        <f>ROUND(I191*H191,2)</f>
        <v>0</v>
      </c>
      <c r="K191" s="221" t="s">
        <v>263</v>
      </c>
      <c r="L191" s="47"/>
      <c r="M191" s="226" t="s">
        <v>35</v>
      </c>
      <c r="N191" s="227" t="s">
        <v>51</v>
      </c>
      <c r="O191" s="87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0" t="s">
        <v>264</v>
      </c>
      <c r="AT191" s="230" t="s">
        <v>259</v>
      </c>
      <c r="AU191" s="230" t="s">
        <v>89</v>
      </c>
      <c r="AY191" s="19" t="s">
        <v>257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87</v>
      </c>
      <c r="BK191" s="231">
        <f>ROUND(I191*H191,2)</f>
        <v>0</v>
      </c>
      <c r="BL191" s="19" t="s">
        <v>264</v>
      </c>
      <c r="BM191" s="230" t="s">
        <v>2268</v>
      </c>
    </row>
    <row r="192" s="2" customFormat="1">
      <c r="A192" s="41"/>
      <c r="B192" s="42"/>
      <c r="C192" s="43"/>
      <c r="D192" s="232" t="s">
        <v>266</v>
      </c>
      <c r="E192" s="43"/>
      <c r="F192" s="233" t="s">
        <v>378</v>
      </c>
      <c r="G192" s="43"/>
      <c r="H192" s="43"/>
      <c r="I192" s="234"/>
      <c r="J192" s="43"/>
      <c r="K192" s="43"/>
      <c r="L192" s="47"/>
      <c r="M192" s="235"/>
      <c r="N192" s="23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266</v>
      </c>
      <c r="AU192" s="19" t="s">
        <v>89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2243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379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2269</v>
      </c>
      <c r="G195" s="249"/>
      <c r="H195" s="252">
        <v>22.356999999999999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2270</v>
      </c>
      <c r="G196" s="249"/>
      <c r="H196" s="252">
        <v>-0.51800000000000002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21.838999999999999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16.5" customHeight="1">
      <c r="A198" s="41"/>
      <c r="B198" s="42"/>
      <c r="C198" s="270" t="s">
        <v>374</v>
      </c>
      <c r="D198" s="270" t="s">
        <v>369</v>
      </c>
      <c r="E198" s="271" t="s">
        <v>383</v>
      </c>
      <c r="F198" s="272" t="s">
        <v>384</v>
      </c>
      <c r="G198" s="273" t="s">
        <v>356</v>
      </c>
      <c r="H198" s="274">
        <v>43.677999999999997</v>
      </c>
      <c r="I198" s="275"/>
      <c r="J198" s="276">
        <f>ROUND(I198*H198,2)</f>
        <v>0</v>
      </c>
      <c r="K198" s="272" t="s">
        <v>263</v>
      </c>
      <c r="L198" s="277"/>
      <c r="M198" s="278" t="s">
        <v>35</v>
      </c>
      <c r="N198" s="279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308</v>
      </c>
      <c r="AT198" s="230" t="s">
        <v>369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2271</v>
      </c>
    </row>
    <row r="199" s="14" customFormat="1">
      <c r="A199" s="14"/>
      <c r="B199" s="248"/>
      <c r="C199" s="249"/>
      <c r="D199" s="239" t="s">
        <v>268</v>
      </c>
      <c r="E199" s="249"/>
      <c r="F199" s="251" t="s">
        <v>2272</v>
      </c>
      <c r="G199" s="249"/>
      <c r="H199" s="252">
        <v>43.677999999999997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268</v>
      </c>
      <c r="AU199" s="258" t="s">
        <v>89</v>
      </c>
      <c r="AV199" s="14" t="s">
        <v>89</v>
      </c>
      <c r="AW199" s="14" t="s">
        <v>4</v>
      </c>
      <c r="AX199" s="14" t="s">
        <v>87</v>
      </c>
      <c r="AY199" s="258" t="s">
        <v>257</v>
      </c>
    </row>
    <row r="200" s="12" customFormat="1" ht="22.8" customHeight="1">
      <c r="A200" s="12"/>
      <c r="B200" s="203"/>
      <c r="C200" s="204"/>
      <c r="D200" s="205" t="s">
        <v>79</v>
      </c>
      <c r="E200" s="217" t="s">
        <v>89</v>
      </c>
      <c r="F200" s="217" t="s">
        <v>387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SUM(P201:P205)</f>
        <v>0</v>
      </c>
      <c r="Q200" s="211"/>
      <c r="R200" s="212">
        <f>SUM(R201:R205)</f>
        <v>11.161745700000001</v>
      </c>
      <c r="S200" s="211"/>
      <c r="T200" s="213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87</v>
      </c>
      <c r="AT200" s="215" t="s">
        <v>79</v>
      </c>
      <c r="AU200" s="215" t="s">
        <v>87</v>
      </c>
      <c r="AY200" s="214" t="s">
        <v>257</v>
      </c>
      <c r="BK200" s="216">
        <f>SUM(BK201:BK205)</f>
        <v>0</v>
      </c>
    </row>
    <row r="201" s="2" customFormat="1" ht="33" customHeight="1">
      <c r="A201" s="41"/>
      <c r="B201" s="42"/>
      <c r="C201" s="219" t="s">
        <v>382</v>
      </c>
      <c r="D201" s="219" t="s">
        <v>259</v>
      </c>
      <c r="E201" s="220" t="s">
        <v>389</v>
      </c>
      <c r="F201" s="221" t="s">
        <v>390</v>
      </c>
      <c r="G201" s="222" t="s">
        <v>297</v>
      </c>
      <c r="H201" s="223">
        <v>54.530000000000001</v>
      </c>
      <c r="I201" s="224"/>
      <c r="J201" s="225">
        <f>ROUND(I201*H201,2)</f>
        <v>0</v>
      </c>
      <c r="K201" s="221" t="s">
        <v>263</v>
      </c>
      <c r="L201" s="47"/>
      <c r="M201" s="226" t="s">
        <v>35</v>
      </c>
      <c r="N201" s="227" t="s">
        <v>51</v>
      </c>
      <c r="O201" s="87"/>
      <c r="P201" s="228">
        <f>O201*H201</f>
        <v>0</v>
      </c>
      <c r="Q201" s="228">
        <v>0.20469000000000001</v>
      </c>
      <c r="R201" s="228">
        <f>Q201*H201</f>
        <v>11.161745700000001</v>
      </c>
      <c r="S201" s="228">
        <v>0</v>
      </c>
      <c r="T201" s="22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0" t="s">
        <v>264</v>
      </c>
      <c r="AT201" s="230" t="s">
        <v>259</v>
      </c>
      <c r="AU201" s="230" t="s">
        <v>89</v>
      </c>
      <c r="AY201" s="19" t="s">
        <v>257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9" t="s">
        <v>87</v>
      </c>
      <c r="BK201" s="231">
        <f>ROUND(I201*H201,2)</f>
        <v>0</v>
      </c>
      <c r="BL201" s="19" t="s">
        <v>264</v>
      </c>
      <c r="BM201" s="230" t="s">
        <v>2273</v>
      </c>
    </row>
    <row r="202" s="2" customFormat="1">
      <c r="A202" s="41"/>
      <c r="B202" s="42"/>
      <c r="C202" s="43"/>
      <c r="D202" s="232" t="s">
        <v>266</v>
      </c>
      <c r="E202" s="43"/>
      <c r="F202" s="233" t="s">
        <v>392</v>
      </c>
      <c r="G202" s="43"/>
      <c r="H202" s="43"/>
      <c r="I202" s="234"/>
      <c r="J202" s="43"/>
      <c r="K202" s="43"/>
      <c r="L202" s="47"/>
      <c r="M202" s="235"/>
      <c r="N202" s="23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266</v>
      </c>
      <c r="AU202" s="19" t="s">
        <v>89</v>
      </c>
    </row>
    <row r="203" s="13" customFormat="1">
      <c r="A203" s="13"/>
      <c r="B203" s="237"/>
      <c r="C203" s="238"/>
      <c r="D203" s="239" t="s">
        <v>268</v>
      </c>
      <c r="E203" s="240" t="s">
        <v>35</v>
      </c>
      <c r="F203" s="241" t="s">
        <v>2243</v>
      </c>
      <c r="G203" s="238"/>
      <c r="H203" s="240" t="s">
        <v>35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268</v>
      </c>
      <c r="AU203" s="247" t="s">
        <v>89</v>
      </c>
      <c r="AV203" s="13" t="s">
        <v>87</v>
      </c>
      <c r="AW203" s="13" t="s">
        <v>41</v>
      </c>
      <c r="AX203" s="13" t="s">
        <v>80</v>
      </c>
      <c r="AY203" s="247" t="s">
        <v>257</v>
      </c>
    </row>
    <row r="204" s="14" customFormat="1">
      <c r="A204" s="14"/>
      <c r="B204" s="248"/>
      <c r="C204" s="249"/>
      <c r="D204" s="239" t="s">
        <v>268</v>
      </c>
      <c r="E204" s="250" t="s">
        <v>35</v>
      </c>
      <c r="F204" s="251" t="s">
        <v>2274</v>
      </c>
      <c r="G204" s="249"/>
      <c r="H204" s="252">
        <v>54.530000000000001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268</v>
      </c>
      <c r="AU204" s="258" t="s">
        <v>89</v>
      </c>
      <c r="AV204" s="14" t="s">
        <v>89</v>
      </c>
      <c r="AW204" s="14" t="s">
        <v>41</v>
      </c>
      <c r="AX204" s="14" t="s">
        <v>80</v>
      </c>
      <c r="AY204" s="258" t="s">
        <v>257</v>
      </c>
    </row>
    <row r="205" s="15" customFormat="1">
      <c r="A205" s="15"/>
      <c r="B205" s="259"/>
      <c r="C205" s="260"/>
      <c r="D205" s="239" t="s">
        <v>268</v>
      </c>
      <c r="E205" s="261" t="s">
        <v>35</v>
      </c>
      <c r="F205" s="262" t="s">
        <v>272</v>
      </c>
      <c r="G205" s="260"/>
      <c r="H205" s="263">
        <v>54.530000000000001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268</v>
      </c>
      <c r="AU205" s="269" t="s">
        <v>89</v>
      </c>
      <c r="AV205" s="15" t="s">
        <v>264</v>
      </c>
      <c r="AW205" s="15" t="s">
        <v>41</v>
      </c>
      <c r="AX205" s="15" t="s">
        <v>87</v>
      </c>
      <c r="AY205" s="269" t="s">
        <v>257</v>
      </c>
    </row>
    <row r="206" s="12" customFormat="1" ht="22.8" customHeight="1">
      <c r="A206" s="12"/>
      <c r="B206" s="203"/>
      <c r="C206" s="204"/>
      <c r="D206" s="205" t="s">
        <v>79</v>
      </c>
      <c r="E206" s="217" t="s">
        <v>98</v>
      </c>
      <c r="F206" s="217" t="s">
        <v>393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SUM(P207:P213)</f>
        <v>0</v>
      </c>
      <c r="Q206" s="211"/>
      <c r="R206" s="212">
        <f>SUM(R207:R213)</f>
        <v>0.35377999999999998</v>
      </c>
      <c r="S206" s="211"/>
      <c r="T206" s="213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87</v>
      </c>
      <c r="AT206" s="215" t="s">
        <v>79</v>
      </c>
      <c r="AU206" s="215" t="s">
        <v>87</v>
      </c>
      <c r="AY206" s="214" t="s">
        <v>257</v>
      </c>
      <c r="BK206" s="216">
        <f>SUM(BK207:BK213)</f>
        <v>0</v>
      </c>
    </row>
    <row r="207" s="2" customFormat="1" ht="24.15" customHeight="1">
      <c r="A207" s="41"/>
      <c r="B207" s="42"/>
      <c r="C207" s="219" t="s">
        <v>388</v>
      </c>
      <c r="D207" s="219" t="s">
        <v>259</v>
      </c>
      <c r="E207" s="220" t="s">
        <v>394</v>
      </c>
      <c r="F207" s="221" t="s">
        <v>395</v>
      </c>
      <c r="G207" s="222" t="s">
        <v>396</v>
      </c>
      <c r="H207" s="223">
        <v>2</v>
      </c>
      <c r="I207" s="224"/>
      <c r="J207" s="225">
        <f>ROUND(I207*H207,2)</f>
        <v>0</v>
      </c>
      <c r="K207" s="221" t="s">
        <v>263</v>
      </c>
      <c r="L207" s="47"/>
      <c r="M207" s="226" t="s">
        <v>35</v>
      </c>
      <c r="N207" s="227" t="s">
        <v>51</v>
      </c>
      <c r="O207" s="87"/>
      <c r="P207" s="228">
        <f>O207*H207</f>
        <v>0</v>
      </c>
      <c r="Q207" s="228">
        <v>0.17488999999999999</v>
      </c>
      <c r="R207" s="228">
        <f>Q207*H207</f>
        <v>0.34977999999999998</v>
      </c>
      <c r="S207" s="228">
        <v>0</v>
      </c>
      <c r="T207" s="22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0" t="s">
        <v>264</v>
      </c>
      <c r="AT207" s="230" t="s">
        <v>259</v>
      </c>
      <c r="AU207" s="230" t="s">
        <v>89</v>
      </c>
      <c r="AY207" s="19" t="s">
        <v>257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9" t="s">
        <v>87</v>
      </c>
      <c r="BK207" s="231">
        <f>ROUND(I207*H207,2)</f>
        <v>0</v>
      </c>
      <c r="BL207" s="19" t="s">
        <v>264</v>
      </c>
      <c r="BM207" s="230" t="s">
        <v>2275</v>
      </c>
    </row>
    <row r="208" s="2" customFormat="1">
      <c r="A208" s="41"/>
      <c r="B208" s="42"/>
      <c r="C208" s="43"/>
      <c r="D208" s="232" t="s">
        <v>266</v>
      </c>
      <c r="E208" s="43"/>
      <c r="F208" s="233" t="s">
        <v>398</v>
      </c>
      <c r="G208" s="43"/>
      <c r="H208" s="43"/>
      <c r="I208" s="234"/>
      <c r="J208" s="43"/>
      <c r="K208" s="43"/>
      <c r="L208" s="47"/>
      <c r="M208" s="235"/>
      <c r="N208" s="23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266</v>
      </c>
      <c r="AU208" s="19" t="s">
        <v>89</v>
      </c>
    </row>
    <row r="209" s="13" customFormat="1">
      <c r="A209" s="13"/>
      <c r="B209" s="237"/>
      <c r="C209" s="238"/>
      <c r="D209" s="239" t="s">
        <v>268</v>
      </c>
      <c r="E209" s="240" t="s">
        <v>35</v>
      </c>
      <c r="F209" s="241" t="s">
        <v>2243</v>
      </c>
      <c r="G209" s="238"/>
      <c r="H209" s="240" t="s">
        <v>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268</v>
      </c>
      <c r="AU209" s="247" t="s">
        <v>89</v>
      </c>
      <c r="AV209" s="13" t="s">
        <v>87</v>
      </c>
      <c r="AW209" s="13" t="s">
        <v>41</v>
      </c>
      <c r="AX209" s="13" t="s">
        <v>80</v>
      </c>
      <c r="AY209" s="247" t="s">
        <v>257</v>
      </c>
    </row>
    <row r="210" s="13" customFormat="1">
      <c r="A210" s="13"/>
      <c r="B210" s="237"/>
      <c r="C210" s="238"/>
      <c r="D210" s="239" t="s">
        <v>268</v>
      </c>
      <c r="E210" s="240" t="s">
        <v>35</v>
      </c>
      <c r="F210" s="241" t="s">
        <v>399</v>
      </c>
      <c r="G210" s="238"/>
      <c r="H210" s="240" t="s">
        <v>35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268</v>
      </c>
      <c r="AU210" s="247" t="s">
        <v>89</v>
      </c>
      <c r="AV210" s="13" t="s">
        <v>87</v>
      </c>
      <c r="AW210" s="13" t="s">
        <v>41</v>
      </c>
      <c r="AX210" s="13" t="s">
        <v>80</v>
      </c>
      <c r="AY210" s="247" t="s">
        <v>257</v>
      </c>
    </row>
    <row r="211" s="14" customFormat="1">
      <c r="A211" s="14"/>
      <c r="B211" s="248"/>
      <c r="C211" s="249"/>
      <c r="D211" s="239" t="s">
        <v>268</v>
      </c>
      <c r="E211" s="250" t="s">
        <v>35</v>
      </c>
      <c r="F211" s="251" t="s">
        <v>89</v>
      </c>
      <c r="G211" s="249"/>
      <c r="H211" s="252">
        <v>2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268</v>
      </c>
      <c r="AU211" s="258" t="s">
        <v>89</v>
      </c>
      <c r="AV211" s="14" t="s">
        <v>89</v>
      </c>
      <c r="AW211" s="14" t="s">
        <v>41</v>
      </c>
      <c r="AX211" s="14" t="s">
        <v>80</v>
      </c>
      <c r="AY211" s="258" t="s">
        <v>257</v>
      </c>
    </row>
    <row r="212" s="15" customFormat="1">
      <c r="A212" s="15"/>
      <c r="B212" s="259"/>
      <c r="C212" s="260"/>
      <c r="D212" s="239" t="s">
        <v>268</v>
      </c>
      <c r="E212" s="261" t="s">
        <v>35</v>
      </c>
      <c r="F212" s="262" t="s">
        <v>272</v>
      </c>
      <c r="G212" s="260"/>
      <c r="H212" s="263">
        <v>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268</v>
      </c>
      <c r="AU212" s="269" t="s">
        <v>89</v>
      </c>
      <c r="AV212" s="15" t="s">
        <v>264</v>
      </c>
      <c r="AW212" s="15" t="s">
        <v>41</v>
      </c>
      <c r="AX212" s="15" t="s">
        <v>87</v>
      </c>
      <c r="AY212" s="269" t="s">
        <v>257</v>
      </c>
    </row>
    <row r="213" s="2" customFormat="1" ht="16.5" customHeight="1">
      <c r="A213" s="41"/>
      <c r="B213" s="42"/>
      <c r="C213" s="270" t="s">
        <v>7</v>
      </c>
      <c r="D213" s="270" t="s">
        <v>369</v>
      </c>
      <c r="E213" s="271" t="s">
        <v>401</v>
      </c>
      <c r="F213" s="272" t="s">
        <v>402</v>
      </c>
      <c r="G213" s="273" t="s">
        <v>396</v>
      </c>
      <c r="H213" s="274">
        <v>2</v>
      </c>
      <c r="I213" s="275"/>
      <c r="J213" s="276">
        <f>ROUND(I213*H213,2)</f>
        <v>0</v>
      </c>
      <c r="K213" s="272" t="s">
        <v>263</v>
      </c>
      <c r="L213" s="277"/>
      <c r="M213" s="278" t="s">
        <v>35</v>
      </c>
      <c r="N213" s="279" t="s">
        <v>51</v>
      </c>
      <c r="O213" s="87"/>
      <c r="P213" s="228">
        <f>O213*H213</f>
        <v>0</v>
      </c>
      <c r="Q213" s="228">
        <v>0.002</v>
      </c>
      <c r="R213" s="228">
        <f>Q213*H213</f>
        <v>0.0040000000000000001</v>
      </c>
      <c r="S213" s="228">
        <v>0</v>
      </c>
      <c r="T213" s="22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0" t="s">
        <v>308</v>
      </c>
      <c r="AT213" s="230" t="s">
        <v>369</v>
      </c>
      <c r="AU213" s="230" t="s">
        <v>89</v>
      </c>
      <c r="AY213" s="19" t="s">
        <v>257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9" t="s">
        <v>87</v>
      </c>
      <c r="BK213" s="231">
        <f>ROUND(I213*H213,2)</f>
        <v>0</v>
      </c>
      <c r="BL213" s="19" t="s">
        <v>264</v>
      </c>
      <c r="BM213" s="230" t="s">
        <v>2276</v>
      </c>
    </row>
    <row r="214" s="12" customFormat="1" ht="22.8" customHeight="1">
      <c r="A214" s="12"/>
      <c r="B214" s="203"/>
      <c r="C214" s="204"/>
      <c r="D214" s="205" t="s">
        <v>79</v>
      </c>
      <c r="E214" s="217" t="s">
        <v>264</v>
      </c>
      <c r="F214" s="217" t="s">
        <v>404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SUM(P215:P220)</f>
        <v>0</v>
      </c>
      <c r="Q214" s="211"/>
      <c r="R214" s="212">
        <f>SUM(R215:R220)</f>
        <v>0</v>
      </c>
      <c r="S214" s="211"/>
      <c r="T214" s="213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87</v>
      </c>
      <c r="AT214" s="215" t="s">
        <v>79</v>
      </c>
      <c r="AU214" s="215" t="s">
        <v>87</v>
      </c>
      <c r="AY214" s="214" t="s">
        <v>257</v>
      </c>
      <c r="BK214" s="216">
        <f>SUM(BK215:BK220)</f>
        <v>0</v>
      </c>
    </row>
    <row r="215" s="2" customFormat="1" ht="16.5" customHeight="1">
      <c r="A215" s="41"/>
      <c r="B215" s="42"/>
      <c r="C215" s="219" t="s">
        <v>400</v>
      </c>
      <c r="D215" s="219" t="s">
        <v>259</v>
      </c>
      <c r="E215" s="220" t="s">
        <v>406</v>
      </c>
      <c r="F215" s="221" t="s">
        <v>407</v>
      </c>
      <c r="G215" s="222" t="s">
        <v>318</v>
      </c>
      <c r="H215" s="223">
        <v>5.4530000000000003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2277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409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2243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410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2278</v>
      </c>
      <c r="G219" s="249"/>
      <c r="H219" s="252">
        <v>5.4530000000000003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5.4530000000000003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12" customFormat="1" ht="22.8" customHeight="1">
      <c r="A221" s="12"/>
      <c r="B221" s="203"/>
      <c r="C221" s="204"/>
      <c r="D221" s="205" t="s">
        <v>79</v>
      </c>
      <c r="E221" s="217" t="s">
        <v>308</v>
      </c>
      <c r="F221" s="217" t="s">
        <v>412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SUM(P222:P301)</f>
        <v>0</v>
      </c>
      <c r="Q221" s="211"/>
      <c r="R221" s="212">
        <f>SUM(R222:R301)</f>
        <v>1.4784935000000001</v>
      </c>
      <c r="S221" s="211"/>
      <c r="T221" s="213">
        <f>SUM(T222:T301)</f>
        <v>0.29991499999999999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87</v>
      </c>
      <c r="AT221" s="215" t="s">
        <v>79</v>
      </c>
      <c r="AU221" s="215" t="s">
        <v>87</v>
      </c>
      <c r="AY221" s="214" t="s">
        <v>257</v>
      </c>
      <c r="BK221" s="216">
        <f>SUM(BK222:BK301)</f>
        <v>0</v>
      </c>
    </row>
    <row r="222" s="2" customFormat="1" ht="24.15" customHeight="1">
      <c r="A222" s="41"/>
      <c r="B222" s="42"/>
      <c r="C222" s="219" t="s">
        <v>405</v>
      </c>
      <c r="D222" s="219" t="s">
        <v>259</v>
      </c>
      <c r="E222" s="220" t="s">
        <v>414</v>
      </c>
      <c r="F222" s="221" t="s">
        <v>415</v>
      </c>
      <c r="G222" s="222" t="s">
        <v>396</v>
      </c>
      <c r="H222" s="223">
        <v>2</v>
      </c>
      <c r="I222" s="224"/>
      <c r="J222" s="225">
        <f>ROUND(I222*H222,2)</f>
        <v>0</v>
      </c>
      <c r="K222" s="221" t="s">
        <v>263</v>
      </c>
      <c r="L222" s="47"/>
      <c r="M222" s="226" t="s">
        <v>35</v>
      </c>
      <c r="N222" s="227" t="s">
        <v>51</v>
      </c>
      <c r="O222" s="87"/>
      <c r="P222" s="228">
        <f>O222*H222</f>
        <v>0</v>
      </c>
      <c r="Q222" s="228">
        <v>0.00167</v>
      </c>
      <c r="R222" s="228">
        <f>Q222*H222</f>
        <v>0.0033400000000000001</v>
      </c>
      <c r="S222" s="228">
        <v>0</v>
      </c>
      <c r="T222" s="22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0" t="s">
        <v>264</v>
      </c>
      <c r="AT222" s="230" t="s">
        <v>259</v>
      </c>
      <c r="AU222" s="230" t="s">
        <v>89</v>
      </c>
      <c r="AY222" s="19" t="s">
        <v>257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9" t="s">
        <v>87</v>
      </c>
      <c r="BK222" s="231">
        <f>ROUND(I222*H222,2)</f>
        <v>0</v>
      </c>
      <c r="BL222" s="19" t="s">
        <v>264</v>
      </c>
      <c r="BM222" s="230" t="s">
        <v>2279</v>
      </c>
    </row>
    <row r="223" s="2" customFormat="1">
      <c r="A223" s="41"/>
      <c r="B223" s="42"/>
      <c r="C223" s="43"/>
      <c r="D223" s="232" t="s">
        <v>266</v>
      </c>
      <c r="E223" s="43"/>
      <c r="F223" s="233" t="s">
        <v>417</v>
      </c>
      <c r="G223" s="43"/>
      <c r="H223" s="43"/>
      <c r="I223" s="234"/>
      <c r="J223" s="43"/>
      <c r="K223" s="43"/>
      <c r="L223" s="47"/>
      <c r="M223" s="235"/>
      <c r="N223" s="23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266</v>
      </c>
      <c r="AU223" s="19" t="s">
        <v>89</v>
      </c>
    </row>
    <row r="224" s="13" customFormat="1">
      <c r="A224" s="13"/>
      <c r="B224" s="237"/>
      <c r="C224" s="238"/>
      <c r="D224" s="239" t="s">
        <v>268</v>
      </c>
      <c r="E224" s="240" t="s">
        <v>35</v>
      </c>
      <c r="F224" s="241" t="s">
        <v>2243</v>
      </c>
      <c r="G224" s="238"/>
      <c r="H224" s="240" t="s">
        <v>35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268</v>
      </c>
      <c r="AU224" s="247" t="s">
        <v>89</v>
      </c>
      <c r="AV224" s="13" t="s">
        <v>87</v>
      </c>
      <c r="AW224" s="13" t="s">
        <v>41</v>
      </c>
      <c r="AX224" s="13" t="s">
        <v>80</v>
      </c>
      <c r="AY224" s="247" t="s">
        <v>257</v>
      </c>
    </row>
    <row r="225" s="14" customFormat="1">
      <c r="A225" s="14"/>
      <c r="B225" s="248"/>
      <c r="C225" s="249"/>
      <c r="D225" s="239" t="s">
        <v>268</v>
      </c>
      <c r="E225" s="250" t="s">
        <v>35</v>
      </c>
      <c r="F225" s="251" t="s">
        <v>89</v>
      </c>
      <c r="G225" s="249"/>
      <c r="H225" s="252">
        <v>2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268</v>
      </c>
      <c r="AU225" s="258" t="s">
        <v>89</v>
      </c>
      <c r="AV225" s="14" t="s">
        <v>89</v>
      </c>
      <c r="AW225" s="14" t="s">
        <v>41</v>
      </c>
      <c r="AX225" s="14" t="s">
        <v>80</v>
      </c>
      <c r="AY225" s="258" t="s">
        <v>257</v>
      </c>
    </row>
    <row r="226" s="15" customFormat="1">
      <c r="A226" s="15"/>
      <c r="B226" s="259"/>
      <c r="C226" s="260"/>
      <c r="D226" s="239" t="s">
        <v>268</v>
      </c>
      <c r="E226" s="261" t="s">
        <v>35</v>
      </c>
      <c r="F226" s="262" t="s">
        <v>272</v>
      </c>
      <c r="G226" s="260"/>
      <c r="H226" s="263">
        <v>2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9" t="s">
        <v>268</v>
      </c>
      <c r="AU226" s="269" t="s">
        <v>89</v>
      </c>
      <c r="AV226" s="15" t="s">
        <v>264</v>
      </c>
      <c r="AW226" s="15" t="s">
        <v>41</v>
      </c>
      <c r="AX226" s="15" t="s">
        <v>87</v>
      </c>
      <c r="AY226" s="269" t="s">
        <v>257</v>
      </c>
    </row>
    <row r="227" s="2" customFormat="1" ht="16.5" customHeight="1">
      <c r="A227" s="41"/>
      <c r="B227" s="42"/>
      <c r="C227" s="270" t="s">
        <v>413</v>
      </c>
      <c r="D227" s="270" t="s">
        <v>369</v>
      </c>
      <c r="E227" s="271" t="s">
        <v>419</v>
      </c>
      <c r="F227" s="272" t="s">
        <v>420</v>
      </c>
      <c r="G227" s="273" t="s">
        <v>396</v>
      </c>
      <c r="H227" s="274">
        <v>2</v>
      </c>
      <c r="I227" s="275"/>
      <c r="J227" s="276">
        <f>ROUND(I227*H227,2)</f>
        <v>0</v>
      </c>
      <c r="K227" s="272" t="s">
        <v>263</v>
      </c>
      <c r="L227" s="277"/>
      <c r="M227" s="278" t="s">
        <v>35</v>
      </c>
      <c r="N227" s="279" t="s">
        <v>51</v>
      </c>
      <c r="O227" s="87"/>
      <c r="P227" s="228">
        <f>O227*H227</f>
        <v>0</v>
      </c>
      <c r="Q227" s="228">
        <v>0.0060000000000000001</v>
      </c>
      <c r="R227" s="228">
        <f>Q227*H227</f>
        <v>0.012</v>
      </c>
      <c r="S227" s="228">
        <v>0</v>
      </c>
      <c r="T227" s="22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0" t="s">
        <v>308</v>
      </c>
      <c r="AT227" s="230" t="s">
        <v>369</v>
      </c>
      <c r="AU227" s="230" t="s">
        <v>89</v>
      </c>
      <c r="AY227" s="19" t="s">
        <v>257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9" t="s">
        <v>87</v>
      </c>
      <c r="BK227" s="231">
        <f>ROUND(I227*H227,2)</f>
        <v>0</v>
      </c>
      <c r="BL227" s="19" t="s">
        <v>264</v>
      </c>
      <c r="BM227" s="230" t="s">
        <v>2280</v>
      </c>
    </row>
    <row r="228" s="2" customFormat="1" ht="24.15" customHeight="1">
      <c r="A228" s="41"/>
      <c r="B228" s="42"/>
      <c r="C228" s="219" t="s">
        <v>418</v>
      </c>
      <c r="D228" s="219" t="s">
        <v>259</v>
      </c>
      <c r="E228" s="220" t="s">
        <v>423</v>
      </c>
      <c r="F228" s="221" t="s">
        <v>424</v>
      </c>
      <c r="G228" s="222" t="s">
        <v>396</v>
      </c>
      <c r="H228" s="223">
        <v>1</v>
      </c>
      <c r="I228" s="224"/>
      <c r="J228" s="225">
        <f>ROUND(I228*H228,2)</f>
        <v>0</v>
      </c>
      <c r="K228" s="221" t="s">
        <v>263</v>
      </c>
      <c r="L228" s="47"/>
      <c r="M228" s="226" t="s">
        <v>35</v>
      </c>
      <c r="N228" s="227" t="s">
        <v>51</v>
      </c>
      <c r="O228" s="87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0" t="s">
        <v>264</v>
      </c>
      <c r="AT228" s="230" t="s">
        <v>259</v>
      </c>
      <c r="AU228" s="230" t="s">
        <v>89</v>
      </c>
      <c r="AY228" s="19" t="s">
        <v>257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9" t="s">
        <v>87</v>
      </c>
      <c r="BK228" s="231">
        <f>ROUND(I228*H228,2)</f>
        <v>0</v>
      </c>
      <c r="BL228" s="19" t="s">
        <v>264</v>
      </c>
      <c r="BM228" s="230" t="s">
        <v>2281</v>
      </c>
    </row>
    <row r="229" s="2" customFormat="1">
      <c r="A229" s="41"/>
      <c r="B229" s="42"/>
      <c r="C229" s="43"/>
      <c r="D229" s="232" t="s">
        <v>266</v>
      </c>
      <c r="E229" s="43"/>
      <c r="F229" s="233" t="s">
        <v>426</v>
      </c>
      <c r="G229" s="43"/>
      <c r="H229" s="43"/>
      <c r="I229" s="234"/>
      <c r="J229" s="43"/>
      <c r="K229" s="43"/>
      <c r="L229" s="47"/>
      <c r="M229" s="235"/>
      <c r="N229" s="23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266</v>
      </c>
      <c r="AU229" s="19" t="s">
        <v>89</v>
      </c>
    </row>
    <row r="230" s="13" customFormat="1">
      <c r="A230" s="13"/>
      <c r="B230" s="237"/>
      <c r="C230" s="238"/>
      <c r="D230" s="239" t="s">
        <v>268</v>
      </c>
      <c r="E230" s="240" t="s">
        <v>35</v>
      </c>
      <c r="F230" s="241" t="s">
        <v>2243</v>
      </c>
      <c r="G230" s="238"/>
      <c r="H230" s="240" t="s">
        <v>35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268</v>
      </c>
      <c r="AU230" s="247" t="s">
        <v>89</v>
      </c>
      <c r="AV230" s="13" t="s">
        <v>87</v>
      </c>
      <c r="AW230" s="13" t="s">
        <v>41</v>
      </c>
      <c r="AX230" s="13" t="s">
        <v>80</v>
      </c>
      <c r="AY230" s="247" t="s">
        <v>257</v>
      </c>
    </row>
    <row r="231" s="14" customFormat="1">
      <c r="A231" s="14"/>
      <c r="B231" s="248"/>
      <c r="C231" s="249"/>
      <c r="D231" s="239" t="s">
        <v>268</v>
      </c>
      <c r="E231" s="250" t="s">
        <v>35</v>
      </c>
      <c r="F231" s="251" t="s">
        <v>87</v>
      </c>
      <c r="G231" s="249"/>
      <c r="H231" s="252">
        <v>1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8" t="s">
        <v>268</v>
      </c>
      <c r="AU231" s="258" t="s">
        <v>89</v>
      </c>
      <c r="AV231" s="14" t="s">
        <v>89</v>
      </c>
      <c r="AW231" s="14" t="s">
        <v>41</v>
      </c>
      <c r="AX231" s="14" t="s">
        <v>80</v>
      </c>
      <c r="AY231" s="258" t="s">
        <v>257</v>
      </c>
    </row>
    <row r="232" s="15" customFormat="1">
      <c r="A232" s="15"/>
      <c r="B232" s="259"/>
      <c r="C232" s="260"/>
      <c r="D232" s="239" t="s">
        <v>268</v>
      </c>
      <c r="E232" s="261" t="s">
        <v>35</v>
      </c>
      <c r="F232" s="262" t="s">
        <v>272</v>
      </c>
      <c r="G232" s="260"/>
      <c r="H232" s="263">
        <v>1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9" t="s">
        <v>268</v>
      </c>
      <c r="AU232" s="269" t="s">
        <v>89</v>
      </c>
      <c r="AV232" s="15" t="s">
        <v>264</v>
      </c>
      <c r="AW232" s="15" t="s">
        <v>41</v>
      </c>
      <c r="AX232" s="15" t="s">
        <v>87</v>
      </c>
      <c r="AY232" s="269" t="s">
        <v>257</v>
      </c>
    </row>
    <row r="233" s="2" customFormat="1" ht="16.5" customHeight="1">
      <c r="A233" s="41"/>
      <c r="B233" s="42"/>
      <c r="C233" s="270" t="s">
        <v>422</v>
      </c>
      <c r="D233" s="270" t="s">
        <v>369</v>
      </c>
      <c r="E233" s="271" t="s">
        <v>639</v>
      </c>
      <c r="F233" s="272" t="s">
        <v>640</v>
      </c>
      <c r="G233" s="273" t="s">
        <v>396</v>
      </c>
      <c r="H233" s="274">
        <v>1</v>
      </c>
      <c r="I233" s="275"/>
      <c r="J233" s="276">
        <f>ROUND(I233*H233,2)</f>
        <v>0</v>
      </c>
      <c r="K233" s="272" t="s">
        <v>263</v>
      </c>
      <c r="L233" s="277"/>
      <c r="M233" s="278" t="s">
        <v>35</v>
      </c>
      <c r="N233" s="279" t="s">
        <v>51</v>
      </c>
      <c r="O233" s="87"/>
      <c r="P233" s="228">
        <f>O233*H233</f>
        <v>0</v>
      </c>
      <c r="Q233" s="228">
        <v>0.0178</v>
      </c>
      <c r="R233" s="228">
        <f>Q233*H233</f>
        <v>0.0178</v>
      </c>
      <c r="S233" s="228">
        <v>0</v>
      </c>
      <c r="T233" s="22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30" t="s">
        <v>308</v>
      </c>
      <c r="AT233" s="230" t="s">
        <v>369</v>
      </c>
      <c r="AU233" s="230" t="s">
        <v>89</v>
      </c>
      <c r="AY233" s="19" t="s">
        <v>257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9" t="s">
        <v>87</v>
      </c>
      <c r="BK233" s="231">
        <f>ROUND(I233*H233,2)</f>
        <v>0</v>
      </c>
      <c r="BL233" s="19" t="s">
        <v>264</v>
      </c>
      <c r="BM233" s="230" t="s">
        <v>2282</v>
      </c>
    </row>
    <row r="234" s="2" customFormat="1" ht="24.15" customHeight="1">
      <c r="A234" s="41"/>
      <c r="B234" s="42"/>
      <c r="C234" s="219" t="s">
        <v>427</v>
      </c>
      <c r="D234" s="219" t="s">
        <v>259</v>
      </c>
      <c r="E234" s="220" t="s">
        <v>441</v>
      </c>
      <c r="F234" s="221" t="s">
        <v>442</v>
      </c>
      <c r="G234" s="222" t="s">
        <v>297</v>
      </c>
      <c r="H234" s="223">
        <v>55</v>
      </c>
      <c r="I234" s="224"/>
      <c r="J234" s="225">
        <f>ROUND(I234*H234,2)</f>
        <v>0</v>
      </c>
      <c r="K234" s="221" t="s">
        <v>263</v>
      </c>
      <c r="L234" s="47"/>
      <c r="M234" s="226" t="s">
        <v>35</v>
      </c>
      <c r="N234" s="227" t="s">
        <v>51</v>
      </c>
      <c r="O234" s="87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264</v>
      </c>
      <c r="AT234" s="230" t="s">
        <v>259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2283</v>
      </c>
    </row>
    <row r="235" s="2" customFormat="1">
      <c r="A235" s="41"/>
      <c r="B235" s="42"/>
      <c r="C235" s="43"/>
      <c r="D235" s="232" t="s">
        <v>266</v>
      </c>
      <c r="E235" s="43"/>
      <c r="F235" s="233" t="s">
        <v>444</v>
      </c>
      <c r="G235" s="43"/>
      <c r="H235" s="43"/>
      <c r="I235" s="234"/>
      <c r="J235" s="43"/>
      <c r="K235" s="43"/>
      <c r="L235" s="47"/>
      <c r="M235" s="235"/>
      <c r="N235" s="23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266</v>
      </c>
      <c r="AU235" s="19" t="s">
        <v>89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2243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4" customFormat="1">
      <c r="A237" s="14"/>
      <c r="B237" s="248"/>
      <c r="C237" s="249"/>
      <c r="D237" s="239" t="s">
        <v>268</v>
      </c>
      <c r="E237" s="250" t="s">
        <v>35</v>
      </c>
      <c r="F237" s="251" t="s">
        <v>691</v>
      </c>
      <c r="G237" s="249"/>
      <c r="H237" s="252">
        <v>55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268</v>
      </c>
      <c r="AU237" s="258" t="s">
        <v>89</v>
      </c>
      <c r="AV237" s="14" t="s">
        <v>89</v>
      </c>
      <c r="AW237" s="14" t="s">
        <v>41</v>
      </c>
      <c r="AX237" s="14" t="s">
        <v>80</v>
      </c>
      <c r="AY237" s="258" t="s">
        <v>257</v>
      </c>
    </row>
    <row r="238" s="15" customFormat="1">
      <c r="A238" s="15"/>
      <c r="B238" s="259"/>
      <c r="C238" s="260"/>
      <c r="D238" s="239" t="s">
        <v>268</v>
      </c>
      <c r="E238" s="261" t="s">
        <v>35</v>
      </c>
      <c r="F238" s="262" t="s">
        <v>272</v>
      </c>
      <c r="G238" s="260"/>
      <c r="H238" s="263">
        <v>55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268</v>
      </c>
      <c r="AU238" s="269" t="s">
        <v>89</v>
      </c>
      <c r="AV238" s="15" t="s">
        <v>264</v>
      </c>
      <c r="AW238" s="15" t="s">
        <v>41</v>
      </c>
      <c r="AX238" s="15" t="s">
        <v>87</v>
      </c>
      <c r="AY238" s="269" t="s">
        <v>257</v>
      </c>
    </row>
    <row r="239" s="2" customFormat="1" ht="16.5" customHeight="1">
      <c r="A239" s="41"/>
      <c r="B239" s="42"/>
      <c r="C239" s="270" t="s">
        <v>431</v>
      </c>
      <c r="D239" s="270" t="s">
        <v>369</v>
      </c>
      <c r="E239" s="271" t="s">
        <v>447</v>
      </c>
      <c r="F239" s="272" t="s">
        <v>448</v>
      </c>
      <c r="G239" s="273" t="s">
        <v>297</v>
      </c>
      <c r="H239" s="274">
        <v>55.825000000000003</v>
      </c>
      <c r="I239" s="275"/>
      <c r="J239" s="276">
        <f>ROUND(I239*H239,2)</f>
        <v>0</v>
      </c>
      <c r="K239" s="272" t="s">
        <v>263</v>
      </c>
      <c r="L239" s="277"/>
      <c r="M239" s="278" t="s">
        <v>35</v>
      </c>
      <c r="N239" s="279" t="s">
        <v>51</v>
      </c>
      <c r="O239" s="87"/>
      <c r="P239" s="228">
        <f>O239*H239</f>
        <v>0</v>
      </c>
      <c r="Q239" s="228">
        <v>0.0031800000000000001</v>
      </c>
      <c r="R239" s="228">
        <f>Q239*H239</f>
        <v>0.17752350000000003</v>
      </c>
      <c r="S239" s="228">
        <v>0</v>
      </c>
      <c r="T239" s="22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30" t="s">
        <v>308</v>
      </c>
      <c r="AT239" s="230" t="s">
        <v>369</v>
      </c>
      <c r="AU239" s="230" t="s">
        <v>89</v>
      </c>
      <c r="AY239" s="19" t="s">
        <v>257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9" t="s">
        <v>87</v>
      </c>
      <c r="BK239" s="231">
        <f>ROUND(I239*H239,2)</f>
        <v>0</v>
      </c>
      <c r="BL239" s="19" t="s">
        <v>264</v>
      </c>
      <c r="BM239" s="230" t="s">
        <v>2284</v>
      </c>
    </row>
    <row r="240" s="14" customFormat="1">
      <c r="A240" s="14"/>
      <c r="B240" s="248"/>
      <c r="C240" s="249"/>
      <c r="D240" s="239" t="s">
        <v>268</v>
      </c>
      <c r="E240" s="249"/>
      <c r="F240" s="251" t="s">
        <v>2285</v>
      </c>
      <c r="G240" s="249"/>
      <c r="H240" s="252">
        <v>55.825000000000003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268</v>
      </c>
      <c r="AU240" s="258" t="s">
        <v>89</v>
      </c>
      <c r="AV240" s="14" t="s">
        <v>89</v>
      </c>
      <c r="AW240" s="14" t="s">
        <v>4</v>
      </c>
      <c r="AX240" s="14" t="s">
        <v>87</v>
      </c>
      <c r="AY240" s="258" t="s">
        <v>257</v>
      </c>
    </row>
    <row r="241" s="2" customFormat="1" ht="16.5" customHeight="1">
      <c r="A241" s="41"/>
      <c r="B241" s="42"/>
      <c r="C241" s="219" t="s">
        <v>436</v>
      </c>
      <c r="D241" s="219" t="s">
        <v>259</v>
      </c>
      <c r="E241" s="220" t="s">
        <v>646</v>
      </c>
      <c r="F241" s="221" t="s">
        <v>647</v>
      </c>
      <c r="G241" s="222" t="s">
        <v>297</v>
      </c>
      <c r="H241" s="223">
        <v>54.530000000000001</v>
      </c>
      <c r="I241" s="224"/>
      <c r="J241" s="225">
        <f>ROUND(I241*H241,2)</f>
        <v>0</v>
      </c>
      <c r="K241" s="221" t="s">
        <v>263</v>
      </c>
      <c r="L241" s="47"/>
      <c r="M241" s="226" t="s">
        <v>35</v>
      </c>
      <c r="N241" s="227" t="s">
        <v>51</v>
      </c>
      <c r="O241" s="87"/>
      <c r="P241" s="228">
        <f>O241*H241</f>
        <v>0</v>
      </c>
      <c r="Q241" s="228">
        <v>0</v>
      </c>
      <c r="R241" s="228">
        <f>Q241*H241</f>
        <v>0</v>
      </c>
      <c r="S241" s="228">
        <v>0.0054999999999999997</v>
      </c>
      <c r="T241" s="229">
        <f>S241*H241</f>
        <v>0.29991499999999999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0" t="s">
        <v>264</v>
      </c>
      <c r="AT241" s="230" t="s">
        <v>259</v>
      </c>
      <c r="AU241" s="230" t="s">
        <v>89</v>
      </c>
      <c r="AY241" s="19" t="s">
        <v>257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87</v>
      </c>
      <c r="BK241" s="231">
        <f>ROUND(I241*H241,2)</f>
        <v>0</v>
      </c>
      <c r="BL241" s="19" t="s">
        <v>264</v>
      </c>
      <c r="BM241" s="230" t="s">
        <v>2286</v>
      </c>
    </row>
    <row r="242" s="2" customFormat="1">
      <c r="A242" s="41"/>
      <c r="B242" s="42"/>
      <c r="C242" s="43"/>
      <c r="D242" s="232" t="s">
        <v>266</v>
      </c>
      <c r="E242" s="43"/>
      <c r="F242" s="233" t="s">
        <v>649</v>
      </c>
      <c r="G242" s="43"/>
      <c r="H242" s="43"/>
      <c r="I242" s="234"/>
      <c r="J242" s="43"/>
      <c r="K242" s="43"/>
      <c r="L242" s="47"/>
      <c r="M242" s="235"/>
      <c r="N242" s="23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266</v>
      </c>
      <c r="AU242" s="19" t="s">
        <v>89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2243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4" customFormat="1">
      <c r="A244" s="14"/>
      <c r="B244" s="248"/>
      <c r="C244" s="249"/>
      <c r="D244" s="239" t="s">
        <v>268</v>
      </c>
      <c r="E244" s="250" t="s">
        <v>35</v>
      </c>
      <c r="F244" s="251" t="s">
        <v>2274</v>
      </c>
      <c r="G244" s="249"/>
      <c r="H244" s="252">
        <v>54.530000000000001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41</v>
      </c>
      <c r="AX244" s="14" t="s">
        <v>80</v>
      </c>
      <c r="AY244" s="258" t="s">
        <v>257</v>
      </c>
    </row>
    <row r="245" s="15" customFormat="1">
      <c r="A245" s="15"/>
      <c r="B245" s="259"/>
      <c r="C245" s="260"/>
      <c r="D245" s="239" t="s">
        <v>268</v>
      </c>
      <c r="E245" s="261" t="s">
        <v>35</v>
      </c>
      <c r="F245" s="262" t="s">
        <v>272</v>
      </c>
      <c r="G245" s="260"/>
      <c r="H245" s="263">
        <v>54.530000000000001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268</v>
      </c>
      <c r="AU245" s="269" t="s">
        <v>89</v>
      </c>
      <c r="AV245" s="15" t="s">
        <v>264</v>
      </c>
      <c r="AW245" s="15" t="s">
        <v>41</v>
      </c>
      <c r="AX245" s="15" t="s">
        <v>87</v>
      </c>
      <c r="AY245" s="269" t="s">
        <v>257</v>
      </c>
    </row>
    <row r="246" s="2" customFormat="1" ht="24.15" customHeight="1">
      <c r="A246" s="41"/>
      <c r="B246" s="42"/>
      <c r="C246" s="219" t="s">
        <v>440</v>
      </c>
      <c r="D246" s="219" t="s">
        <v>259</v>
      </c>
      <c r="E246" s="220" t="s">
        <v>452</v>
      </c>
      <c r="F246" s="221" t="s">
        <v>453</v>
      </c>
      <c r="G246" s="222" t="s">
        <v>396</v>
      </c>
      <c r="H246" s="223">
        <v>4</v>
      </c>
      <c r="I246" s="224"/>
      <c r="J246" s="225">
        <f>ROUND(I246*H246,2)</f>
        <v>0</v>
      </c>
      <c r="K246" s="221" t="s">
        <v>263</v>
      </c>
      <c r="L246" s="47"/>
      <c r="M246" s="226" t="s">
        <v>35</v>
      </c>
      <c r="N246" s="227" t="s">
        <v>51</v>
      </c>
      <c r="O246" s="87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0" t="s">
        <v>264</v>
      </c>
      <c r="AT246" s="230" t="s">
        <v>259</v>
      </c>
      <c r="AU246" s="230" t="s">
        <v>89</v>
      </c>
      <c r="AY246" s="19" t="s">
        <v>257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9" t="s">
        <v>87</v>
      </c>
      <c r="BK246" s="231">
        <f>ROUND(I246*H246,2)</f>
        <v>0</v>
      </c>
      <c r="BL246" s="19" t="s">
        <v>264</v>
      </c>
      <c r="BM246" s="230" t="s">
        <v>2287</v>
      </c>
    </row>
    <row r="247" s="2" customFormat="1">
      <c r="A247" s="41"/>
      <c r="B247" s="42"/>
      <c r="C247" s="43"/>
      <c r="D247" s="232" t="s">
        <v>266</v>
      </c>
      <c r="E247" s="43"/>
      <c r="F247" s="233" t="s">
        <v>455</v>
      </c>
      <c r="G247" s="43"/>
      <c r="H247" s="43"/>
      <c r="I247" s="234"/>
      <c r="J247" s="43"/>
      <c r="K247" s="43"/>
      <c r="L247" s="47"/>
      <c r="M247" s="235"/>
      <c r="N247" s="23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266</v>
      </c>
      <c r="AU247" s="19" t="s">
        <v>89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2243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4" customFormat="1">
      <c r="A249" s="14"/>
      <c r="B249" s="248"/>
      <c r="C249" s="249"/>
      <c r="D249" s="239" t="s">
        <v>268</v>
      </c>
      <c r="E249" s="250" t="s">
        <v>35</v>
      </c>
      <c r="F249" s="251" t="s">
        <v>651</v>
      </c>
      <c r="G249" s="249"/>
      <c r="H249" s="252">
        <v>2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268</v>
      </c>
      <c r="AU249" s="258" t="s">
        <v>89</v>
      </c>
      <c r="AV249" s="14" t="s">
        <v>89</v>
      </c>
      <c r="AW249" s="14" t="s">
        <v>41</v>
      </c>
      <c r="AX249" s="14" t="s">
        <v>80</v>
      </c>
      <c r="AY249" s="258" t="s">
        <v>257</v>
      </c>
    </row>
    <row r="250" s="14" customFormat="1">
      <c r="A250" s="14"/>
      <c r="B250" s="248"/>
      <c r="C250" s="249"/>
      <c r="D250" s="239" t="s">
        <v>268</v>
      </c>
      <c r="E250" s="250" t="s">
        <v>35</v>
      </c>
      <c r="F250" s="251" t="s">
        <v>652</v>
      </c>
      <c r="G250" s="249"/>
      <c r="H250" s="252">
        <v>2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268</v>
      </c>
      <c r="AU250" s="258" t="s">
        <v>89</v>
      </c>
      <c r="AV250" s="14" t="s">
        <v>89</v>
      </c>
      <c r="AW250" s="14" t="s">
        <v>41</v>
      </c>
      <c r="AX250" s="14" t="s">
        <v>80</v>
      </c>
      <c r="AY250" s="258" t="s">
        <v>257</v>
      </c>
    </row>
    <row r="251" s="15" customFormat="1">
      <c r="A251" s="15"/>
      <c r="B251" s="259"/>
      <c r="C251" s="260"/>
      <c r="D251" s="239" t="s">
        <v>268</v>
      </c>
      <c r="E251" s="261" t="s">
        <v>35</v>
      </c>
      <c r="F251" s="262" t="s">
        <v>272</v>
      </c>
      <c r="G251" s="260"/>
      <c r="H251" s="263">
        <v>4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268</v>
      </c>
      <c r="AU251" s="269" t="s">
        <v>89</v>
      </c>
      <c r="AV251" s="15" t="s">
        <v>264</v>
      </c>
      <c r="AW251" s="15" t="s">
        <v>41</v>
      </c>
      <c r="AX251" s="15" t="s">
        <v>87</v>
      </c>
      <c r="AY251" s="269" t="s">
        <v>257</v>
      </c>
    </row>
    <row r="252" s="2" customFormat="1" ht="16.5" customHeight="1">
      <c r="A252" s="41"/>
      <c r="B252" s="42"/>
      <c r="C252" s="270" t="s">
        <v>446</v>
      </c>
      <c r="D252" s="270" t="s">
        <v>369</v>
      </c>
      <c r="E252" s="271" t="s">
        <v>459</v>
      </c>
      <c r="F252" s="272" t="s">
        <v>460</v>
      </c>
      <c r="G252" s="273" t="s">
        <v>396</v>
      </c>
      <c r="H252" s="274">
        <v>2</v>
      </c>
      <c r="I252" s="275"/>
      <c r="J252" s="276">
        <f>ROUND(I252*H252,2)</f>
        <v>0</v>
      </c>
      <c r="K252" s="272" t="s">
        <v>263</v>
      </c>
      <c r="L252" s="277"/>
      <c r="M252" s="278" t="s">
        <v>35</v>
      </c>
      <c r="N252" s="279" t="s">
        <v>51</v>
      </c>
      <c r="O252" s="87"/>
      <c r="P252" s="228">
        <f>O252*H252</f>
        <v>0</v>
      </c>
      <c r="Q252" s="228">
        <v>0.00072000000000000005</v>
      </c>
      <c r="R252" s="228">
        <f>Q252*H252</f>
        <v>0.0014400000000000001</v>
      </c>
      <c r="S252" s="228">
        <v>0</v>
      </c>
      <c r="T252" s="22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0" t="s">
        <v>308</v>
      </c>
      <c r="AT252" s="230" t="s">
        <v>369</v>
      </c>
      <c r="AU252" s="230" t="s">
        <v>89</v>
      </c>
      <c r="AY252" s="19" t="s">
        <v>257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9" t="s">
        <v>87</v>
      </c>
      <c r="BK252" s="231">
        <f>ROUND(I252*H252,2)</f>
        <v>0</v>
      </c>
      <c r="BL252" s="19" t="s">
        <v>264</v>
      </c>
      <c r="BM252" s="230" t="s">
        <v>2288</v>
      </c>
    </row>
    <row r="253" s="13" customFormat="1">
      <c r="A253" s="13"/>
      <c r="B253" s="237"/>
      <c r="C253" s="238"/>
      <c r="D253" s="239" t="s">
        <v>268</v>
      </c>
      <c r="E253" s="240" t="s">
        <v>35</v>
      </c>
      <c r="F253" s="241" t="s">
        <v>2243</v>
      </c>
      <c r="G253" s="238"/>
      <c r="H253" s="240" t="s">
        <v>35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268</v>
      </c>
      <c r="AU253" s="247" t="s">
        <v>89</v>
      </c>
      <c r="AV253" s="13" t="s">
        <v>87</v>
      </c>
      <c r="AW253" s="13" t="s">
        <v>41</v>
      </c>
      <c r="AX253" s="13" t="s">
        <v>80</v>
      </c>
      <c r="AY253" s="247" t="s">
        <v>257</v>
      </c>
    </row>
    <row r="254" s="14" customFormat="1">
      <c r="A254" s="14"/>
      <c r="B254" s="248"/>
      <c r="C254" s="249"/>
      <c r="D254" s="239" t="s">
        <v>268</v>
      </c>
      <c r="E254" s="250" t="s">
        <v>35</v>
      </c>
      <c r="F254" s="251" t="s">
        <v>651</v>
      </c>
      <c r="G254" s="249"/>
      <c r="H254" s="252">
        <v>2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268</v>
      </c>
      <c r="AU254" s="258" t="s">
        <v>89</v>
      </c>
      <c r="AV254" s="14" t="s">
        <v>89</v>
      </c>
      <c r="AW254" s="14" t="s">
        <v>41</v>
      </c>
      <c r="AX254" s="14" t="s">
        <v>80</v>
      </c>
      <c r="AY254" s="258" t="s">
        <v>257</v>
      </c>
    </row>
    <row r="255" s="15" customFormat="1">
      <c r="A255" s="15"/>
      <c r="B255" s="259"/>
      <c r="C255" s="260"/>
      <c r="D255" s="239" t="s">
        <v>268</v>
      </c>
      <c r="E255" s="261" t="s">
        <v>35</v>
      </c>
      <c r="F255" s="262" t="s">
        <v>272</v>
      </c>
      <c r="G255" s="260"/>
      <c r="H255" s="263">
        <v>2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9" t="s">
        <v>268</v>
      </c>
      <c r="AU255" s="269" t="s">
        <v>89</v>
      </c>
      <c r="AV255" s="15" t="s">
        <v>264</v>
      </c>
      <c r="AW255" s="15" t="s">
        <v>41</v>
      </c>
      <c r="AX255" s="15" t="s">
        <v>87</v>
      </c>
      <c r="AY255" s="269" t="s">
        <v>257</v>
      </c>
    </row>
    <row r="256" s="2" customFormat="1" ht="16.5" customHeight="1">
      <c r="A256" s="41"/>
      <c r="B256" s="42"/>
      <c r="C256" s="270" t="s">
        <v>451</v>
      </c>
      <c r="D256" s="270" t="s">
        <v>369</v>
      </c>
      <c r="E256" s="271" t="s">
        <v>463</v>
      </c>
      <c r="F256" s="272" t="s">
        <v>464</v>
      </c>
      <c r="G256" s="273" t="s">
        <v>396</v>
      </c>
      <c r="H256" s="274">
        <v>2</v>
      </c>
      <c r="I256" s="275"/>
      <c r="J256" s="276">
        <f>ROUND(I256*H256,2)</f>
        <v>0</v>
      </c>
      <c r="K256" s="272" t="s">
        <v>263</v>
      </c>
      <c r="L256" s="277"/>
      <c r="M256" s="278" t="s">
        <v>35</v>
      </c>
      <c r="N256" s="279" t="s">
        <v>51</v>
      </c>
      <c r="O256" s="87"/>
      <c r="P256" s="228">
        <f>O256*H256</f>
        <v>0</v>
      </c>
      <c r="Q256" s="228">
        <v>0.00072000000000000005</v>
      </c>
      <c r="R256" s="228">
        <f>Q256*H256</f>
        <v>0.0014400000000000001</v>
      </c>
      <c r="S256" s="228">
        <v>0</v>
      </c>
      <c r="T256" s="22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30" t="s">
        <v>308</v>
      </c>
      <c r="AT256" s="230" t="s">
        <v>369</v>
      </c>
      <c r="AU256" s="230" t="s">
        <v>89</v>
      </c>
      <c r="AY256" s="19" t="s">
        <v>257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9" t="s">
        <v>87</v>
      </c>
      <c r="BK256" s="231">
        <f>ROUND(I256*H256,2)</f>
        <v>0</v>
      </c>
      <c r="BL256" s="19" t="s">
        <v>264</v>
      </c>
      <c r="BM256" s="230" t="s">
        <v>2289</v>
      </c>
    </row>
    <row r="257" s="13" customFormat="1">
      <c r="A257" s="13"/>
      <c r="B257" s="237"/>
      <c r="C257" s="238"/>
      <c r="D257" s="239" t="s">
        <v>268</v>
      </c>
      <c r="E257" s="240" t="s">
        <v>35</v>
      </c>
      <c r="F257" s="241" t="s">
        <v>2243</v>
      </c>
      <c r="G257" s="238"/>
      <c r="H257" s="240" t="s">
        <v>35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268</v>
      </c>
      <c r="AU257" s="247" t="s">
        <v>89</v>
      </c>
      <c r="AV257" s="13" t="s">
        <v>87</v>
      </c>
      <c r="AW257" s="13" t="s">
        <v>41</v>
      </c>
      <c r="AX257" s="13" t="s">
        <v>80</v>
      </c>
      <c r="AY257" s="247" t="s">
        <v>257</v>
      </c>
    </row>
    <row r="258" s="14" customFormat="1">
      <c r="A258" s="14"/>
      <c r="B258" s="248"/>
      <c r="C258" s="249"/>
      <c r="D258" s="239" t="s">
        <v>268</v>
      </c>
      <c r="E258" s="250" t="s">
        <v>35</v>
      </c>
      <c r="F258" s="251" t="s">
        <v>652</v>
      </c>
      <c r="G258" s="249"/>
      <c r="H258" s="252">
        <v>2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268</v>
      </c>
      <c r="AU258" s="258" t="s">
        <v>89</v>
      </c>
      <c r="AV258" s="14" t="s">
        <v>89</v>
      </c>
      <c r="AW258" s="14" t="s">
        <v>41</v>
      </c>
      <c r="AX258" s="14" t="s">
        <v>80</v>
      </c>
      <c r="AY258" s="258" t="s">
        <v>257</v>
      </c>
    </row>
    <row r="259" s="15" customFormat="1">
      <c r="A259" s="15"/>
      <c r="B259" s="259"/>
      <c r="C259" s="260"/>
      <c r="D259" s="239" t="s">
        <v>268</v>
      </c>
      <c r="E259" s="261" t="s">
        <v>35</v>
      </c>
      <c r="F259" s="262" t="s">
        <v>272</v>
      </c>
      <c r="G259" s="260"/>
      <c r="H259" s="263">
        <v>2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9" t="s">
        <v>268</v>
      </c>
      <c r="AU259" s="269" t="s">
        <v>89</v>
      </c>
      <c r="AV259" s="15" t="s">
        <v>264</v>
      </c>
      <c r="AW259" s="15" t="s">
        <v>41</v>
      </c>
      <c r="AX259" s="15" t="s">
        <v>87</v>
      </c>
      <c r="AY259" s="269" t="s">
        <v>257</v>
      </c>
    </row>
    <row r="260" s="2" customFormat="1" ht="24.15" customHeight="1">
      <c r="A260" s="41"/>
      <c r="B260" s="42"/>
      <c r="C260" s="219" t="s">
        <v>458</v>
      </c>
      <c r="D260" s="219" t="s">
        <v>259</v>
      </c>
      <c r="E260" s="220" t="s">
        <v>476</v>
      </c>
      <c r="F260" s="221" t="s">
        <v>477</v>
      </c>
      <c r="G260" s="222" t="s">
        <v>396</v>
      </c>
      <c r="H260" s="223">
        <v>2</v>
      </c>
      <c r="I260" s="224"/>
      <c r="J260" s="225">
        <f>ROUND(I260*H260,2)</f>
        <v>0</v>
      </c>
      <c r="K260" s="221" t="s">
        <v>263</v>
      </c>
      <c r="L260" s="47"/>
      <c r="M260" s="226" t="s">
        <v>35</v>
      </c>
      <c r="N260" s="227" t="s">
        <v>51</v>
      </c>
      <c r="O260" s="87"/>
      <c r="P260" s="228">
        <f>O260*H260</f>
        <v>0</v>
      </c>
      <c r="Q260" s="228">
        <v>0.00165</v>
      </c>
      <c r="R260" s="228">
        <f>Q260*H260</f>
        <v>0.0033</v>
      </c>
      <c r="S260" s="228">
        <v>0</v>
      </c>
      <c r="T260" s="22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30" t="s">
        <v>264</v>
      </c>
      <c r="AT260" s="230" t="s">
        <v>259</v>
      </c>
      <c r="AU260" s="230" t="s">
        <v>89</v>
      </c>
      <c r="AY260" s="19" t="s">
        <v>257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9" t="s">
        <v>87</v>
      </c>
      <c r="BK260" s="231">
        <f>ROUND(I260*H260,2)</f>
        <v>0</v>
      </c>
      <c r="BL260" s="19" t="s">
        <v>264</v>
      </c>
      <c r="BM260" s="230" t="s">
        <v>2290</v>
      </c>
    </row>
    <row r="261" s="2" customFormat="1">
      <c r="A261" s="41"/>
      <c r="B261" s="42"/>
      <c r="C261" s="43"/>
      <c r="D261" s="232" t="s">
        <v>266</v>
      </c>
      <c r="E261" s="43"/>
      <c r="F261" s="233" t="s">
        <v>479</v>
      </c>
      <c r="G261" s="43"/>
      <c r="H261" s="43"/>
      <c r="I261" s="234"/>
      <c r="J261" s="43"/>
      <c r="K261" s="43"/>
      <c r="L261" s="47"/>
      <c r="M261" s="235"/>
      <c r="N261" s="23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266</v>
      </c>
      <c r="AU261" s="19" t="s">
        <v>89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2243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480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89</v>
      </c>
      <c r="G264" s="249"/>
      <c r="H264" s="252">
        <v>2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16.5" customHeight="1">
      <c r="A266" s="41"/>
      <c r="B266" s="42"/>
      <c r="C266" s="270" t="s">
        <v>462</v>
      </c>
      <c r="D266" s="270" t="s">
        <v>369</v>
      </c>
      <c r="E266" s="271" t="s">
        <v>482</v>
      </c>
      <c r="F266" s="272" t="s">
        <v>483</v>
      </c>
      <c r="G266" s="273" t="s">
        <v>396</v>
      </c>
      <c r="H266" s="274">
        <v>2</v>
      </c>
      <c r="I266" s="275"/>
      <c r="J266" s="276">
        <f>ROUND(I266*H266,2)</f>
        <v>0</v>
      </c>
      <c r="K266" s="272" t="s">
        <v>263</v>
      </c>
      <c r="L266" s="277"/>
      <c r="M266" s="278" t="s">
        <v>35</v>
      </c>
      <c r="N266" s="279" t="s">
        <v>51</v>
      </c>
      <c r="O266" s="87"/>
      <c r="P266" s="228">
        <f>O266*H266</f>
        <v>0</v>
      </c>
      <c r="Q266" s="228">
        <v>0.023</v>
      </c>
      <c r="R266" s="228">
        <f>Q266*H266</f>
        <v>0.045999999999999999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308</v>
      </c>
      <c r="AT266" s="230" t="s">
        <v>369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2291</v>
      </c>
    </row>
    <row r="267" s="2" customFormat="1" ht="16.5" customHeight="1">
      <c r="A267" s="41"/>
      <c r="B267" s="42"/>
      <c r="C267" s="270" t="s">
        <v>466</v>
      </c>
      <c r="D267" s="270" t="s">
        <v>369</v>
      </c>
      <c r="E267" s="271" t="s">
        <v>486</v>
      </c>
      <c r="F267" s="272" t="s">
        <v>487</v>
      </c>
      <c r="G267" s="273" t="s">
        <v>396</v>
      </c>
      <c r="H267" s="274">
        <v>2</v>
      </c>
      <c r="I267" s="275"/>
      <c r="J267" s="276">
        <f>ROUND(I267*H267,2)</f>
        <v>0</v>
      </c>
      <c r="K267" s="272" t="s">
        <v>263</v>
      </c>
      <c r="L267" s="277"/>
      <c r="M267" s="278" t="s">
        <v>35</v>
      </c>
      <c r="N267" s="279" t="s">
        <v>51</v>
      </c>
      <c r="O267" s="87"/>
      <c r="P267" s="228">
        <f>O267*H267</f>
        <v>0</v>
      </c>
      <c r="Q267" s="228">
        <v>0.0040000000000000001</v>
      </c>
      <c r="R267" s="228">
        <f>Q267*H267</f>
        <v>0.0080000000000000002</v>
      </c>
      <c r="S267" s="228">
        <v>0</v>
      </c>
      <c r="T267" s="22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0" t="s">
        <v>308</v>
      </c>
      <c r="AT267" s="230" t="s">
        <v>369</v>
      </c>
      <c r="AU267" s="230" t="s">
        <v>89</v>
      </c>
      <c r="AY267" s="19" t="s">
        <v>257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9" t="s">
        <v>87</v>
      </c>
      <c r="BK267" s="231">
        <f>ROUND(I267*H267,2)</f>
        <v>0</v>
      </c>
      <c r="BL267" s="19" t="s">
        <v>264</v>
      </c>
      <c r="BM267" s="230" t="s">
        <v>2292</v>
      </c>
    </row>
    <row r="268" s="2" customFormat="1" ht="16.5" customHeight="1">
      <c r="A268" s="41"/>
      <c r="B268" s="42"/>
      <c r="C268" s="219" t="s">
        <v>471</v>
      </c>
      <c r="D268" s="219" t="s">
        <v>259</v>
      </c>
      <c r="E268" s="220" t="s">
        <v>490</v>
      </c>
      <c r="F268" s="221" t="s">
        <v>491</v>
      </c>
      <c r="G268" s="222" t="s">
        <v>297</v>
      </c>
      <c r="H268" s="223">
        <v>55</v>
      </c>
      <c r="I268" s="224"/>
      <c r="J268" s="225">
        <f>ROUND(I268*H268,2)</f>
        <v>0</v>
      </c>
      <c r="K268" s="221" t="s">
        <v>263</v>
      </c>
      <c r="L268" s="47"/>
      <c r="M268" s="226" t="s">
        <v>35</v>
      </c>
      <c r="N268" s="227" t="s">
        <v>51</v>
      </c>
      <c r="O268" s="87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264</v>
      </c>
      <c r="AT268" s="230" t="s">
        <v>259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2293</v>
      </c>
    </row>
    <row r="269" s="2" customFormat="1">
      <c r="A269" s="41"/>
      <c r="B269" s="42"/>
      <c r="C269" s="43"/>
      <c r="D269" s="232" t="s">
        <v>266</v>
      </c>
      <c r="E269" s="43"/>
      <c r="F269" s="233" t="s">
        <v>493</v>
      </c>
      <c r="G269" s="43"/>
      <c r="H269" s="43"/>
      <c r="I269" s="234"/>
      <c r="J269" s="43"/>
      <c r="K269" s="43"/>
      <c r="L269" s="47"/>
      <c r="M269" s="235"/>
      <c r="N269" s="23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266</v>
      </c>
      <c r="AU269" s="19" t="s">
        <v>89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2243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691</v>
      </c>
      <c r="G271" s="249"/>
      <c r="H271" s="252">
        <v>55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55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2" customFormat="1" ht="16.5" customHeight="1">
      <c r="A273" s="41"/>
      <c r="B273" s="42"/>
      <c r="C273" s="219" t="s">
        <v>475</v>
      </c>
      <c r="D273" s="219" t="s">
        <v>259</v>
      </c>
      <c r="E273" s="220" t="s">
        <v>495</v>
      </c>
      <c r="F273" s="221" t="s">
        <v>496</v>
      </c>
      <c r="G273" s="222" t="s">
        <v>297</v>
      </c>
      <c r="H273" s="223">
        <v>55</v>
      </c>
      <c r="I273" s="224"/>
      <c r="J273" s="225">
        <f>ROUND(I273*H273,2)</f>
        <v>0</v>
      </c>
      <c r="K273" s="221" t="s">
        <v>263</v>
      </c>
      <c r="L273" s="47"/>
      <c r="M273" s="226" t="s">
        <v>35</v>
      </c>
      <c r="N273" s="227" t="s">
        <v>51</v>
      </c>
      <c r="O273" s="87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264</v>
      </c>
      <c r="AT273" s="230" t="s">
        <v>259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2294</v>
      </c>
    </row>
    <row r="274" s="2" customFormat="1">
      <c r="A274" s="41"/>
      <c r="B274" s="42"/>
      <c r="C274" s="43"/>
      <c r="D274" s="232" t="s">
        <v>266</v>
      </c>
      <c r="E274" s="43"/>
      <c r="F274" s="233" t="s">
        <v>498</v>
      </c>
      <c r="G274" s="43"/>
      <c r="H274" s="43"/>
      <c r="I274" s="234"/>
      <c r="J274" s="43"/>
      <c r="K274" s="43"/>
      <c r="L274" s="47"/>
      <c r="M274" s="235"/>
      <c r="N274" s="23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266</v>
      </c>
      <c r="AU274" s="19" t="s">
        <v>89</v>
      </c>
    </row>
    <row r="275" s="13" customFormat="1">
      <c r="A275" s="13"/>
      <c r="B275" s="237"/>
      <c r="C275" s="238"/>
      <c r="D275" s="239" t="s">
        <v>268</v>
      </c>
      <c r="E275" s="240" t="s">
        <v>35</v>
      </c>
      <c r="F275" s="241" t="s">
        <v>2243</v>
      </c>
      <c r="G275" s="238"/>
      <c r="H275" s="240" t="s">
        <v>35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268</v>
      </c>
      <c r="AU275" s="247" t="s">
        <v>89</v>
      </c>
      <c r="AV275" s="13" t="s">
        <v>87</v>
      </c>
      <c r="AW275" s="13" t="s">
        <v>41</v>
      </c>
      <c r="AX275" s="13" t="s">
        <v>80</v>
      </c>
      <c r="AY275" s="247" t="s">
        <v>257</v>
      </c>
    </row>
    <row r="276" s="14" customFormat="1">
      <c r="A276" s="14"/>
      <c r="B276" s="248"/>
      <c r="C276" s="249"/>
      <c r="D276" s="239" t="s">
        <v>268</v>
      </c>
      <c r="E276" s="250" t="s">
        <v>35</v>
      </c>
      <c r="F276" s="251" t="s">
        <v>691</v>
      </c>
      <c r="G276" s="249"/>
      <c r="H276" s="252">
        <v>55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268</v>
      </c>
      <c r="AU276" s="258" t="s">
        <v>89</v>
      </c>
      <c r="AV276" s="14" t="s">
        <v>89</v>
      </c>
      <c r="AW276" s="14" t="s">
        <v>41</v>
      </c>
      <c r="AX276" s="14" t="s">
        <v>80</v>
      </c>
      <c r="AY276" s="258" t="s">
        <v>257</v>
      </c>
    </row>
    <row r="277" s="15" customFormat="1">
      <c r="A277" s="15"/>
      <c r="B277" s="259"/>
      <c r="C277" s="260"/>
      <c r="D277" s="239" t="s">
        <v>268</v>
      </c>
      <c r="E277" s="261" t="s">
        <v>35</v>
      </c>
      <c r="F277" s="262" t="s">
        <v>272</v>
      </c>
      <c r="G277" s="260"/>
      <c r="H277" s="263">
        <v>55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9" t="s">
        <v>268</v>
      </c>
      <c r="AU277" s="269" t="s">
        <v>89</v>
      </c>
      <c r="AV277" s="15" t="s">
        <v>264</v>
      </c>
      <c r="AW277" s="15" t="s">
        <v>41</v>
      </c>
      <c r="AX277" s="15" t="s">
        <v>87</v>
      </c>
      <c r="AY277" s="269" t="s">
        <v>257</v>
      </c>
    </row>
    <row r="278" s="2" customFormat="1" ht="16.5" customHeight="1">
      <c r="A278" s="41"/>
      <c r="B278" s="42"/>
      <c r="C278" s="219" t="s">
        <v>481</v>
      </c>
      <c r="D278" s="219" t="s">
        <v>259</v>
      </c>
      <c r="E278" s="220" t="s">
        <v>500</v>
      </c>
      <c r="F278" s="221" t="s">
        <v>501</v>
      </c>
      <c r="G278" s="222" t="s">
        <v>396</v>
      </c>
      <c r="H278" s="223">
        <v>2</v>
      </c>
      <c r="I278" s="224"/>
      <c r="J278" s="225">
        <f>ROUND(I278*H278,2)</f>
        <v>0</v>
      </c>
      <c r="K278" s="221" t="s">
        <v>263</v>
      </c>
      <c r="L278" s="47"/>
      <c r="M278" s="226" t="s">
        <v>35</v>
      </c>
      <c r="N278" s="227" t="s">
        <v>51</v>
      </c>
      <c r="O278" s="87"/>
      <c r="P278" s="228">
        <f>O278*H278</f>
        <v>0</v>
      </c>
      <c r="Q278" s="228">
        <v>0.45937</v>
      </c>
      <c r="R278" s="228">
        <f>Q278*H278</f>
        <v>0.91874</v>
      </c>
      <c r="S278" s="228">
        <v>0</v>
      </c>
      <c r="T278" s="22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30" t="s">
        <v>264</v>
      </c>
      <c r="AT278" s="230" t="s">
        <v>259</v>
      </c>
      <c r="AU278" s="230" t="s">
        <v>89</v>
      </c>
      <c r="AY278" s="19" t="s">
        <v>257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9" t="s">
        <v>87</v>
      </c>
      <c r="BK278" s="231">
        <f>ROUND(I278*H278,2)</f>
        <v>0</v>
      </c>
      <c r="BL278" s="19" t="s">
        <v>264</v>
      </c>
      <c r="BM278" s="230" t="s">
        <v>2295</v>
      </c>
    </row>
    <row r="279" s="2" customFormat="1">
      <c r="A279" s="41"/>
      <c r="B279" s="42"/>
      <c r="C279" s="43"/>
      <c r="D279" s="232" t="s">
        <v>266</v>
      </c>
      <c r="E279" s="43"/>
      <c r="F279" s="233" t="s">
        <v>503</v>
      </c>
      <c r="G279" s="43"/>
      <c r="H279" s="43"/>
      <c r="I279" s="234"/>
      <c r="J279" s="43"/>
      <c r="K279" s="43"/>
      <c r="L279" s="47"/>
      <c r="M279" s="235"/>
      <c r="N279" s="23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266</v>
      </c>
      <c r="AU279" s="19" t="s">
        <v>89</v>
      </c>
    </row>
    <row r="280" s="2" customFormat="1" ht="16.5" customHeight="1">
      <c r="A280" s="41"/>
      <c r="B280" s="42"/>
      <c r="C280" s="219" t="s">
        <v>485</v>
      </c>
      <c r="D280" s="219" t="s">
        <v>259</v>
      </c>
      <c r="E280" s="220" t="s">
        <v>505</v>
      </c>
      <c r="F280" s="221" t="s">
        <v>506</v>
      </c>
      <c r="G280" s="222" t="s">
        <v>396</v>
      </c>
      <c r="H280" s="223">
        <v>2</v>
      </c>
      <c r="I280" s="224"/>
      <c r="J280" s="225">
        <f>ROUND(I280*H280,2)</f>
        <v>0</v>
      </c>
      <c r="K280" s="221" t="s">
        <v>263</v>
      </c>
      <c r="L280" s="47"/>
      <c r="M280" s="226" t="s">
        <v>35</v>
      </c>
      <c r="N280" s="227" t="s">
        <v>51</v>
      </c>
      <c r="O280" s="87"/>
      <c r="P280" s="228">
        <f>O280*H280</f>
        <v>0</v>
      </c>
      <c r="Q280" s="228">
        <v>0.12303</v>
      </c>
      <c r="R280" s="228">
        <f>Q280*H280</f>
        <v>0.24606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264</v>
      </c>
      <c r="AT280" s="230" t="s">
        <v>259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2296</v>
      </c>
    </row>
    <row r="281" s="2" customFormat="1">
      <c r="A281" s="41"/>
      <c r="B281" s="42"/>
      <c r="C281" s="43"/>
      <c r="D281" s="232" t="s">
        <v>266</v>
      </c>
      <c r="E281" s="43"/>
      <c r="F281" s="233" t="s">
        <v>508</v>
      </c>
      <c r="G281" s="43"/>
      <c r="H281" s="43"/>
      <c r="I281" s="234"/>
      <c r="J281" s="43"/>
      <c r="K281" s="43"/>
      <c r="L281" s="47"/>
      <c r="M281" s="235"/>
      <c r="N281" s="23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266</v>
      </c>
      <c r="AU281" s="19" t="s">
        <v>89</v>
      </c>
    </row>
    <row r="282" s="13" customFormat="1">
      <c r="A282" s="13"/>
      <c r="B282" s="237"/>
      <c r="C282" s="238"/>
      <c r="D282" s="239" t="s">
        <v>268</v>
      </c>
      <c r="E282" s="240" t="s">
        <v>35</v>
      </c>
      <c r="F282" s="241" t="s">
        <v>2243</v>
      </c>
      <c r="G282" s="238"/>
      <c r="H282" s="240" t="s">
        <v>35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268</v>
      </c>
      <c r="AU282" s="247" t="s">
        <v>89</v>
      </c>
      <c r="AV282" s="13" t="s">
        <v>87</v>
      </c>
      <c r="AW282" s="13" t="s">
        <v>41</v>
      </c>
      <c r="AX282" s="13" t="s">
        <v>80</v>
      </c>
      <c r="AY282" s="247" t="s">
        <v>257</v>
      </c>
    </row>
    <row r="283" s="14" customFormat="1">
      <c r="A283" s="14"/>
      <c r="B283" s="248"/>
      <c r="C283" s="249"/>
      <c r="D283" s="239" t="s">
        <v>268</v>
      </c>
      <c r="E283" s="250" t="s">
        <v>35</v>
      </c>
      <c r="F283" s="251" t="s">
        <v>89</v>
      </c>
      <c r="G283" s="249"/>
      <c r="H283" s="252">
        <v>2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268</v>
      </c>
      <c r="AU283" s="258" t="s">
        <v>89</v>
      </c>
      <c r="AV283" s="14" t="s">
        <v>89</v>
      </c>
      <c r="AW283" s="14" t="s">
        <v>41</v>
      </c>
      <c r="AX283" s="14" t="s">
        <v>80</v>
      </c>
      <c r="AY283" s="258" t="s">
        <v>257</v>
      </c>
    </row>
    <row r="284" s="15" customFormat="1">
      <c r="A284" s="15"/>
      <c r="B284" s="259"/>
      <c r="C284" s="260"/>
      <c r="D284" s="239" t="s">
        <v>268</v>
      </c>
      <c r="E284" s="261" t="s">
        <v>35</v>
      </c>
      <c r="F284" s="262" t="s">
        <v>272</v>
      </c>
      <c r="G284" s="260"/>
      <c r="H284" s="263">
        <v>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9" t="s">
        <v>268</v>
      </c>
      <c r="AU284" s="269" t="s">
        <v>89</v>
      </c>
      <c r="AV284" s="15" t="s">
        <v>264</v>
      </c>
      <c r="AW284" s="15" t="s">
        <v>41</v>
      </c>
      <c r="AX284" s="15" t="s">
        <v>87</v>
      </c>
      <c r="AY284" s="269" t="s">
        <v>257</v>
      </c>
    </row>
    <row r="285" s="2" customFormat="1" ht="16.5" customHeight="1">
      <c r="A285" s="41"/>
      <c r="B285" s="42"/>
      <c r="C285" s="270" t="s">
        <v>489</v>
      </c>
      <c r="D285" s="270" t="s">
        <v>369</v>
      </c>
      <c r="E285" s="271" t="s">
        <v>510</v>
      </c>
      <c r="F285" s="272" t="s">
        <v>511</v>
      </c>
      <c r="G285" s="273" t="s">
        <v>396</v>
      </c>
      <c r="H285" s="274">
        <v>2</v>
      </c>
      <c r="I285" s="275"/>
      <c r="J285" s="276">
        <f>ROUND(I285*H285,2)</f>
        <v>0</v>
      </c>
      <c r="K285" s="272" t="s">
        <v>263</v>
      </c>
      <c r="L285" s="277"/>
      <c r="M285" s="278" t="s">
        <v>35</v>
      </c>
      <c r="N285" s="279" t="s">
        <v>51</v>
      </c>
      <c r="O285" s="87"/>
      <c r="P285" s="228">
        <f>O285*H285</f>
        <v>0</v>
      </c>
      <c r="Q285" s="228">
        <v>0.013299999999999999</v>
      </c>
      <c r="R285" s="228">
        <f>Q285*H285</f>
        <v>0.026599999999999999</v>
      </c>
      <c r="S285" s="228">
        <v>0</v>
      </c>
      <c r="T285" s="22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0" t="s">
        <v>308</v>
      </c>
      <c r="AT285" s="230" t="s">
        <v>369</v>
      </c>
      <c r="AU285" s="230" t="s">
        <v>89</v>
      </c>
      <c r="AY285" s="19" t="s">
        <v>257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9" t="s">
        <v>87</v>
      </c>
      <c r="BK285" s="231">
        <f>ROUND(I285*H285,2)</f>
        <v>0</v>
      </c>
      <c r="BL285" s="19" t="s">
        <v>264</v>
      </c>
      <c r="BM285" s="230" t="s">
        <v>2297</v>
      </c>
    </row>
    <row r="286" s="2" customFormat="1" ht="16.5" customHeight="1">
      <c r="A286" s="41"/>
      <c r="B286" s="42"/>
      <c r="C286" s="270" t="s">
        <v>494</v>
      </c>
      <c r="D286" s="270" t="s">
        <v>369</v>
      </c>
      <c r="E286" s="271" t="s">
        <v>514</v>
      </c>
      <c r="F286" s="272" t="s">
        <v>515</v>
      </c>
      <c r="G286" s="273" t="s">
        <v>396</v>
      </c>
      <c r="H286" s="274">
        <v>2</v>
      </c>
      <c r="I286" s="275"/>
      <c r="J286" s="276">
        <f>ROUND(I286*H286,2)</f>
        <v>0</v>
      </c>
      <c r="K286" s="272" t="s">
        <v>263</v>
      </c>
      <c r="L286" s="277"/>
      <c r="M286" s="278" t="s">
        <v>35</v>
      </c>
      <c r="N286" s="279" t="s">
        <v>51</v>
      </c>
      <c r="O286" s="87"/>
      <c r="P286" s="228">
        <f>O286*H286</f>
        <v>0</v>
      </c>
      <c r="Q286" s="228">
        <v>0.00089999999999999998</v>
      </c>
      <c r="R286" s="228">
        <f>Q286*H286</f>
        <v>0.0018</v>
      </c>
      <c r="S286" s="228">
        <v>0</v>
      </c>
      <c r="T286" s="22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0" t="s">
        <v>308</v>
      </c>
      <c r="AT286" s="230" t="s">
        <v>369</v>
      </c>
      <c r="AU286" s="230" t="s">
        <v>89</v>
      </c>
      <c r="AY286" s="19" t="s">
        <v>257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9" t="s">
        <v>87</v>
      </c>
      <c r="BK286" s="231">
        <f>ROUND(I286*H286,2)</f>
        <v>0</v>
      </c>
      <c r="BL286" s="19" t="s">
        <v>264</v>
      </c>
      <c r="BM286" s="230" t="s">
        <v>2298</v>
      </c>
    </row>
    <row r="287" s="2" customFormat="1" ht="16.5" customHeight="1">
      <c r="A287" s="41"/>
      <c r="B287" s="42"/>
      <c r="C287" s="219" t="s">
        <v>499</v>
      </c>
      <c r="D287" s="219" t="s">
        <v>259</v>
      </c>
      <c r="E287" s="220" t="s">
        <v>518</v>
      </c>
      <c r="F287" s="221" t="s">
        <v>519</v>
      </c>
      <c r="G287" s="222" t="s">
        <v>396</v>
      </c>
      <c r="H287" s="223">
        <v>2</v>
      </c>
      <c r="I287" s="224"/>
      <c r="J287" s="225">
        <f>ROUND(I287*H287,2)</f>
        <v>0</v>
      </c>
      <c r="K287" s="221" t="s">
        <v>263</v>
      </c>
      <c r="L287" s="47"/>
      <c r="M287" s="226" t="s">
        <v>35</v>
      </c>
      <c r="N287" s="227" t="s">
        <v>51</v>
      </c>
      <c r="O287" s="87"/>
      <c r="P287" s="228">
        <f>O287*H287</f>
        <v>0</v>
      </c>
      <c r="Q287" s="228">
        <v>0.00016000000000000001</v>
      </c>
      <c r="R287" s="228">
        <f>Q287*H287</f>
        <v>0.00032000000000000003</v>
      </c>
      <c r="S287" s="228">
        <v>0</v>
      </c>
      <c r="T287" s="22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0" t="s">
        <v>264</v>
      </c>
      <c r="AT287" s="230" t="s">
        <v>259</v>
      </c>
      <c r="AU287" s="230" t="s">
        <v>89</v>
      </c>
      <c r="AY287" s="19" t="s">
        <v>257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9" t="s">
        <v>87</v>
      </c>
      <c r="BK287" s="231">
        <f>ROUND(I287*H287,2)</f>
        <v>0</v>
      </c>
      <c r="BL287" s="19" t="s">
        <v>264</v>
      </c>
      <c r="BM287" s="230" t="s">
        <v>2299</v>
      </c>
    </row>
    <row r="288" s="2" customFormat="1">
      <c r="A288" s="41"/>
      <c r="B288" s="42"/>
      <c r="C288" s="43"/>
      <c r="D288" s="232" t="s">
        <v>266</v>
      </c>
      <c r="E288" s="43"/>
      <c r="F288" s="233" t="s">
        <v>521</v>
      </c>
      <c r="G288" s="43"/>
      <c r="H288" s="43"/>
      <c r="I288" s="234"/>
      <c r="J288" s="43"/>
      <c r="K288" s="43"/>
      <c r="L288" s="47"/>
      <c r="M288" s="235"/>
      <c r="N288" s="23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9" t="s">
        <v>266</v>
      </c>
      <c r="AU288" s="19" t="s">
        <v>89</v>
      </c>
    </row>
    <row r="289" s="13" customFormat="1">
      <c r="A289" s="13"/>
      <c r="B289" s="237"/>
      <c r="C289" s="238"/>
      <c r="D289" s="239" t="s">
        <v>268</v>
      </c>
      <c r="E289" s="240" t="s">
        <v>35</v>
      </c>
      <c r="F289" s="241" t="s">
        <v>2243</v>
      </c>
      <c r="G289" s="238"/>
      <c r="H289" s="240" t="s">
        <v>35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268</v>
      </c>
      <c r="AU289" s="247" t="s">
        <v>89</v>
      </c>
      <c r="AV289" s="13" t="s">
        <v>87</v>
      </c>
      <c r="AW289" s="13" t="s">
        <v>41</v>
      </c>
      <c r="AX289" s="13" t="s">
        <v>80</v>
      </c>
      <c r="AY289" s="247" t="s">
        <v>257</v>
      </c>
    </row>
    <row r="290" s="14" customFormat="1">
      <c r="A290" s="14"/>
      <c r="B290" s="248"/>
      <c r="C290" s="249"/>
      <c r="D290" s="239" t="s">
        <v>268</v>
      </c>
      <c r="E290" s="250" t="s">
        <v>35</v>
      </c>
      <c r="F290" s="251" t="s">
        <v>89</v>
      </c>
      <c r="G290" s="249"/>
      <c r="H290" s="252">
        <v>2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8" t="s">
        <v>268</v>
      </c>
      <c r="AU290" s="258" t="s">
        <v>89</v>
      </c>
      <c r="AV290" s="14" t="s">
        <v>89</v>
      </c>
      <c r="AW290" s="14" t="s">
        <v>41</v>
      </c>
      <c r="AX290" s="14" t="s">
        <v>80</v>
      </c>
      <c r="AY290" s="258" t="s">
        <v>257</v>
      </c>
    </row>
    <row r="291" s="15" customFormat="1">
      <c r="A291" s="15"/>
      <c r="B291" s="259"/>
      <c r="C291" s="260"/>
      <c r="D291" s="239" t="s">
        <v>268</v>
      </c>
      <c r="E291" s="261" t="s">
        <v>35</v>
      </c>
      <c r="F291" s="262" t="s">
        <v>272</v>
      </c>
      <c r="G291" s="260"/>
      <c r="H291" s="263">
        <v>2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9" t="s">
        <v>268</v>
      </c>
      <c r="AU291" s="269" t="s">
        <v>89</v>
      </c>
      <c r="AV291" s="15" t="s">
        <v>264</v>
      </c>
      <c r="AW291" s="15" t="s">
        <v>41</v>
      </c>
      <c r="AX291" s="15" t="s">
        <v>87</v>
      </c>
      <c r="AY291" s="269" t="s">
        <v>257</v>
      </c>
    </row>
    <row r="292" s="2" customFormat="1" ht="16.5" customHeight="1">
      <c r="A292" s="41"/>
      <c r="B292" s="42"/>
      <c r="C292" s="219" t="s">
        <v>504</v>
      </c>
      <c r="D292" s="219" t="s">
        <v>259</v>
      </c>
      <c r="E292" s="220" t="s">
        <v>523</v>
      </c>
      <c r="F292" s="221" t="s">
        <v>524</v>
      </c>
      <c r="G292" s="222" t="s">
        <v>297</v>
      </c>
      <c r="H292" s="223">
        <v>57</v>
      </c>
      <c r="I292" s="224"/>
      <c r="J292" s="225">
        <f>ROUND(I292*H292,2)</f>
        <v>0</v>
      </c>
      <c r="K292" s="221" t="s">
        <v>263</v>
      </c>
      <c r="L292" s="47"/>
      <c r="M292" s="226" t="s">
        <v>35</v>
      </c>
      <c r="N292" s="227" t="s">
        <v>51</v>
      </c>
      <c r="O292" s="87"/>
      <c r="P292" s="228">
        <f>O292*H292</f>
        <v>0</v>
      </c>
      <c r="Q292" s="228">
        <v>0.00019000000000000001</v>
      </c>
      <c r="R292" s="228">
        <f>Q292*H292</f>
        <v>0.010830000000000001</v>
      </c>
      <c r="S292" s="228">
        <v>0</v>
      </c>
      <c r="T292" s="22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0" t="s">
        <v>264</v>
      </c>
      <c r="AT292" s="230" t="s">
        <v>259</v>
      </c>
      <c r="AU292" s="230" t="s">
        <v>89</v>
      </c>
      <c r="AY292" s="19" t="s">
        <v>257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9" t="s">
        <v>87</v>
      </c>
      <c r="BK292" s="231">
        <f>ROUND(I292*H292,2)</f>
        <v>0</v>
      </c>
      <c r="BL292" s="19" t="s">
        <v>264</v>
      </c>
      <c r="BM292" s="230" t="s">
        <v>2300</v>
      </c>
    </row>
    <row r="293" s="2" customFormat="1">
      <c r="A293" s="41"/>
      <c r="B293" s="42"/>
      <c r="C293" s="43"/>
      <c r="D293" s="232" t="s">
        <v>266</v>
      </c>
      <c r="E293" s="43"/>
      <c r="F293" s="233" t="s">
        <v>526</v>
      </c>
      <c r="G293" s="43"/>
      <c r="H293" s="43"/>
      <c r="I293" s="234"/>
      <c r="J293" s="43"/>
      <c r="K293" s="43"/>
      <c r="L293" s="47"/>
      <c r="M293" s="235"/>
      <c r="N293" s="23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266</v>
      </c>
      <c r="AU293" s="19" t="s">
        <v>89</v>
      </c>
    </row>
    <row r="294" s="13" customFormat="1">
      <c r="A294" s="13"/>
      <c r="B294" s="237"/>
      <c r="C294" s="238"/>
      <c r="D294" s="239" t="s">
        <v>268</v>
      </c>
      <c r="E294" s="240" t="s">
        <v>35</v>
      </c>
      <c r="F294" s="241" t="s">
        <v>2243</v>
      </c>
      <c r="G294" s="238"/>
      <c r="H294" s="240" t="s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268</v>
      </c>
      <c r="AU294" s="247" t="s">
        <v>89</v>
      </c>
      <c r="AV294" s="13" t="s">
        <v>87</v>
      </c>
      <c r="AW294" s="13" t="s">
        <v>41</v>
      </c>
      <c r="AX294" s="13" t="s">
        <v>80</v>
      </c>
      <c r="AY294" s="247" t="s">
        <v>257</v>
      </c>
    </row>
    <row r="295" s="14" customFormat="1">
      <c r="A295" s="14"/>
      <c r="B295" s="248"/>
      <c r="C295" s="249"/>
      <c r="D295" s="239" t="s">
        <v>268</v>
      </c>
      <c r="E295" s="250" t="s">
        <v>35</v>
      </c>
      <c r="F295" s="251" t="s">
        <v>696</v>
      </c>
      <c r="G295" s="249"/>
      <c r="H295" s="252">
        <v>57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268</v>
      </c>
      <c r="AU295" s="258" t="s">
        <v>89</v>
      </c>
      <c r="AV295" s="14" t="s">
        <v>89</v>
      </c>
      <c r="AW295" s="14" t="s">
        <v>41</v>
      </c>
      <c r="AX295" s="14" t="s">
        <v>80</v>
      </c>
      <c r="AY295" s="258" t="s">
        <v>257</v>
      </c>
    </row>
    <row r="296" s="15" customFormat="1">
      <c r="A296" s="15"/>
      <c r="B296" s="259"/>
      <c r="C296" s="260"/>
      <c r="D296" s="239" t="s">
        <v>268</v>
      </c>
      <c r="E296" s="261" t="s">
        <v>35</v>
      </c>
      <c r="F296" s="262" t="s">
        <v>272</v>
      </c>
      <c r="G296" s="260"/>
      <c r="H296" s="263">
        <v>57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9" t="s">
        <v>268</v>
      </c>
      <c r="AU296" s="269" t="s">
        <v>89</v>
      </c>
      <c r="AV296" s="15" t="s">
        <v>264</v>
      </c>
      <c r="AW296" s="15" t="s">
        <v>41</v>
      </c>
      <c r="AX296" s="15" t="s">
        <v>87</v>
      </c>
      <c r="AY296" s="269" t="s">
        <v>257</v>
      </c>
    </row>
    <row r="297" s="2" customFormat="1" ht="16.5" customHeight="1">
      <c r="A297" s="41"/>
      <c r="B297" s="42"/>
      <c r="C297" s="219" t="s">
        <v>509</v>
      </c>
      <c r="D297" s="219" t="s">
        <v>259</v>
      </c>
      <c r="E297" s="220" t="s">
        <v>529</v>
      </c>
      <c r="F297" s="221" t="s">
        <v>530</v>
      </c>
      <c r="G297" s="222" t="s">
        <v>297</v>
      </c>
      <c r="H297" s="223">
        <v>55</v>
      </c>
      <c r="I297" s="224"/>
      <c r="J297" s="225">
        <f>ROUND(I297*H297,2)</f>
        <v>0</v>
      </c>
      <c r="K297" s="221" t="s">
        <v>263</v>
      </c>
      <c r="L297" s="47"/>
      <c r="M297" s="226" t="s">
        <v>35</v>
      </c>
      <c r="N297" s="227" t="s">
        <v>51</v>
      </c>
      <c r="O297" s="87"/>
      <c r="P297" s="228">
        <f>O297*H297</f>
        <v>0</v>
      </c>
      <c r="Q297" s="228">
        <v>6.0000000000000002E-05</v>
      </c>
      <c r="R297" s="228">
        <f>Q297*H297</f>
        <v>0.0033</v>
      </c>
      <c r="S297" s="228">
        <v>0</v>
      </c>
      <c r="T297" s="22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0" t="s">
        <v>264</v>
      </c>
      <c r="AT297" s="230" t="s">
        <v>259</v>
      </c>
      <c r="AU297" s="230" t="s">
        <v>89</v>
      </c>
      <c r="AY297" s="19" t="s">
        <v>257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87</v>
      </c>
      <c r="BK297" s="231">
        <f>ROUND(I297*H297,2)</f>
        <v>0</v>
      </c>
      <c r="BL297" s="19" t="s">
        <v>264</v>
      </c>
      <c r="BM297" s="230" t="s">
        <v>2301</v>
      </c>
    </row>
    <row r="298" s="2" customFormat="1">
      <c r="A298" s="41"/>
      <c r="B298" s="42"/>
      <c r="C298" s="43"/>
      <c r="D298" s="232" t="s">
        <v>266</v>
      </c>
      <c r="E298" s="43"/>
      <c r="F298" s="233" t="s">
        <v>532</v>
      </c>
      <c r="G298" s="43"/>
      <c r="H298" s="43"/>
      <c r="I298" s="234"/>
      <c r="J298" s="43"/>
      <c r="K298" s="43"/>
      <c r="L298" s="47"/>
      <c r="M298" s="235"/>
      <c r="N298" s="23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266</v>
      </c>
      <c r="AU298" s="19" t="s">
        <v>89</v>
      </c>
    </row>
    <row r="299" s="13" customFormat="1">
      <c r="A299" s="13"/>
      <c r="B299" s="237"/>
      <c r="C299" s="238"/>
      <c r="D299" s="239" t="s">
        <v>268</v>
      </c>
      <c r="E299" s="240" t="s">
        <v>35</v>
      </c>
      <c r="F299" s="241" t="s">
        <v>2243</v>
      </c>
      <c r="G299" s="238"/>
      <c r="H299" s="240" t="s">
        <v>35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268</v>
      </c>
      <c r="AU299" s="247" t="s">
        <v>89</v>
      </c>
      <c r="AV299" s="13" t="s">
        <v>87</v>
      </c>
      <c r="AW299" s="13" t="s">
        <v>41</v>
      </c>
      <c r="AX299" s="13" t="s">
        <v>80</v>
      </c>
      <c r="AY299" s="247" t="s">
        <v>257</v>
      </c>
    </row>
    <row r="300" s="14" customFormat="1">
      <c r="A300" s="14"/>
      <c r="B300" s="248"/>
      <c r="C300" s="249"/>
      <c r="D300" s="239" t="s">
        <v>268</v>
      </c>
      <c r="E300" s="250" t="s">
        <v>35</v>
      </c>
      <c r="F300" s="251" t="s">
        <v>691</v>
      </c>
      <c r="G300" s="249"/>
      <c r="H300" s="252">
        <v>55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8" t="s">
        <v>268</v>
      </c>
      <c r="AU300" s="258" t="s">
        <v>89</v>
      </c>
      <c r="AV300" s="14" t="s">
        <v>89</v>
      </c>
      <c r="AW300" s="14" t="s">
        <v>41</v>
      </c>
      <c r="AX300" s="14" t="s">
        <v>80</v>
      </c>
      <c r="AY300" s="258" t="s">
        <v>257</v>
      </c>
    </row>
    <row r="301" s="15" customFormat="1">
      <c r="A301" s="15"/>
      <c r="B301" s="259"/>
      <c r="C301" s="260"/>
      <c r="D301" s="239" t="s">
        <v>268</v>
      </c>
      <c r="E301" s="261" t="s">
        <v>35</v>
      </c>
      <c r="F301" s="262" t="s">
        <v>272</v>
      </c>
      <c r="G301" s="260"/>
      <c r="H301" s="263">
        <v>55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9" t="s">
        <v>268</v>
      </c>
      <c r="AU301" s="269" t="s">
        <v>89</v>
      </c>
      <c r="AV301" s="15" t="s">
        <v>264</v>
      </c>
      <c r="AW301" s="15" t="s">
        <v>41</v>
      </c>
      <c r="AX301" s="15" t="s">
        <v>87</v>
      </c>
      <c r="AY301" s="269" t="s">
        <v>257</v>
      </c>
    </row>
    <row r="302" s="12" customFormat="1" ht="22.8" customHeight="1">
      <c r="A302" s="12"/>
      <c r="B302" s="203"/>
      <c r="C302" s="204"/>
      <c r="D302" s="205" t="s">
        <v>79</v>
      </c>
      <c r="E302" s="217" t="s">
        <v>315</v>
      </c>
      <c r="F302" s="217" t="s">
        <v>533</v>
      </c>
      <c r="G302" s="204"/>
      <c r="H302" s="204"/>
      <c r="I302" s="207"/>
      <c r="J302" s="218">
        <f>BK302</f>
        <v>0</v>
      </c>
      <c r="K302" s="204"/>
      <c r="L302" s="209"/>
      <c r="M302" s="210"/>
      <c r="N302" s="211"/>
      <c r="O302" s="211"/>
      <c r="P302" s="212">
        <f>SUM(P303:P308)</f>
        <v>0</v>
      </c>
      <c r="Q302" s="211"/>
      <c r="R302" s="212">
        <f>SUM(R303:R308)</f>
        <v>0</v>
      </c>
      <c r="S302" s="211"/>
      <c r="T302" s="213">
        <f>SUM(T303:T308)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4" t="s">
        <v>87</v>
      </c>
      <c r="AT302" s="215" t="s">
        <v>79</v>
      </c>
      <c r="AU302" s="215" t="s">
        <v>87</v>
      </c>
      <c r="AY302" s="214" t="s">
        <v>257</v>
      </c>
      <c r="BK302" s="216">
        <f>SUM(BK303:BK308)</f>
        <v>0</v>
      </c>
    </row>
    <row r="303" s="2" customFormat="1" ht="16.5" customHeight="1">
      <c r="A303" s="41"/>
      <c r="B303" s="42"/>
      <c r="C303" s="219" t="s">
        <v>513</v>
      </c>
      <c r="D303" s="219" t="s">
        <v>259</v>
      </c>
      <c r="E303" s="220" t="s">
        <v>535</v>
      </c>
      <c r="F303" s="221" t="s">
        <v>536</v>
      </c>
      <c r="G303" s="222" t="s">
        <v>297</v>
      </c>
      <c r="H303" s="223">
        <v>109.06</v>
      </c>
      <c r="I303" s="224"/>
      <c r="J303" s="225">
        <f>ROUND(I303*H303,2)</f>
        <v>0</v>
      </c>
      <c r="K303" s="221" t="s">
        <v>263</v>
      </c>
      <c r="L303" s="47"/>
      <c r="M303" s="226" t="s">
        <v>35</v>
      </c>
      <c r="N303" s="227" t="s">
        <v>51</v>
      </c>
      <c r="O303" s="87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0" t="s">
        <v>264</v>
      </c>
      <c r="AT303" s="230" t="s">
        <v>259</v>
      </c>
      <c r="AU303" s="230" t="s">
        <v>89</v>
      </c>
      <c r="AY303" s="19" t="s">
        <v>257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9" t="s">
        <v>87</v>
      </c>
      <c r="BK303" s="231">
        <f>ROUND(I303*H303,2)</f>
        <v>0</v>
      </c>
      <c r="BL303" s="19" t="s">
        <v>264</v>
      </c>
      <c r="BM303" s="230" t="s">
        <v>2302</v>
      </c>
    </row>
    <row r="304" s="2" customFormat="1">
      <c r="A304" s="41"/>
      <c r="B304" s="42"/>
      <c r="C304" s="43"/>
      <c r="D304" s="232" t="s">
        <v>266</v>
      </c>
      <c r="E304" s="43"/>
      <c r="F304" s="233" t="s">
        <v>538</v>
      </c>
      <c r="G304" s="43"/>
      <c r="H304" s="43"/>
      <c r="I304" s="234"/>
      <c r="J304" s="43"/>
      <c r="K304" s="43"/>
      <c r="L304" s="47"/>
      <c r="M304" s="235"/>
      <c r="N304" s="23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266</v>
      </c>
      <c r="AU304" s="19" t="s">
        <v>89</v>
      </c>
    </row>
    <row r="305" s="13" customFormat="1">
      <c r="A305" s="13"/>
      <c r="B305" s="237"/>
      <c r="C305" s="238"/>
      <c r="D305" s="239" t="s">
        <v>268</v>
      </c>
      <c r="E305" s="240" t="s">
        <v>35</v>
      </c>
      <c r="F305" s="241" t="s">
        <v>2243</v>
      </c>
      <c r="G305" s="238"/>
      <c r="H305" s="240" t="s">
        <v>35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268</v>
      </c>
      <c r="AU305" s="247" t="s">
        <v>89</v>
      </c>
      <c r="AV305" s="13" t="s">
        <v>87</v>
      </c>
      <c r="AW305" s="13" t="s">
        <v>41</v>
      </c>
      <c r="AX305" s="13" t="s">
        <v>80</v>
      </c>
      <c r="AY305" s="247" t="s">
        <v>257</v>
      </c>
    </row>
    <row r="306" s="13" customFormat="1">
      <c r="A306" s="13"/>
      <c r="B306" s="237"/>
      <c r="C306" s="238"/>
      <c r="D306" s="239" t="s">
        <v>268</v>
      </c>
      <c r="E306" s="240" t="s">
        <v>35</v>
      </c>
      <c r="F306" s="241" t="s">
        <v>270</v>
      </c>
      <c r="G306" s="238"/>
      <c r="H306" s="240" t="s">
        <v>35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268</v>
      </c>
      <c r="AU306" s="247" t="s">
        <v>89</v>
      </c>
      <c r="AV306" s="13" t="s">
        <v>87</v>
      </c>
      <c r="AW306" s="13" t="s">
        <v>41</v>
      </c>
      <c r="AX306" s="13" t="s">
        <v>80</v>
      </c>
      <c r="AY306" s="247" t="s">
        <v>257</v>
      </c>
    </row>
    <row r="307" s="14" customFormat="1">
      <c r="A307" s="14"/>
      <c r="B307" s="248"/>
      <c r="C307" s="249"/>
      <c r="D307" s="239" t="s">
        <v>268</v>
      </c>
      <c r="E307" s="250" t="s">
        <v>35</v>
      </c>
      <c r="F307" s="251" t="s">
        <v>2303</v>
      </c>
      <c r="G307" s="249"/>
      <c r="H307" s="252">
        <v>109.06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268</v>
      </c>
      <c r="AU307" s="258" t="s">
        <v>89</v>
      </c>
      <c r="AV307" s="14" t="s">
        <v>89</v>
      </c>
      <c r="AW307" s="14" t="s">
        <v>41</v>
      </c>
      <c r="AX307" s="14" t="s">
        <v>80</v>
      </c>
      <c r="AY307" s="258" t="s">
        <v>257</v>
      </c>
    </row>
    <row r="308" s="15" customFormat="1">
      <c r="A308" s="15"/>
      <c r="B308" s="259"/>
      <c r="C308" s="260"/>
      <c r="D308" s="239" t="s">
        <v>268</v>
      </c>
      <c r="E308" s="261" t="s">
        <v>35</v>
      </c>
      <c r="F308" s="262" t="s">
        <v>272</v>
      </c>
      <c r="G308" s="260"/>
      <c r="H308" s="263">
        <v>109.06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9" t="s">
        <v>268</v>
      </c>
      <c r="AU308" s="269" t="s">
        <v>89</v>
      </c>
      <c r="AV308" s="15" t="s">
        <v>264</v>
      </c>
      <c r="AW308" s="15" t="s">
        <v>41</v>
      </c>
      <c r="AX308" s="15" t="s">
        <v>87</v>
      </c>
      <c r="AY308" s="269" t="s">
        <v>257</v>
      </c>
    </row>
    <row r="309" s="12" customFormat="1" ht="22.8" customHeight="1">
      <c r="A309" s="12"/>
      <c r="B309" s="203"/>
      <c r="C309" s="204"/>
      <c r="D309" s="205" t="s">
        <v>79</v>
      </c>
      <c r="E309" s="217" t="s">
        <v>539</v>
      </c>
      <c r="F309" s="217" t="s">
        <v>540</v>
      </c>
      <c r="G309" s="204"/>
      <c r="H309" s="204"/>
      <c r="I309" s="207"/>
      <c r="J309" s="218">
        <f>BK309</f>
        <v>0</v>
      </c>
      <c r="K309" s="204"/>
      <c r="L309" s="209"/>
      <c r="M309" s="210"/>
      <c r="N309" s="211"/>
      <c r="O309" s="211"/>
      <c r="P309" s="212">
        <f>SUM(P310:P325)</f>
        <v>0</v>
      </c>
      <c r="Q309" s="211"/>
      <c r="R309" s="212">
        <f>SUM(R310:R325)</f>
        <v>0</v>
      </c>
      <c r="S309" s="211"/>
      <c r="T309" s="213">
        <f>SUM(T310:T325)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4" t="s">
        <v>87</v>
      </c>
      <c r="AT309" s="215" t="s">
        <v>79</v>
      </c>
      <c r="AU309" s="215" t="s">
        <v>87</v>
      </c>
      <c r="AY309" s="214" t="s">
        <v>257</v>
      </c>
      <c r="BK309" s="216">
        <f>SUM(BK310:BK325)</f>
        <v>0</v>
      </c>
    </row>
    <row r="310" s="2" customFormat="1" ht="24.15" customHeight="1">
      <c r="A310" s="41"/>
      <c r="B310" s="42"/>
      <c r="C310" s="219" t="s">
        <v>517</v>
      </c>
      <c r="D310" s="219" t="s">
        <v>259</v>
      </c>
      <c r="E310" s="220" t="s">
        <v>542</v>
      </c>
      <c r="F310" s="221" t="s">
        <v>543</v>
      </c>
      <c r="G310" s="222" t="s">
        <v>356</v>
      </c>
      <c r="H310" s="223">
        <v>52.649000000000001</v>
      </c>
      <c r="I310" s="224"/>
      <c r="J310" s="225">
        <f>ROUND(I310*H310,2)</f>
        <v>0</v>
      </c>
      <c r="K310" s="221" t="s">
        <v>263</v>
      </c>
      <c r="L310" s="47"/>
      <c r="M310" s="226" t="s">
        <v>35</v>
      </c>
      <c r="N310" s="227" t="s">
        <v>51</v>
      </c>
      <c r="O310" s="87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30" t="s">
        <v>264</v>
      </c>
      <c r="AT310" s="230" t="s">
        <v>259</v>
      </c>
      <c r="AU310" s="230" t="s">
        <v>89</v>
      </c>
      <c r="AY310" s="19" t="s">
        <v>257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9" t="s">
        <v>87</v>
      </c>
      <c r="BK310" s="231">
        <f>ROUND(I310*H310,2)</f>
        <v>0</v>
      </c>
      <c r="BL310" s="19" t="s">
        <v>264</v>
      </c>
      <c r="BM310" s="230" t="s">
        <v>2304</v>
      </c>
    </row>
    <row r="311" s="2" customFormat="1">
      <c r="A311" s="41"/>
      <c r="B311" s="42"/>
      <c r="C311" s="43"/>
      <c r="D311" s="232" t="s">
        <v>266</v>
      </c>
      <c r="E311" s="43"/>
      <c r="F311" s="233" t="s">
        <v>545</v>
      </c>
      <c r="G311" s="43"/>
      <c r="H311" s="43"/>
      <c r="I311" s="234"/>
      <c r="J311" s="43"/>
      <c r="K311" s="43"/>
      <c r="L311" s="47"/>
      <c r="M311" s="235"/>
      <c r="N311" s="23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266</v>
      </c>
      <c r="AU311" s="19" t="s">
        <v>89</v>
      </c>
    </row>
    <row r="312" s="2" customFormat="1" ht="24.15" customHeight="1">
      <c r="A312" s="41"/>
      <c r="B312" s="42"/>
      <c r="C312" s="219" t="s">
        <v>522</v>
      </c>
      <c r="D312" s="219" t="s">
        <v>259</v>
      </c>
      <c r="E312" s="220" t="s">
        <v>547</v>
      </c>
      <c r="F312" s="221" t="s">
        <v>548</v>
      </c>
      <c r="G312" s="222" t="s">
        <v>356</v>
      </c>
      <c r="H312" s="223">
        <v>579.13900000000001</v>
      </c>
      <c r="I312" s="224"/>
      <c r="J312" s="225">
        <f>ROUND(I312*H312,2)</f>
        <v>0</v>
      </c>
      <c r="K312" s="221" t="s">
        <v>263</v>
      </c>
      <c r="L312" s="47"/>
      <c r="M312" s="226" t="s">
        <v>35</v>
      </c>
      <c r="N312" s="227" t="s">
        <v>51</v>
      </c>
      <c r="O312" s="87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30" t="s">
        <v>264</v>
      </c>
      <c r="AT312" s="230" t="s">
        <v>259</v>
      </c>
      <c r="AU312" s="230" t="s">
        <v>89</v>
      </c>
      <c r="AY312" s="19" t="s">
        <v>257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9" t="s">
        <v>87</v>
      </c>
      <c r="BK312" s="231">
        <f>ROUND(I312*H312,2)</f>
        <v>0</v>
      </c>
      <c r="BL312" s="19" t="s">
        <v>264</v>
      </c>
      <c r="BM312" s="230" t="s">
        <v>2305</v>
      </c>
    </row>
    <row r="313" s="2" customFormat="1">
      <c r="A313" s="41"/>
      <c r="B313" s="42"/>
      <c r="C313" s="43"/>
      <c r="D313" s="232" t="s">
        <v>266</v>
      </c>
      <c r="E313" s="43"/>
      <c r="F313" s="233" t="s">
        <v>550</v>
      </c>
      <c r="G313" s="43"/>
      <c r="H313" s="43"/>
      <c r="I313" s="234"/>
      <c r="J313" s="43"/>
      <c r="K313" s="43"/>
      <c r="L313" s="47"/>
      <c r="M313" s="235"/>
      <c r="N313" s="23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266</v>
      </c>
      <c r="AU313" s="19" t="s">
        <v>89</v>
      </c>
    </row>
    <row r="314" s="2" customFormat="1">
      <c r="A314" s="41"/>
      <c r="B314" s="42"/>
      <c r="C314" s="43"/>
      <c r="D314" s="239" t="s">
        <v>551</v>
      </c>
      <c r="E314" s="43"/>
      <c r="F314" s="280" t="s">
        <v>552</v>
      </c>
      <c r="G314" s="43"/>
      <c r="H314" s="43"/>
      <c r="I314" s="234"/>
      <c r="J314" s="43"/>
      <c r="K314" s="43"/>
      <c r="L314" s="47"/>
      <c r="M314" s="235"/>
      <c r="N314" s="23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551</v>
      </c>
      <c r="AU314" s="19" t="s">
        <v>89</v>
      </c>
    </row>
    <row r="315" s="14" customFormat="1">
      <c r="A315" s="14"/>
      <c r="B315" s="248"/>
      <c r="C315" s="249"/>
      <c r="D315" s="239" t="s">
        <v>268</v>
      </c>
      <c r="E315" s="249"/>
      <c r="F315" s="251" t="s">
        <v>2306</v>
      </c>
      <c r="G315" s="249"/>
      <c r="H315" s="252">
        <v>579.13900000000001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268</v>
      </c>
      <c r="AU315" s="258" t="s">
        <v>89</v>
      </c>
      <c r="AV315" s="14" t="s">
        <v>89</v>
      </c>
      <c r="AW315" s="14" t="s">
        <v>4</v>
      </c>
      <c r="AX315" s="14" t="s">
        <v>87</v>
      </c>
      <c r="AY315" s="258" t="s">
        <v>257</v>
      </c>
    </row>
    <row r="316" s="2" customFormat="1" ht="24.15" customHeight="1">
      <c r="A316" s="41"/>
      <c r="B316" s="42"/>
      <c r="C316" s="219" t="s">
        <v>528</v>
      </c>
      <c r="D316" s="219" t="s">
        <v>259</v>
      </c>
      <c r="E316" s="220" t="s">
        <v>555</v>
      </c>
      <c r="F316" s="221" t="s">
        <v>556</v>
      </c>
      <c r="G316" s="222" t="s">
        <v>356</v>
      </c>
      <c r="H316" s="223">
        <v>11.997</v>
      </c>
      <c r="I316" s="224"/>
      <c r="J316" s="225">
        <f>ROUND(I316*H316,2)</f>
        <v>0</v>
      </c>
      <c r="K316" s="221" t="s">
        <v>263</v>
      </c>
      <c r="L316" s="47"/>
      <c r="M316" s="226" t="s">
        <v>35</v>
      </c>
      <c r="N316" s="227" t="s">
        <v>51</v>
      </c>
      <c r="O316" s="87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30" t="s">
        <v>264</v>
      </c>
      <c r="AT316" s="230" t="s">
        <v>259</v>
      </c>
      <c r="AU316" s="230" t="s">
        <v>89</v>
      </c>
      <c r="AY316" s="19" t="s">
        <v>257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9" t="s">
        <v>87</v>
      </c>
      <c r="BK316" s="231">
        <f>ROUND(I316*H316,2)</f>
        <v>0</v>
      </c>
      <c r="BL316" s="19" t="s">
        <v>264</v>
      </c>
      <c r="BM316" s="230" t="s">
        <v>2307</v>
      </c>
    </row>
    <row r="317" s="2" customFormat="1">
      <c r="A317" s="41"/>
      <c r="B317" s="42"/>
      <c r="C317" s="43"/>
      <c r="D317" s="232" t="s">
        <v>266</v>
      </c>
      <c r="E317" s="43"/>
      <c r="F317" s="233" t="s">
        <v>558</v>
      </c>
      <c r="G317" s="43"/>
      <c r="H317" s="43"/>
      <c r="I317" s="234"/>
      <c r="J317" s="43"/>
      <c r="K317" s="43"/>
      <c r="L317" s="47"/>
      <c r="M317" s="235"/>
      <c r="N317" s="23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266</v>
      </c>
      <c r="AU317" s="19" t="s">
        <v>89</v>
      </c>
    </row>
    <row r="318" s="13" customFormat="1">
      <c r="A318" s="13"/>
      <c r="B318" s="237"/>
      <c r="C318" s="238"/>
      <c r="D318" s="239" t="s">
        <v>268</v>
      </c>
      <c r="E318" s="240" t="s">
        <v>35</v>
      </c>
      <c r="F318" s="241" t="s">
        <v>2243</v>
      </c>
      <c r="G318" s="238"/>
      <c r="H318" s="240" t="s">
        <v>35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268</v>
      </c>
      <c r="AU318" s="247" t="s">
        <v>89</v>
      </c>
      <c r="AV318" s="13" t="s">
        <v>87</v>
      </c>
      <c r="AW318" s="13" t="s">
        <v>41</v>
      </c>
      <c r="AX318" s="13" t="s">
        <v>80</v>
      </c>
      <c r="AY318" s="247" t="s">
        <v>257</v>
      </c>
    </row>
    <row r="319" s="14" customFormat="1">
      <c r="A319" s="14"/>
      <c r="B319" s="248"/>
      <c r="C319" s="249"/>
      <c r="D319" s="239" t="s">
        <v>268</v>
      </c>
      <c r="E319" s="250" t="s">
        <v>35</v>
      </c>
      <c r="F319" s="251" t="s">
        <v>2308</v>
      </c>
      <c r="G319" s="249"/>
      <c r="H319" s="252">
        <v>11.997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8" t="s">
        <v>268</v>
      </c>
      <c r="AU319" s="258" t="s">
        <v>89</v>
      </c>
      <c r="AV319" s="14" t="s">
        <v>89</v>
      </c>
      <c r="AW319" s="14" t="s">
        <v>41</v>
      </c>
      <c r="AX319" s="14" t="s">
        <v>80</v>
      </c>
      <c r="AY319" s="258" t="s">
        <v>257</v>
      </c>
    </row>
    <row r="320" s="15" customFormat="1">
      <c r="A320" s="15"/>
      <c r="B320" s="259"/>
      <c r="C320" s="260"/>
      <c r="D320" s="239" t="s">
        <v>268</v>
      </c>
      <c r="E320" s="261" t="s">
        <v>35</v>
      </c>
      <c r="F320" s="262" t="s">
        <v>272</v>
      </c>
      <c r="G320" s="260"/>
      <c r="H320" s="263">
        <v>11.997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268</v>
      </c>
      <c r="AU320" s="269" t="s">
        <v>89</v>
      </c>
      <c r="AV320" s="15" t="s">
        <v>264</v>
      </c>
      <c r="AW320" s="15" t="s">
        <v>41</v>
      </c>
      <c r="AX320" s="15" t="s">
        <v>87</v>
      </c>
      <c r="AY320" s="269" t="s">
        <v>257</v>
      </c>
    </row>
    <row r="321" s="2" customFormat="1" ht="24.15" customHeight="1">
      <c r="A321" s="41"/>
      <c r="B321" s="42"/>
      <c r="C321" s="219" t="s">
        <v>534</v>
      </c>
      <c r="D321" s="219" t="s">
        <v>259</v>
      </c>
      <c r="E321" s="220" t="s">
        <v>561</v>
      </c>
      <c r="F321" s="221" t="s">
        <v>355</v>
      </c>
      <c r="G321" s="222" t="s">
        <v>356</v>
      </c>
      <c r="H321" s="223">
        <v>40.351999999999997</v>
      </c>
      <c r="I321" s="224"/>
      <c r="J321" s="225">
        <f>ROUND(I321*H321,2)</f>
        <v>0</v>
      </c>
      <c r="K321" s="221" t="s">
        <v>263</v>
      </c>
      <c r="L321" s="47"/>
      <c r="M321" s="226" t="s">
        <v>35</v>
      </c>
      <c r="N321" s="227" t="s">
        <v>51</v>
      </c>
      <c r="O321" s="87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30" t="s">
        <v>264</v>
      </c>
      <c r="AT321" s="230" t="s">
        <v>259</v>
      </c>
      <c r="AU321" s="230" t="s">
        <v>89</v>
      </c>
      <c r="AY321" s="19" t="s">
        <v>257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9" t="s">
        <v>87</v>
      </c>
      <c r="BK321" s="231">
        <f>ROUND(I321*H321,2)</f>
        <v>0</v>
      </c>
      <c r="BL321" s="19" t="s">
        <v>264</v>
      </c>
      <c r="BM321" s="230" t="s">
        <v>2309</v>
      </c>
    </row>
    <row r="322" s="2" customFormat="1">
      <c r="A322" s="41"/>
      <c r="B322" s="42"/>
      <c r="C322" s="43"/>
      <c r="D322" s="232" t="s">
        <v>266</v>
      </c>
      <c r="E322" s="43"/>
      <c r="F322" s="233" t="s">
        <v>563</v>
      </c>
      <c r="G322" s="43"/>
      <c r="H322" s="43"/>
      <c r="I322" s="234"/>
      <c r="J322" s="43"/>
      <c r="K322" s="43"/>
      <c r="L322" s="47"/>
      <c r="M322" s="235"/>
      <c r="N322" s="23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266</v>
      </c>
      <c r="AU322" s="19" t="s">
        <v>89</v>
      </c>
    </row>
    <row r="323" s="13" customFormat="1">
      <c r="A323" s="13"/>
      <c r="B323" s="237"/>
      <c r="C323" s="238"/>
      <c r="D323" s="239" t="s">
        <v>268</v>
      </c>
      <c r="E323" s="240" t="s">
        <v>35</v>
      </c>
      <c r="F323" s="241" t="s">
        <v>2243</v>
      </c>
      <c r="G323" s="238"/>
      <c r="H323" s="240" t="s">
        <v>35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268</v>
      </c>
      <c r="AU323" s="247" t="s">
        <v>89</v>
      </c>
      <c r="AV323" s="13" t="s">
        <v>87</v>
      </c>
      <c r="AW323" s="13" t="s">
        <v>41</v>
      </c>
      <c r="AX323" s="13" t="s">
        <v>80</v>
      </c>
      <c r="AY323" s="247" t="s">
        <v>257</v>
      </c>
    </row>
    <row r="324" s="14" customFormat="1">
      <c r="A324" s="14"/>
      <c r="B324" s="248"/>
      <c r="C324" s="249"/>
      <c r="D324" s="239" t="s">
        <v>268</v>
      </c>
      <c r="E324" s="250" t="s">
        <v>35</v>
      </c>
      <c r="F324" s="251" t="s">
        <v>2310</v>
      </c>
      <c r="G324" s="249"/>
      <c r="H324" s="252">
        <v>40.351999999999997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8" t="s">
        <v>268</v>
      </c>
      <c r="AU324" s="258" t="s">
        <v>89</v>
      </c>
      <c r="AV324" s="14" t="s">
        <v>89</v>
      </c>
      <c r="AW324" s="14" t="s">
        <v>41</v>
      </c>
      <c r="AX324" s="14" t="s">
        <v>80</v>
      </c>
      <c r="AY324" s="258" t="s">
        <v>257</v>
      </c>
    </row>
    <row r="325" s="15" customFormat="1">
      <c r="A325" s="15"/>
      <c r="B325" s="259"/>
      <c r="C325" s="260"/>
      <c r="D325" s="239" t="s">
        <v>268</v>
      </c>
      <c r="E325" s="261" t="s">
        <v>35</v>
      </c>
      <c r="F325" s="262" t="s">
        <v>272</v>
      </c>
      <c r="G325" s="260"/>
      <c r="H325" s="263">
        <v>40.351999999999997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9" t="s">
        <v>268</v>
      </c>
      <c r="AU325" s="269" t="s">
        <v>89</v>
      </c>
      <c r="AV325" s="15" t="s">
        <v>264</v>
      </c>
      <c r="AW325" s="15" t="s">
        <v>41</v>
      </c>
      <c r="AX325" s="15" t="s">
        <v>87</v>
      </c>
      <c r="AY325" s="269" t="s">
        <v>257</v>
      </c>
    </row>
    <row r="326" s="12" customFormat="1" ht="22.8" customHeight="1">
      <c r="A326" s="12"/>
      <c r="B326" s="203"/>
      <c r="C326" s="204"/>
      <c r="D326" s="205" t="s">
        <v>79</v>
      </c>
      <c r="E326" s="217" t="s">
        <v>565</v>
      </c>
      <c r="F326" s="217" t="s">
        <v>566</v>
      </c>
      <c r="G326" s="204"/>
      <c r="H326" s="204"/>
      <c r="I326" s="207"/>
      <c r="J326" s="218">
        <f>BK326</f>
        <v>0</v>
      </c>
      <c r="K326" s="204"/>
      <c r="L326" s="209"/>
      <c r="M326" s="210"/>
      <c r="N326" s="211"/>
      <c r="O326" s="211"/>
      <c r="P326" s="212">
        <f>SUM(P327:P328)</f>
        <v>0</v>
      </c>
      <c r="Q326" s="211"/>
      <c r="R326" s="212">
        <f>SUM(R327:R328)</f>
        <v>0</v>
      </c>
      <c r="S326" s="211"/>
      <c r="T326" s="213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4" t="s">
        <v>87</v>
      </c>
      <c r="AT326" s="215" t="s">
        <v>79</v>
      </c>
      <c r="AU326" s="215" t="s">
        <v>87</v>
      </c>
      <c r="AY326" s="214" t="s">
        <v>257</v>
      </c>
      <c r="BK326" s="216">
        <f>SUM(BK327:BK328)</f>
        <v>0</v>
      </c>
    </row>
    <row r="327" s="2" customFormat="1" ht="24.15" customHeight="1">
      <c r="A327" s="41"/>
      <c r="B327" s="42"/>
      <c r="C327" s="219" t="s">
        <v>541</v>
      </c>
      <c r="D327" s="219" t="s">
        <v>259</v>
      </c>
      <c r="E327" s="220" t="s">
        <v>568</v>
      </c>
      <c r="F327" s="221" t="s">
        <v>569</v>
      </c>
      <c r="G327" s="222" t="s">
        <v>356</v>
      </c>
      <c r="H327" s="223">
        <v>13.24</v>
      </c>
      <c r="I327" s="224"/>
      <c r="J327" s="225">
        <f>ROUND(I327*H327,2)</f>
        <v>0</v>
      </c>
      <c r="K327" s="221" t="s">
        <v>263</v>
      </c>
      <c r="L327" s="47"/>
      <c r="M327" s="226" t="s">
        <v>35</v>
      </c>
      <c r="N327" s="227" t="s">
        <v>51</v>
      </c>
      <c r="O327" s="87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30" t="s">
        <v>264</v>
      </c>
      <c r="AT327" s="230" t="s">
        <v>259</v>
      </c>
      <c r="AU327" s="230" t="s">
        <v>89</v>
      </c>
      <c r="AY327" s="19" t="s">
        <v>257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9" t="s">
        <v>87</v>
      </c>
      <c r="BK327" s="231">
        <f>ROUND(I327*H327,2)</f>
        <v>0</v>
      </c>
      <c r="BL327" s="19" t="s">
        <v>264</v>
      </c>
      <c r="BM327" s="230" t="s">
        <v>2311</v>
      </c>
    </row>
    <row r="328" s="2" customFormat="1">
      <c r="A328" s="41"/>
      <c r="B328" s="42"/>
      <c r="C328" s="43"/>
      <c r="D328" s="232" t="s">
        <v>266</v>
      </c>
      <c r="E328" s="43"/>
      <c r="F328" s="233" t="s">
        <v>571</v>
      </c>
      <c r="G328" s="43"/>
      <c r="H328" s="43"/>
      <c r="I328" s="234"/>
      <c r="J328" s="43"/>
      <c r="K328" s="43"/>
      <c r="L328" s="47"/>
      <c r="M328" s="281"/>
      <c r="N328" s="282"/>
      <c r="O328" s="283"/>
      <c r="P328" s="283"/>
      <c r="Q328" s="283"/>
      <c r="R328" s="283"/>
      <c r="S328" s="283"/>
      <c r="T328" s="284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266</v>
      </c>
      <c r="AU328" s="19" t="s">
        <v>89</v>
      </c>
    </row>
    <row r="329" s="2" customFormat="1" ht="6.96" customHeight="1">
      <c r="A329" s="41"/>
      <c r="B329" s="62"/>
      <c r="C329" s="63"/>
      <c r="D329" s="63"/>
      <c r="E329" s="63"/>
      <c r="F329" s="63"/>
      <c r="G329" s="63"/>
      <c r="H329" s="63"/>
      <c r="I329" s="63"/>
      <c r="J329" s="63"/>
      <c r="K329" s="63"/>
      <c r="L329" s="47"/>
      <c r="M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</row>
  </sheetData>
  <sheetProtection sheet="1" autoFilter="0" formatColumns="0" formatRows="0" objects="1" scenarios="1" spinCount="100000" saltValue="YgmEfWhzSmCK6ikZbIlSGP3mQ9Eq+jbIDHeNiZNGdb7QcbfEDjHNDgd0TYqyO1NqJSRqde6/wLXylVaOAhXlvQ==" hashValue="x5NxHbwpNi3etryHU9NFeP8+gVUD9aEDk8zMKjAINP4dOW5h2+akrxacX40/A1uR0fzxvLi9a4MFMLmgsRN5vA==" algorithmName="SHA-512" password="CC35"/>
  <autoFilter ref="C99:K3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52"/>
    <hyperlink ref="F110" r:id="rId2" display="https://podminky.urs.cz/item/CS_URS_2021_01/113107163"/>
    <hyperlink ref="F116" r:id="rId3" display="https://podminky.urs.cz/item/CS_URS_2021_01/113107182"/>
    <hyperlink ref="F122" r:id="rId4" display="https://podminky.urs.cz/item/CS_URS_2021_01/115101201"/>
    <hyperlink ref="F127" r:id="rId5" display="https://podminky.urs.cz/item/CS_URS_2021_01/115101301"/>
    <hyperlink ref="F132" r:id="rId6" display="https://podminky.urs.cz/item/CS_URS_2021_01/119001405"/>
    <hyperlink ref="F138" r:id="rId7" display="https://podminky.urs.cz/item/CS_URS_2021_01/119001421"/>
    <hyperlink ref="F144" r:id="rId8" display="https://podminky.urs.cz/item/CS_URS_2021_01/132354204"/>
    <hyperlink ref="F150" r:id="rId9" display="https://podminky.urs.cz/item/CS_URS_2021_01/139001101"/>
    <hyperlink ref="F158" r:id="rId10" display="https://podminky.urs.cz/item/CS_URS_2021_01/151101101"/>
    <hyperlink ref="F164" r:id="rId11" display="https://podminky.urs.cz/item/CS_URS_2021_01/151101111"/>
    <hyperlink ref="F166" r:id="rId12" display="https://podminky.urs.cz/item/CS_URS_2021_01/162751137"/>
    <hyperlink ref="F172" r:id="rId13" display="https://podminky.urs.cz/item/CS_URS_2021_01/162751139"/>
    <hyperlink ref="F178" r:id="rId14" display="https://podminky.urs.cz/item/CS_URS_2021_01/171201221"/>
    <hyperlink ref="F184" r:id="rId15" display="https://podminky.urs.cz/item/CS_URS_2021_01/174151101"/>
    <hyperlink ref="F192" r:id="rId16" display="https://podminky.urs.cz/item/CS_URS_2021_01/175151101"/>
    <hyperlink ref="F202" r:id="rId17" display="https://podminky.urs.cz/item/CS_URS_2021_01/212752111"/>
    <hyperlink ref="F208" r:id="rId18" display="https://podminky.urs.cz/item/CS_URS_2021_01/338171113"/>
    <hyperlink ref="F216" r:id="rId19" display="https://podminky.urs.cz/item/CS_URS_2021_01/451573111"/>
    <hyperlink ref="F223" r:id="rId20" display="https://podminky.urs.cz/item/CS_URS_2021_01/857262122"/>
    <hyperlink ref="F229" r:id="rId21" display="https://podminky.urs.cz/item/CS_URS_2021_01/857263131"/>
    <hyperlink ref="F235" r:id="rId22" display="https://podminky.urs.cz/item/CS_URS_2021_01/871251211"/>
    <hyperlink ref="F242" r:id="rId23" display="https://podminky.urs.cz/item/CS_URS_2021_01/871291811"/>
    <hyperlink ref="F247" r:id="rId24" display="https://podminky.urs.cz/item/CS_URS_2021_01/877261101"/>
    <hyperlink ref="F261" r:id="rId25" display="https://podminky.urs.cz/item/CS_URS_2021_01/891261112"/>
    <hyperlink ref="F269" r:id="rId26" display="https://podminky.urs.cz/item/CS_URS_2021_01/892271111"/>
    <hyperlink ref="F274" r:id="rId27" display="https://podminky.urs.cz/item/CS_URS_2021_01/892273122"/>
    <hyperlink ref="F279" r:id="rId28" display="https://podminky.urs.cz/item/CS_URS_2021_01/892372111"/>
    <hyperlink ref="F281" r:id="rId29" display="https://podminky.urs.cz/item/CS_URS_2021_01/899401112"/>
    <hyperlink ref="F288" r:id="rId30" display="https://podminky.urs.cz/item/CS_URS_2021_01/899713111"/>
    <hyperlink ref="F293" r:id="rId31" display="https://podminky.urs.cz/item/CS_URS_2021_01/899721111"/>
    <hyperlink ref="F298" r:id="rId32" display="https://podminky.urs.cz/item/CS_URS_2021_01/899722111"/>
    <hyperlink ref="F304" r:id="rId33" display="https://podminky.urs.cz/item/CS_URS_2021_01/919735112"/>
    <hyperlink ref="F311" r:id="rId34" display="https://podminky.urs.cz/item/CS_URS_2021_01/997221551"/>
    <hyperlink ref="F313" r:id="rId35" display="https://podminky.urs.cz/item/CS_URS_2021_01/997221559"/>
    <hyperlink ref="F317" r:id="rId36" display="https://podminky.urs.cz/item/CS_URS_2021_01/997221645"/>
    <hyperlink ref="F322" r:id="rId37" display="https://podminky.urs.cz/item/CS_URS_2021_01/997221655"/>
    <hyperlink ref="F328" r:id="rId38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2312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2313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ROUND((SUM(BE100:BE342)),  2)</f>
        <v>0</v>
      </c>
      <c r="G37" s="41"/>
      <c r="H37" s="41"/>
      <c r="I37" s="163">
        <v>0.20999999999999999</v>
      </c>
      <c r="J37" s="162">
        <f>ROUND(((SUM(BE100:BE342))*I37),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ROUND((SUM(BF100:BF342)),  2)</f>
        <v>0</v>
      </c>
      <c r="G38" s="41"/>
      <c r="H38" s="41"/>
      <c r="I38" s="163">
        <v>0.14999999999999999</v>
      </c>
      <c r="J38" s="162">
        <f>ROUND(((SUM(BF100:BF342))*I38),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ROUND((SUM(BG100:BG342)),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ROUND((SUM(BH100:BH342)),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ROUND((SUM(BI100:BI342)),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2312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02.2 A - Přepojení stávajících vodovodních přípojek - investice města Děčín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236</v>
      </c>
      <c r="E70" s="189"/>
      <c r="F70" s="189"/>
      <c r="G70" s="189"/>
      <c r="H70" s="189"/>
      <c r="I70" s="189"/>
      <c r="J70" s="190">
        <f>J200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237</v>
      </c>
      <c r="E71" s="189"/>
      <c r="F71" s="189"/>
      <c r="G71" s="189"/>
      <c r="H71" s="189"/>
      <c r="I71" s="189"/>
      <c r="J71" s="190">
        <f>J208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713</v>
      </c>
      <c r="E72" s="189"/>
      <c r="F72" s="189"/>
      <c r="G72" s="189"/>
      <c r="H72" s="189"/>
      <c r="I72" s="189"/>
      <c r="J72" s="190">
        <f>J215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238</v>
      </c>
      <c r="E73" s="189"/>
      <c r="F73" s="189"/>
      <c r="G73" s="189"/>
      <c r="H73" s="189"/>
      <c r="I73" s="189"/>
      <c r="J73" s="190">
        <f>J228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239</v>
      </c>
      <c r="E74" s="189"/>
      <c r="F74" s="189"/>
      <c r="G74" s="189"/>
      <c r="H74" s="189"/>
      <c r="I74" s="189"/>
      <c r="J74" s="190">
        <f>J315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J323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J340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1664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2312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02.2 A - Přepojení stávajících vodovodních přípojek - investice města Děčín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3.3415754</v>
      </c>
      <c r="S100" s="99"/>
      <c r="T100" s="201">
        <f>T101</f>
        <v>5.9600000000000009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P102+P200+P208+P215+P228+P315+P323+P340</f>
        <v>0</v>
      </c>
      <c r="Q101" s="211"/>
      <c r="R101" s="212">
        <f>R102+R200+R208+R215+R228+R315+R323+R340</f>
        <v>3.3415754</v>
      </c>
      <c r="S101" s="211"/>
      <c r="T101" s="213">
        <f>T102+T200+T208+T215+T228+T315+T323+T340</f>
        <v>5.9600000000000009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BK102+BK200+BK208+BK215+BK228+BK315+BK323+BK340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SUM(P103:P199)</f>
        <v>0</v>
      </c>
      <c r="Q102" s="211"/>
      <c r="R102" s="212">
        <f>SUM(R103:R199)</f>
        <v>0.15165600000000001</v>
      </c>
      <c r="S102" s="211"/>
      <c r="T102" s="213">
        <f>SUM(T103:T199)</f>
        <v>5.9600000000000009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SUM(BK103:BK199)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824</v>
      </c>
      <c r="F103" s="221" t="s">
        <v>825</v>
      </c>
      <c r="G103" s="222" t="s">
        <v>262</v>
      </c>
      <c r="H103" s="223">
        <v>5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0.29999999999999999</v>
      </c>
      <c r="T103" s="229">
        <f>S103*H103</f>
        <v>1.5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2314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827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2315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2316</v>
      </c>
      <c r="G107" s="249"/>
      <c r="H107" s="252">
        <v>4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4" customFormat="1">
      <c r="A108" s="14"/>
      <c r="B108" s="248"/>
      <c r="C108" s="249"/>
      <c r="D108" s="239" t="s">
        <v>268</v>
      </c>
      <c r="E108" s="250" t="s">
        <v>35</v>
      </c>
      <c r="F108" s="251" t="s">
        <v>2317</v>
      </c>
      <c r="G108" s="249"/>
      <c r="H108" s="252">
        <v>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268</v>
      </c>
      <c r="AU108" s="258" t="s">
        <v>89</v>
      </c>
      <c r="AV108" s="14" t="s">
        <v>89</v>
      </c>
      <c r="AW108" s="14" t="s">
        <v>41</v>
      </c>
      <c r="AX108" s="14" t="s">
        <v>80</v>
      </c>
      <c r="AY108" s="258" t="s">
        <v>257</v>
      </c>
    </row>
    <row r="109" s="15" customFormat="1">
      <c r="A109" s="15"/>
      <c r="B109" s="259"/>
      <c r="C109" s="260"/>
      <c r="D109" s="239" t="s">
        <v>268</v>
      </c>
      <c r="E109" s="261" t="s">
        <v>35</v>
      </c>
      <c r="F109" s="262" t="s">
        <v>272</v>
      </c>
      <c r="G109" s="260"/>
      <c r="H109" s="263">
        <v>5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9" t="s">
        <v>268</v>
      </c>
      <c r="AU109" s="269" t="s">
        <v>89</v>
      </c>
      <c r="AV109" s="15" t="s">
        <v>264</v>
      </c>
      <c r="AW109" s="15" t="s">
        <v>41</v>
      </c>
      <c r="AX109" s="15" t="s">
        <v>87</v>
      </c>
      <c r="AY109" s="269" t="s">
        <v>257</v>
      </c>
    </row>
    <row r="110" s="2" customFormat="1" ht="37.8" customHeight="1">
      <c r="A110" s="41"/>
      <c r="B110" s="42"/>
      <c r="C110" s="219" t="s">
        <v>89</v>
      </c>
      <c r="D110" s="219" t="s">
        <v>259</v>
      </c>
      <c r="E110" s="220" t="s">
        <v>830</v>
      </c>
      <c r="F110" s="221" t="s">
        <v>831</v>
      </c>
      <c r="G110" s="222" t="s">
        <v>262</v>
      </c>
      <c r="H110" s="223">
        <v>5</v>
      </c>
      <c r="I110" s="224"/>
      <c r="J110" s="225">
        <f>ROUND(I110*H110,2)</f>
        <v>0</v>
      </c>
      <c r="K110" s="221" t="s">
        <v>263</v>
      </c>
      <c r="L110" s="47"/>
      <c r="M110" s="226" t="s">
        <v>35</v>
      </c>
      <c r="N110" s="227" t="s">
        <v>51</v>
      </c>
      <c r="O110" s="87"/>
      <c r="P110" s="228">
        <f>O110*H110</f>
        <v>0</v>
      </c>
      <c r="Q110" s="228">
        <v>0</v>
      </c>
      <c r="R110" s="228">
        <f>Q110*H110</f>
        <v>0</v>
      </c>
      <c r="S110" s="228">
        <v>0.44</v>
      </c>
      <c r="T110" s="229">
        <f>S110*H110</f>
        <v>2.2000000000000002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0" t="s">
        <v>264</v>
      </c>
      <c r="AT110" s="230" t="s">
        <v>259</v>
      </c>
      <c r="AU110" s="230" t="s">
        <v>89</v>
      </c>
      <c r="AY110" s="19" t="s">
        <v>257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87</v>
      </c>
      <c r="BK110" s="231">
        <f>ROUND(I110*H110,2)</f>
        <v>0</v>
      </c>
      <c r="BL110" s="19" t="s">
        <v>264</v>
      </c>
      <c r="BM110" s="230" t="s">
        <v>2318</v>
      </c>
    </row>
    <row r="111" s="2" customFormat="1">
      <c r="A111" s="41"/>
      <c r="B111" s="42"/>
      <c r="C111" s="43"/>
      <c r="D111" s="232" t="s">
        <v>266</v>
      </c>
      <c r="E111" s="43"/>
      <c r="F111" s="233" t="s">
        <v>833</v>
      </c>
      <c r="G111" s="43"/>
      <c r="H111" s="43"/>
      <c r="I111" s="234"/>
      <c r="J111" s="43"/>
      <c r="K111" s="43"/>
      <c r="L111" s="47"/>
      <c r="M111" s="235"/>
      <c r="N111" s="23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266</v>
      </c>
      <c r="AU111" s="19" t="s">
        <v>89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2315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3" customFormat="1">
      <c r="A113" s="13"/>
      <c r="B113" s="237"/>
      <c r="C113" s="238"/>
      <c r="D113" s="239" t="s">
        <v>268</v>
      </c>
      <c r="E113" s="240" t="s">
        <v>35</v>
      </c>
      <c r="F113" s="241" t="s">
        <v>270</v>
      </c>
      <c r="G113" s="238"/>
      <c r="H113" s="240" t="s">
        <v>35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268</v>
      </c>
      <c r="AU113" s="247" t="s">
        <v>89</v>
      </c>
      <c r="AV113" s="13" t="s">
        <v>87</v>
      </c>
      <c r="AW113" s="13" t="s">
        <v>41</v>
      </c>
      <c r="AX113" s="13" t="s">
        <v>80</v>
      </c>
      <c r="AY113" s="247" t="s">
        <v>257</v>
      </c>
    </row>
    <row r="114" s="14" customFormat="1">
      <c r="A114" s="14"/>
      <c r="B114" s="248"/>
      <c r="C114" s="249"/>
      <c r="D114" s="239" t="s">
        <v>268</v>
      </c>
      <c r="E114" s="250" t="s">
        <v>35</v>
      </c>
      <c r="F114" s="251" t="s">
        <v>2316</v>
      </c>
      <c r="G114" s="249"/>
      <c r="H114" s="252">
        <v>4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8" t="s">
        <v>268</v>
      </c>
      <c r="AU114" s="258" t="s">
        <v>89</v>
      </c>
      <c r="AV114" s="14" t="s">
        <v>89</v>
      </c>
      <c r="AW114" s="14" t="s">
        <v>41</v>
      </c>
      <c r="AX114" s="14" t="s">
        <v>80</v>
      </c>
      <c r="AY114" s="258" t="s">
        <v>257</v>
      </c>
    </row>
    <row r="115" s="14" customFormat="1">
      <c r="A115" s="14"/>
      <c r="B115" s="248"/>
      <c r="C115" s="249"/>
      <c r="D115" s="239" t="s">
        <v>268</v>
      </c>
      <c r="E115" s="250" t="s">
        <v>35</v>
      </c>
      <c r="F115" s="251" t="s">
        <v>2317</v>
      </c>
      <c r="G115" s="249"/>
      <c r="H115" s="252">
        <v>1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268</v>
      </c>
      <c r="AU115" s="258" t="s">
        <v>89</v>
      </c>
      <c r="AV115" s="14" t="s">
        <v>89</v>
      </c>
      <c r="AW115" s="14" t="s">
        <v>41</v>
      </c>
      <c r="AX115" s="14" t="s">
        <v>80</v>
      </c>
      <c r="AY115" s="258" t="s">
        <v>257</v>
      </c>
    </row>
    <row r="116" s="15" customFormat="1">
      <c r="A116" s="15"/>
      <c r="B116" s="259"/>
      <c r="C116" s="260"/>
      <c r="D116" s="239" t="s">
        <v>268</v>
      </c>
      <c r="E116" s="261" t="s">
        <v>35</v>
      </c>
      <c r="F116" s="262" t="s">
        <v>272</v>
      </c>
      <c r="G116" s="260"/>
      <c r="H116" s="263">
        <v>5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9" t="s">
        <v>268</v>
      </c>
      <c r="AU116" s="269" t="s">
        <v>89</v>
      </c>
      <c r="AV116" s="15" t="s">
        <v>264</v>
      </c>
      <c r="AW116" s="15" t="s">
        <v>41</v>
      </c>
      <c r="AX116" s="15" t="s">
        <v>87</v>
      </c>
      <c r="AY116" s="269" t="s">
        <v>257</v>
      </c>
    </row>
    <row r="117" s="2" customFormat="1" ht="37.8" customHeight="1">
      <c r="A117" s="41"/>
      <c r="B117" s="42"/>
      <c r="C117" s="219" t="s">
        <v>98</v>
      </c>
      <c r="D117" s="219" t="s">
        <v>259</v>
      </c>
      <c r="E117" s="220" t="s">
        <v>1267</v>
      </c>
      <c r="F117" s="221" t="s">
        <v>1268</v>
      </c>
      <c r="G117" s="222" t="s">
        <v>262</v>
      </c>
      <c r="H117" s="223">
        <v>2</v>
      </c>
      <c r="I117" s="224"/>
      <c r="J117" s="225">
        <f>ROUND(I117*H117,2)</f>
        <v>0</v>
      </c>
      <c r="K117" s="221" t="s">
        <v>263</v>
      </c>
      <c r="L117" s="47"/>
      <c r="M117" s="226" t="s">
        <v>35</v>
      </c>
      <c r="N117" s="227" t="s">
        <v>51</v>
      </c>
      <c r="O117" s="87"/>
      <c r="P117" s="228">
        <f>O117*H117</f>
        <v>0</v>
      </c>
      <c r="Q117" s="228">
        <v>0</v>
      </c>
      <c r="R117" s="228">
        <f>Q117*H117</f>
        <v>0</v>
      </c>
      <c r="S117" s="228">
        <v>0.57999999999999996</v>
      </c>
      <c r="T117" s="229">
        <f>S117*H117</f>
        <v>1.1599999999999999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30" t="s">
        <v>264</v>
      </c>
      <c r="AT117" s="230" t="s">
        <v>259</v>
      </c>
      <c r="AU117" s="230" t="s">
        <v>89</v>
      </c>
      <c r="AY117" s="19" t="s">
        <v>257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87</v>
      </c>
      <c r="BK117" s="231">
        <f>ROUND(I117*H117,2)</f>
        <v>0</v>
      </c>
      <c r="BL117" s="19" t="s">
        <v>264</v>
      </c>
      <c r="BM117" s="230" t="s">
        <v>2319</v>
      </c>
    </row>
    <row r="118" s="2" customFormat="1">
      <c r="A118" s="41"/>
      <c r="B118" s="42"/>
      <c r="C118" s="43"/>
      <c r="D118" s="232" t="s">
        <v>266</v>
      </c>
      <c r="E118" s="43"/>
      <c r="F118" s="233" t="s">
        <v>1270</v>
      </c>
      <c r="G118" s="43"/>
      <c r="H118" s="43"/>
      <c r="I118" s="234"/>
      <c r="J118" s="43"/>
      <c r="K118" s="43"/>
      <c r="L118" s="47"/>
      <c r="M118" s="235"/>
      <c r="N118" s="23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266</v>
      </c>
      <c r="AU118" s="19" t="s">
        <v>89</v>
      </c>
    </row>
    <row r="119" s="13" customFormat="1">
      <c r="A119" s="13"/>
      <c r="B119" s="237"/>
      <c r="C119" s="238"/>
      <c r="D119" s="239" t="s">
        <v>268</v>
      </c>
      <c r="E119" s="240" t="s">
        <v>35</v>
      </c>
      <c r="F119" s="241" t="s">
        <v>2315</v>
      </c>
      <c r="G119" s="238"/>
      <c r="H119" s="240" t="s">
        <v>35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268</v>
      </c>
      <c r="AU119" s="247" t="s">
        <v>89</v>
      </c>
      <c r="AV119" s="13" t="s">
        <v>87</v>
      </c>
      <c r="AW119" s="13" t="s">
        <v>41</v>
      </c>
      <c r="AX119" s="13" t="s">
        <v>80</v>
      </c>
      <c r="AY119" s="247" t="s">
        <v>257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270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4" customFormat="1">
      <c r="A121" s="14"/>
      <c r="B121" s="248"/>
      <c r="C121" s="249"/>
      <c r="D121" s="239" t="s">
        <v>268</v>
      </c>
      <c r="E121" s="250" t="s">
        <v>35</v>
      </c>
      <c r="F121" s="251" t="s">
        <v>2320</v>
      </c>
      <c r="G121" s="249"/>
      <c r="H121" s="252">
        <v>2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268</v>
      </c>
      <c r="AU121" s="258" t="s">
        <v>89</v>
      </c>
      <c r="AV121" s="14" t="s">
        <v>89</v>
      </c>
      <c r="AW121" s="14" t="s">
        <v>41</v>
      </c>
      <c r="AX121" s="14" t="s">
        <v>80</v>
      </c>
      <c r="AY121" s="258" t="s">
        <v>257</v>
      </c>
    </row>
    <row r="122" s="15" customFormat="1">
      <c r="A122" s="15"/>
      <c r="B122" s="259"/>
      <c r="C122" s="260"/>
      <c r="D122" s="239" t="s">
        <v>268</v>
      </c>
      <c r="E122" s="261" t="s">
        <v>35</v>
      </c>
      <c r="F122" s="262" t="s">
        <v>272</v>
      </c>
      <c r="G122" s="260"/>
      <c r="H122" s="263">
        <v>2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9" t="s">
        <v>268</v>
      </c>
      <c r="AU122" s="269" t="s">
        <v>89</v>
      </c>
      <c r="AV122" s="15" t="s">
        <v>264</v>
      </c>
      <c r="AW122" s="15" t="s">
        <v>41</v>
      </c>
      <c r="AX122" s="15" t="s">
        <v>87</v>
      </c>
      <c r="AY122" s="269" t="s">
        <v>257</v>
      </c>
    </row>
    <row r="123" s="2" customFormat="1" ht="33" customHeight="1">
      <c r="A123" s="41"/>
      <c r="B123" s="42"/>
      <c r="C123" s="219" t="s">
        <v>264</v>
      </c>
      <c r="D123" s="219" t="s">
        <v>259</v>
      </c>
      <c r="E123" s="220" t="s">
        <v>834</v>
      </c>
      <c r="F123" s="221" t="s">
        <v>835</v>
      </c>
      <c r="G123" s="222" t="s">
        <v>262</v>
      </c>
      <c r="H123" s="223">
        <v>5</v>
      </c>
      <c r="I123" s="224"/>
      <c r="J123" s="225">
        <f>ROUND(I123*H123,2)</f>
        <v>0</v>
      </c>
      <c r="K123" s="221" t="s">
        <v>263</v>
      </c>
      <c r="L123" s="47"/>
      <c r="M123" s="226" t="s">
        <v>35</v>
      </c>
      <c r="N123" s="227" t="s">
        <v>51</v>
      </c>
      <c r="O123" s="87"/>
      <c r="P123" s="228">
        <f>O123*H123</f>
        <v>0</v>
      </c>
      <c r="Q123" s="228">
        <v>0</v>
      </c>
      <c r="R123" s="228">
        <f>Q123*H123</f>
        <v>0</v>
      </c>
      <c r="S123" s="228">
        <v>0.22</v>
      </c>
      <c r="T123" s="229">
        <f>S123*H123</f>
        <v>1.1000000000000001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30" t="s">
        <v>264</v>
      </c>
      <c r="AT123" s="230" t="s">
        <v>259</v>
      </c>
      <c r="AU123" s="230" t="s">
        <v>89</v>
      </c>
      <c r="AY123" s="19" t="s">
        <v>257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87</v>
      </c>
      <c r="BK123" s="231">
        <f>ROUND(I123*H123,2)</f>
        <v>0</v>
      </c>
      <c r="BL123" s="19" t="s">
        <v>264</v>
      </c>
      <c r="BM123" s="230" t="s">
        <v>2321</v>
      </c>
    </row>
    <row r="124" s="2" customFormat="1">
      <c r="A124" s="41"/>
      <c r="B124" s="42"/>
      <c r="C124" s="43"/>
      <c r="D124" s="232" t="s">
        <v>266</v>
      </c>
      <c r="E124" s="43"/>
      <c r="F124" s="233" t="s">
        <v>837</v>
      </c>
      <c r="G124" s="43"/>
      <c r="H124" s="43"/>
      <c r="I124" s="234"/>
      <c r="J124" s="43"/>
      <c r="K124" s="43"/>
      <c r="L124" s="47"/>
      <c r="M124" s="235"/>
      <c r="N124" s="23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266</v>
      </c>
      <c r="AU124" s="19" t="s">
        <v>89</v>
      </c>
    </row>
    <row r="125" s="13" customFormat="1">
      <c r="A125" s="13"/>
      <c r="B125" s="237"/>
      <c r="C125" s="238"/>
      <c r="D125" s="239" t="s">
        <v>268</v>
      </c>
      <c r="E125" s="240" t="s">
        <v>35</v>
      </c>
      <c r="F125" s="241" t="s">
        <v>2315</v>
      </c>
      <c r="G125" s="238"/>
      <c r="H125" s="240" t="s">
        <v>35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268</v>
      </c>
      <c r="AU125" s="247" t="s">
        <v>89</v>
      </c>
      <c r="AV125" s="13" t="s">
        <v>87</v>
      </c>
      <c r="AW125" s="13" t="s">
        <v>41</v>
      </c>
      <c r="AX125" s="13" t="s">
        <v>80</v>
      </c>
      <c r="AY125" s="247" t="s">
        <v>257</v>
      </c>
    </row>
    <row r="126" s="13" customFormat="1">
      <c r="A126" s="13"/>
      <c r="B126" s="237"/>
      <c r="C126" s="238"/>
      <c r="D126" s="239" t="s">
        <v>268</v>
      </c>
      <c r="E126" s="240" t="s">
        <v>35</v>
      </c>
      <c r="F126" s="241" t="s">
        <v>270</v>
      </c>
      <c r="G126" s="238"/>
      <c r="H126" s="240" t="s">
        <v>35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268</v>
      </c>
      <c r="AU126" s="247" t="s">
        <v>89</v>
      </c>
      <c r="AV126" s="13" t="s">
        <v>87</v>
      </c>
      <c r="AW126" s="13" t="s">
        <v>41</v>
      </c>
      <c r="AX126" s="13" t="s">
        <v>80</v>
      </c>
      <c r="AY126" s="247" t="s">
        <v>257</v>
      </c>
    </row>
    <row r="127" s="14" customFormat="1">
      <c r="A127" s="14"/>
      <c r="B127" s="248"/>
      <c r="C127" s="249"/>
      <c r="D127" s="239" t="s">
        <v>268</v>
      </c>
      <c r="E127" s="250" t="s">
        <v>35</v>
      </c>
      <c r="F127" s="251" t="s">
        <v>2316</v>
      </c>
      <c r="G127" s="249"/>
      <c r="H127" s="252">
        <v>4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268</v>
      </c>
      <c r="AU127" s="258" t="s">
        <v>89</v>
      </c>
      <c r="AV127" s="14" t="s">
        <v>89</v>
      </c>
      <c r="AW127" s="14" t="s">
        <v>41</v>
      </c>
      <c r="AX127" s="14" t="s">
        <v>80</v>
      </c>
      <c r="AY127" s="258" t="s">
        <v>257</v>
      </c>
    </row>
    <row r="128" s="14" customFormat="1">
      <c r="A128" s="14"/>
      <c r="B128" s="248"/>
      <c r="C128" s="249"/>
      <c r="D128" s="239" t="s">
        <v>268</v>
      </c>
      <c r="E128" s="250" t="s">
        <v>35</v>
      </c>
      <c r="F128" s="251" t="s">
        <v>2317</v>
      </c>
      <c r="G128" s="249"/>
      <c r="H128" s="252">
        <v>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268</v>
      </c>
      <c r="AU128" s="258" t="s">
        <v>89</v>
      </c>
      <c r="AV128" s="14" t="s">
        <v>89</v>
      </c>
      <c r="AW128" s="14" t="s">
        <v>41</v>
      </c>
      <c r="AX128" s="14" t="s">
        <v>80</v>
      </c>
      <c r="AY128" s="258" t="s">
        <v>257</v>
      </c>
    </row>
    <row r="129" s="15" customFormat="1">
      <c r="A129" s="15"/>
      <c r="B129" s="259"/>
      <c r="C129" s="260"/>
      <c r="D129" s="239" t="s">
        <v>268</v>
      </c>
      <c r="E129" s="261" t="s">
        <v>35</v>
      </c>
      <c r="F129" s="262" t="s">
        <v>272</v>
      </c>
      <c r="G129" s="260"/>
      <c r="H129" s="263">
        <v>5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9" t="s">
        <v>268</v>
      </c>
      <c r="AU129" s="269" t="s">
        <v>89</v>
      </c>
      <c r="AV129" s="15" t="s">
        <v>264</v>
      </c>
      <c r="AW129" s="15" t="s">
        <v>41</v>
      </c>
      <c r="AX129" s="15" t="s">
        <v>87</v>
      </c>
      <c r="AY129" s="269" t="s">
        <v>257</v>
      </c>
    </row>
    <row r="130" s="2" customFormat="1" ht="49.05" customHeight="1">
      <c r="A130" s="41"/>
      <c r="B130" s="42"/>
      <c r="C130" s="219" t="s">
        <v>287</v>
      </c>
      <c r="D130" s="219" t="s">
        <v>259</v>
      </c>
      <c r="E130" s="220" t="s">
        <v>295</v>
      </c>
      <c r="F130" s="221" t="s">
        <v>296</v>
      </c>
      <c r="G130" s="222" t="s">
        <v>297</v>
      </c>
      <c r="H130" s="223">
        <v>1.2</v>
      </c>
      <c r="I130" s="224"/>
      <c r="J130" s="225">
        <f>ROUND(I130*H130,2)</f>
        <v>0</v>
      </c>
      <c r="K130" s="221" t="s">
        <v>263</v>
      </c>
      <c r="L130" s="47"/>
      <c r="M130" s="226" t="s">
        <v>35</v>
      </c>
      <c r="N130" s="227" t="s">
        <v>51</v>
      </c>
      <c r="O130" s="87"/>
      <c r="P130" s="228">
        <f>O130*H130</f>
        <v>0</v>
      </c>
      <c r="Q130" s="228">
        <v>0.036900000000000002</v>
      </c>
      <c r="R130" s="228">
        <f>Q130*H130</f>
        <v>0.04428</v>
      </c>
      <c r="S130" s="228">
        <v>0</v>
      </c>
      <c r="T130" s="22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0" t="s">
        <v>264</v>
      </c>
      <c r="AT130" s="230" t="s">
        <v>259</v>
      </c>
      <c r="AU130" s="230" t="s">
        <v>89</v>
      </c>
      <c r="AY130" s="19" t="s">
        <v>257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87</v>
      </c>
      <c r="BK130" s="231">
        <f>ROUND(I130*H130,2)</f>
        <v>0</v>
      </c>
      <c r="BL130" s="19" t="s">
        <v>264</v>
      </c>
      <c r="BM130" s="230" t="s">
        <v>2322</v>
      </c>
    </row>
    <row r="131" s="2" customFormat="1">
      <c r="A131" s="41"/>
      <c r="B131" s="42"/>
      <c r="C131" s="43"/>
      <c r="D131" s="232" t="s">
        <v>266</v>
      </c>
      <c r="E131" s="43"/>
      <c r="F131" s="233" t="s">
        <v>299</v>
      </c>
      <c r="G131" s="43"/>
      <c r="H131" s="43"/>
      <c r="I131" s="234"/>
      <c r="J131" s="43"/>
      <c r="K131" s="43"/>
      <c r="L131" s="47"/>
      <c r="M131" s="235"/>
      <c r="N131" s="23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266</v>
      </c>
      <c r="AU131" s="19" t="s">
        <v>89</v>
      </c>
    </row>
    <row r="132" s="13" customFormat="1">
      <c r="A132" s="13"/>
      <c r="B132" s="237"/>
      <c r="C132" s="238"/>
      <c r="D132" s="239" t="s">
        <v>268</v>
      </c>
      <c r="E132" s="240" t="s">
        <v>35</v>
      </c>
      <c r="F132" s="241" t="s">
        <v>2315</v>
      </c>
      <c r="G132" s="238"/>
      <c r="H132" s="240" t="s">
        <v>35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268</v>
      </c>
      <c r="AU132" s="247" t="s">
        <v>89</v>
      </c>
      <c r="AV132" s="13" t="s">
        <v>87</v>
      </c>
      <c r="AW132" s="13" t="s">
        <v>41</v>
      </c>
      <c r="AX132" s="13" t="s">
        <v>80</v>
      </c>
      <c r="AY132" s="247" t="s">
        <v>257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2323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4" customFormat="1">
      <c r="A134" s="14"/>
      <c r="B134" s="248"/>
      <c r="C134" s="249"/>
      <c r="D134" s="239" t="s">
        <v>268</v>
      </c>
      <c r="E134" s="250" t="s">
        <v>35</v>
      </c>
      <c r="F134" s="251" t="s">
        <v>1130</v>
      </c>
      <c r="G134" s="249"/>
      <c r="H134" s="252">
        <v>1.2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268</v>
      </c>
      <c r="AU134" s="258" t="s">
        <v>89</v>
      </c>
      <c r="AV134" s="14" t="s">
        <v>89</v>
      </c>
      <c r="AW134" s="14" t="s">
        <v>41</v>
      </c>
      <c r="AX134" s="14" t="s">
        <v>80</v>
      </c>
      <c r="AY134" s="258" t="s">
        <v>257</v>
      </c>
    </row>
    <row r="135" s="15" customFormat="1">
      <c r="A135" s="15"/>
      <c r="B135" s="259"/>
      <c r="C135" s="260"/>
      <c r="D135" s="239" t="s">
        <v>268</v>
      </c>
      <c r="E135" s="261" t="s">
        <v>35</v>
      </c>
      <c r="F135" s="262" t="s">
        <v>272</v>
      </c>
      <c r="G135" s="260"/>
      <c r="H135" s="263">
        <v>1.2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9" t="s">
        <v>268</v>
      </c>
      <c r="AU135" s="269" t="s">
        <v>89</v>
      </c>
      <c r="AV135" s="15" t="s">
        <v>264</v>
      </c>
      <c r="AW135" s="15" t="s">
        <v>41</v>
      </c>
      <c r="AX135" s="15" t="s">
        <v>87</v>
      </c>
      <c r="AY135" s="269" t="s">
        <v>257</v>
      </c>
    </row>
    <row r="136" s="2" customFormat="1" ht="49.05" customHeight="1">
      <c r="A136" s="41"/>
      <c r="B136" s="42"/>
      <c r="C136" s="219" t="s">
        <v>294</v>
      </c>
      <c r="D136" s="219" t="s">
        <v>259</v>
      </c>
      <c r="E136" s="220" t="s">
        <v>309</v>
      </c>
      <c r="F136" s="221" t="s">
        <v>310</v>
      </c>
      <c r="G136" s="222" t="s">
        <v>297</v>
      </c>
      <c r="H136" s="223">
        <v>2.3999999999999999</v>
      </c>
      <c r="I136" s="224"/>
      <c r="J136" s="225">
        <f>ROUND(I136*H136,2)</f>
        <v>0</v>
      </c>
      <c r="K136" s="221" t="s">
        <v>263</v>
      </c>
      <c r="L136" s="47"/>
      <c r="M136" s="226" t="s">
        <v>35</v>
      </c>
      <c r="N136" s="227" t="s">
        <v>51</v>
      </c>
      <c r="O136" s="87"/>
      <c r="P136" s="228">
        <f>O136*H136</f>
        <v>0</v>
      </c>
      <c r="Q136" s="228">
        <v>0.036900000000000002</v>
      </c>
      <c r="R136" s="228">
        <f>Q136*H136</f>
        <v>0.08856</v>
      </c>
      <c r="S136" s="228">
        <v>0</v>
      </c>
      <c r="T136" s="22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30" t="s">
        <v>264</v>
      </c>
      <c r="AT136" s="230" t="s">
        <v>259</v>
      </c>
      <c r="AU136" s="230" t="s">
        <v>89</v>
      </c>
      <c r="AY136" s="19" t="s">
        <v>257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87</v>
      </c>
      <c r="BK136" s="231">
        <f>ROUND(I136*H136,2)</f>
        <v>0</v>
      </c>
      <c r="BL136" s="19" t="s">
        <v>264</v>
      </c>
      <c r="BM136" s="230" t="s">
        <v>2324</v>
      </c>
    </row>
    <row r="137" s="2" customFormat="1">
      <c r="A137" s="41"/>
      <c r="B137" s="42"/>
      <c r="C137" s="43"/>
      <c r="D137" s="232" t="s">
        <v>266</v>
      </c>
      <c r="E137" s="43"/>
      <c r="F137" s="233" t="s">
        <v>312</v>
      </c>
      <c r="G137" s="43"/>
      <c r="H137" s="43"/>
      <c r="I137" s="234"/>
      <c r="J137" s="43"/>
      <c r="K137" s="43"/>
      <c r="L137" s="47"/>
      <c r="M137" s="235"/>
      <c r="N137" s="23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266</v>
      </c>
      <c r="AU137" s="19" t="s">
        <v>89</v>
      </c>
    </row>
    <row r="138" s="13" customFormat="1">
      <c r="A138" s="13"/>
      <c r="B138" s="237"/>
      <c r="C138" s="238"/>
      <c r="D138" s="239" t="s">
        <v>268</v>
      </c>
      <c r="E138" s="240" t="s">
        <v>35</v>
      </c>
      <c r="F138" s="241" t="s">
        <v>2315</v>
      </c>
      <c r="G138" s="238"/>
      <c r="H138" s="240" t="s">
        <v>35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268</v>
      </c>
      <c r="AU138" s="247" t="s">
        <v>89</v>
      </c>
      <c r="AV138" s="13" t="s">
        <v>87</v>
      </c>
      <c r="AW138" s="13" t="s">
        <v>41</v>
      </c>
      <c r="AX138" s="13" t="s">
        <v>80</v>
      </c>
      <c r="AY138" s="247" t="s">
        <v>257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723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4" customFormat="1">
      <c r="A140" s="14"/>
      <c r="B140" s="248"/>
      <c r="C140" s="249"/>
      <c r="D140" s="239" t="s">
        <v>268</v>
      </c>
      <c r="E140" s="250" t="s">
        <v>35</v>
      </c>
      <c r="F140" s="251" t="s">
        <v>301</v>
      </c>
      <c r="G140" s="249"/>
      <c r="H140" s="252">
        <v>2.3999999999999999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268</v>
      </c>
      <c r="AU140" s="258" t="s">
        <v>89</v>
      </c>
      <c r="AV140" s="14" t="s">
        <v>89</v>
      </c>
      <c r="AW140" s="14" t="s">
        <v>41</v>
      </c>
      <c r="AX140" s="14" t="s">
        <v>80</v>
      </c>
      <c r="AY140" s="258" t="s">
        <v>257</v>
      </c>
    </row>
    <row r="141" s="15" customFormat="1">
      <c r="A141" s="15"/>
      <c r="B141" s="259"/>
      <c r="C141" s="260"/>
      <c r="D141" s="239" t="s">
        <v>268</v>
      </c>
      <c r="E141" s="261" t="s">
        <v>35</v>
      </c>
      <c r="F141" s="262" t="s">
        <v>272</v>
      </c>
      <c r="G141" s="260"/>
      <c r="H141" s="263">
        <v>2.3999999999999999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268</v>
      </c>
      <c r="AU141" s="269" t="s">
        <v>89</v>
      </c>
      <c r="AV141" s="15" t="s">
        <v>264</v>
      </c>
      <c r="AW141" s="15" t="s">
        <v>41</v>
      </c>
      <c r="AX141" s="15" t="s">
        <v>87</v>
      </c>
      <c r="AY141" s="269" t="s">
        <v>257</v>
      </c>
    </row>
    <row r="142" s="2" customFormat="1" ht="24.15" customHeight="1">
      <c r="A142" s="41"/>
      <c r="B142" s="42"/>
      <c r="C142" s="219" t="s">
        <v>302</v>
      </c>
      <c r="D142" s="219" t="s">
        <v>259</v>
      </c>
      <c r="E142" s="220" t="s">
        <v>838</v>
      </c>
      <c r="F142" s="221" t="s">
        <v>839</v>
      </c>
      <c r="G142" s="222" t="s">
        <v>318</v>
      </c>
      <c r="H142" s="223">
        <v>7.4400000000000004</v>
      </c>
      <c r="I142" s="224"/>
      <c r="J142" s="225">
        <f>ROUND(I142*H142,2)</f>
        <v>0</v>
      </c>
      <c r="K142" s="221" t="s">
        <v>263</v>
      </c>
      <c r="L142" s="47"/>
      <c r="M142" s="226" t="s">
        <v>35</v>
      </c>
      <c r="N142" s="227" t="s">
        <v>51</v>
      </c>
      <c r="O142" s="87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0" t="s">
        <v>264</v>
      </c>
      <c r="AT142" s="230" t="s">
        <v>259</v>
      </c>
      <c r="AU142" s="230" t="s">
        <v>89</v>
      </c>
      <c r="AY142" s="19" t="s">
        <v>257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87</v>
      </c>
      <c r="BK142" s="231">
        <f>ROUND(I142*H142,2)</f>
        <v>0</v>
      </c>
      <c r="BL142" s="19" t="s">
        <v>264</v>
      </c>
      <c r="BM142" s="230" t="s">
        <v>2325</v>
      </c>
    </row>
    <row r="143" s="2" customFormat="1">
      <c r="A143" s="41"/>
      <c r="B143" s="42"/>
      <c r="C143" s="43"/>
      <c r="D143" s="232" t="s">
        <v>266</v>
      </c>
      <c r="E143" s="43"/>
      <c r="F143" s="233" t="s">
        <v>841</v>
      </c>
      <c r="G143" s="43"/>
      <c r="H143" s="43"/>
      <c r="I143" s="234"/>
      <c r="J143" s="43"/>
      <c r="K143" s="43"/>
      <c r="L143" s="47"/>
      <c r="M143" s="235"/>
      <c r="N143" s="23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266</v>
      </c>
      <c r="AU143" s="19" t="s">
        <v>89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2315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321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4" customFormat="1">
      <c r="A146" s="14"/>
      <c r="B146" s="248"/>
      <c r="C146" s="249"/>
      <c r="D146" s="239" t="s">
        <v>268</v>
      </c>
      <c r="E146" s="250" t="s">
        <v>35</v>
      </c>
      <c r="F146" s="251" t="s">
        <v>2326</v>
      </c>
      <c r="G146" s="249"/>
      <c r="H146" s="252">
        <v>5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268</v>
      </c>
      <c r="AU146" s="258" t="s">
        <v>89</v>
      </c>
      <c r="AV146" s="14" t="s">
        <v>89</v>
      </c>
      <c r="AW146" s="14" t="s">
        <v>41</v>
      </c>
      <c r="AX146" s="14" t="s">
        <v>80</v>
      </c>
      <c r="AY146" s="258" t="s">
        <v>257</v>
      </c>
    </row>
    <row r="147" s="14" customFormat="1">
      <c r="A147" s="14"/>
      <c r="B147" s="248"/>
      <c r="C147" s="249"/>
      <c r="D147" s="239" t="s">
        <v>268</v>
      </c>
      <c r="E147" s="250" t="s">
        <v>35</v>
      </c>
      <c r="F147" s="251" t="s">
        <v>2327</v>
      </c>
      <c r="G147" s="249"/>
      <c r="H147" s="252">
        <v>2.4399999999999999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268</v>
      </c>
      <c r="AU147" s="258" t="s">
        <v>89</v>
      </c>
      <c r="AV147" s="14" t="s">
        <v>89</v>
      </c>
      <c r="AW147" s="14" t="s">
        <v>41</v>
      </c>
      <c r="AX147" s="14" t="s">
        <v>80</v>
      </c>
      <c r="AY147" s="258" t="s">
        <v>257</v>
      </c>
    </row>
    <row r="148" s="15" customFormat="1">
      <c r="A148" s="15"/>
      <c r="B148" s="259"/>
      <c r="C148" s="260"/>
      <c r="D148" s="239" t="s">
        <v>268</v>
      </c>
      <c r="E148" s="261" t="s">
        <v>35</v>
      </c>
      <c r="F148" s="262" t="s">
        <v>272</v>
      </c>
      <c r="G148" s="260"/>
      <c r="H148" s="263">
        <v>7.4400000000000004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268</v>
      </c>
      <c r="AU148" s="269" t="s">
        <v>89</v>
      </c>
      <c r="AV148" s="15" t="s">
        <v>264</v>
      </c>
      <c r="AW148" s="15" t="s">
        <v>41</v>
      </c>
      <c r="AX148" s="15" t="s">
        <v>87</v>
      </c>
      <c r="AY148" s="269" t="s">
        <v>257</v>
      </c>
    </row>
    <row r="149" s="2" customFormat="1" ht="24.15" customHeight="1">
      <c r="A149" s="41"/>
      <c r="B149" s="42"/>
      <c r="C149" s="219" t="s">
        <v>308</v>
      </c>
      <c r="D149" s="219" t="s">
        <v>259</v>
      </c>
      <c r="E149" s="220" t="s">
        <v>324</v>
      </c>
      <c r="F149" s="221" t="s">
        <v>325</v>
      </c>
      <c r="G149" s="222" t="s">
        <v>318</v>
      </c>
      <c r="H149" s="223">
        <v>6.048</v>
      </c>
      <c r="I149" s="224"/>
      <c r="J149" s="225">
        <f>ROUND(I149*H149,2)</f>
        <v>0</v>
      </c>
      <c r="K149" s="221" t="s">
        <v>263</v>
      </c>
      <c r="L149" s="47"/>
      <c r="M149" s="226" t="s">
        <v>35</v>
      </c>
      <c r="N149" s="227" t="s">
        <v>51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30" t="s">
        <v>264</v>
      </c>
      <c r="AT149" s="230" t="s">
        <v>259</v>
      </c>
      <c r="AU149" s="230" t="s">
        <v>89</v>
      </c>
      <c r="AY149" s="19" t="s">
        <v>257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87</v>
      </c>
      <c r="BK149" s="231">
        <f>ROUND(I149*H149,2)</f>
        <v>0</v>
      </c>
      <c r="BL149" s="19" t="s">
        <v>264</v>
      </c>
      <c r="BM149" s="230" t="s">
        <v>2328</v>
      </c>
    </row>
    <row r="150" s="2" customFormat="1">
      <c r="A150" s="41"/>
      <c r="B150" s="42"/>
      <c r="C150" s="43"/>
      <c r="D150" s="232" t="s">
        <v>266</v>
      </c>
      <c r="E150" s="43"/>
      <c r="F150" s="233" t="s">
        <v>327</v>
      </c>
      <c r="G150" s="43"/>
      <c r="H150" s="43"/>
      <c r="I150" s="234"/>
      <c r="J150" s="43"/>
      <c r="K150" s="43"/>
      <c r="L150" s="47"/>
      <c r="M150" s="235"/>
      <c r="N150" s="23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266</v>
      </c>
      <c r="AU150" s="19" t="s">
        <v>89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2315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3" customFormat="1">
      <c r="A152" s="13"/>
      <c r="B152" s="237"/>
      <c r="C152" s="238"/>
      <c r="D152" s="239" t="s">
        <v>268</v>
      </c>
      <c r="E152" s="240" t="s">
        <v>35</v>
      </c>
      <c r="F152" s="241" t="s">
        <v>2323</v>
      </c>
      <c r="G152" s="238"/>
      <c r="H152" s="240" t="s">
        <v>35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268</v>
      </c>
      <c r="AU152" s="247" t="s">
        <v>89</v>
      </c>
      <c r="AV152" s="13" t="s">
        <v>87</v>
      </c>
      <c r="AW152" s="13" t="s">
        <v>41</v>
      </c>
      <c r="AX152" s="13" t="s">
        <v>80</v>
      </c>
      <c r="AY152" s="247" t="s">
        <v>257</v>
      </c>
    </row>
    <row r="153" s="14" customFormat="1">
      <c r="A153" s="14"/>
      <c r="B153" s="248"/>
      <c r="C153" s="249"/>
      <c r="D153" s="239" t="s">
        <v>268</v>
      </c>
      <c r="E153" s="250" t="s">
        <v>35</v>
      </c>
      <c r="F153" s="251" t="s">
        <v>1134</v>
      </c>
      <c r="G153" s="249"/>
      <c r="H153" s="252">
        <v>2.448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268</v>
      </c>
      <c r="AU153" s="258" t="s">
        <v>89</v>
      </c>
      <c r="AV153" s="14" t="s">
        <v>89</v>
      </c>
      <c r="AW153" s="14" t="s">
        <v>41</v>
      </c>
      <c r="AX153" s="14" t="s">
        <v>80</v>
      </c>
      <c r="AY153" s="258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723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4" customFormat="1">
      <c r="A155" s="14"/>
      <c r="B155" s="248"/>
      <c r="C155" s="249"/>
      <c r="D155" s="239" t="s">
        <v>268</v>
      </c>
      <c r="E155" s="250" t="s">
        <v>35</v>
      </c>
      <c r="F155" s="251" t="s">
        <v>728</v>
      </c>
      <c r="G155" s="249"/>
      <c r="H155" s="252">
        <v>3.6000000000000001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268</v>
      </c>
      <c r="AU155" s="258" t="s">
        <v>89</v>
      </c>
      <c r="AV155" s="14" t="s">
        <v>89</v>
      </c>
      <c r="AW155" s="14" t="s">
        <v>41</v>
      </c>
      <c r="AX155" s="14" t="s">
        <v>80</v>
      </c>
      <c r="AY155" s="258" t="s">
        <v>257</v>
      </c>
    </row>
    <row r="156" s="15" customFormat="1">
      <c r="A156" s="15"/>
      <c r="B156" s="259"/>
      <c r="C156" s="260"/>
      <c r="D156" s="239" t="s">
        <v>268</v>
      </c>
      <c r="E156" s="261" t="s">
        <v>35</v>
      </c>
      <c r="F156" s="262" t="s">
        <v>272</v>
      </c>
      <c r="G156" s="260"/>
      <c r="H156" s="263">
        <v>6.048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268</v>
      </c>
      <c r="AU156" s="269" t="s">
        <v>89</v>
      </c>
      <c r="AV156" s="15" t="s">
        <v>264</v>
      </c>
      <c r="AW156" s="15" t="s">
        <v>41</v>
      </c>
      <c r="AX156" s="15" t="s">
        <v>87</v>
      </c>
      <c r="AY156" s="269" t="s">
        <v>257</v>
      </c>
    </row>
    <row r="157" s="2" customFormat="1" ht="21.75" customHeight="1">
      <c r="A157" s="41"/>
      <c r="B157" s="42"/>
      <c r="C157" s="219" t="s">
        <v>315</v>
      </c>
      <c r="D157" s="219" t="s">
        <v>259</v>
      </c>
      <c r="E157" s="220" t="s">
        <v>332</v>
      </c>
      <c r="F157" s="221" t="s">
        <v>333</v>
      </c>
      <c r="G157" s="222" t="s">
        <v>262</v>
      </c>
      <c r="H157" s="223">
        <v>22.399999999999999</v>
      </c>
      <c r="I157" s="224"/>
      <c r="J157" s="225">
        <f>ROUND(I157*H157,2)</f>
        <v>0</v>
      </c>
      <c r="K157" s="221" t="s">
        <v>263</v>
      </c>
      <c r="L157" s="47"/>
      <c r="M157" s="226" t="s">
        <v>35</v>
      </c>
      <c r="N157" s="227" t="s">
        <v>51</v>
      </c>
      <c r="O157" s="87"/>
      <c r="P157" s="228">
        <f>O157*H157</f>
        <v>0</v>
      </c>
      <c r="Q157" s="228">
        <v>0.00084000000000000003</v>
      </c>
      <c r="R157" s="228">
        <f>Q157*H157</f>
        <v>0.018815999999999999</v>
      </c>
      <c r="S157" s="228">
        <v>0</v>
      </c>
      <c r="T157" s="22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30" t="s">
        <v>264</v>
      </c>
      <c r="AT157" s="230" t="s">
        <v>259</v>
      </c>
      <c r="AU157" s="230" t="s">
        <v>89</v>
      </c>
      <c r="AY157" s="19" t="s">
        <v>257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87</v>
      </c>
      <c r="BK157" s="231">
        <f>ROUND(I157*H157,2)</f>
        <v>0</v>
      </c>
      <c r="BL157" s="19" t="s">
        <v>264</v>
      </c>
      <c r="BM157" s="230" t="s">
        <v>2329</v>
      </c>
    </row>
    <row r="158" s="2" customFormat="1">
      <c r="A158" s="41"/>
      <c r="B158" s="42"/>
      <c r="C158" s="43"/>
      <c r="D158" s="232" t="s">
        <v>266</v>
      </c>
      <c r="E158" s="43"/>
      <c r="F158" s="233" t="s">
        <v>335</v>
      </c>
      <c r="G158" s="43"/>
      <c r="H158" s="43"/>
      <c r="I158" s="234"/>
      <c r="J158" s="43"/>
      <c r="K158" s="43"/>
      <c r="L158" s="47"/>
      <c r="M158" s="235"/>
      <c r="N158" s="23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266</v>
      </c>
      <c r="AU158" s="19" t="s">
        <v>89</v>
      </c>
    </row>
    <row r="159" s="13" customFormat="1">
      <c r="A159" s="13"/>
      <c r="B159" s="237"/>
      <c r="C159" s="238"/>
      <c r="D159" s="239" t="s">
        <v>268</v>
      </c>
      <c r="E159" s="240" t="s">
        <v>35</v>
      </c>
      <c r="F159" s="241" t="s">
        <v>2315</v>
      </c>
      <c r="G159" s="238"/>
      <c r="H159" s="240" t="s">
        <v>35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268</v>
      </c>
      <c r="AU159" s="247" t="s">
        <v>89</v>
      </c>
      <c r="AV159" s="13" t="s">
        <v>87</v>
      </c>
      <c r="AW159" s="13" t="s">
        <v>41</v>
      </c>
      <c r="AX159" s="13" t="s">
        <v>80</v>
      </c>
      <c r="AY159" s="247" t="s">
        <v>257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321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4" customFormat="1">
      <c r="A161" s="14"/>
      <c r="B161" s="248"/>
      <c r="C161" s="249"/>
      <c r="D161" s="239" t="s">
        <v>268</v>
      </c>
      <c r="E161" s="250" t="s">
        <v>35</v>
      </c>
      <c r="F161" s="251" t="s">
        <v>2330</v>
      </c>
      <c r="G161" s="249"/>
      <c r="H161" s="252">
        <v>22.399999999999999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268</v>
      </c>
      <c r="AU161" s="258" t="s">
        <v>89</v>
      </c>
      <c r="AV161" s="14" t="s">
        <v>89</v>
      </c>
      <c r="AW161" s="14" t="s">
        <v>41</v>
      </c>
      <c r="AX161" s="14" t="s">
        <v>80</v>
      </c>
      <c r="AY161" s="258" t="s">
        <v>257</v>
      </c>
    </row>
    <row r="162" s="15" customFormat="1">
      <c r="A162" s="15"/>
      <c r="B162" s="259"/>
      <c r="C162" s="260"/>
      <c r="D162" s="239" t="s">
        <v>268</v>
      </c>
      <c r="E162" s="261" t="s">
        <v>35</v>
      </c>
      <c r="F162" s="262" t="s">
        <v>272</v>
      </c>
      <c r="G162" s="260"/>
      <c r="H162" s="263">
        <v>22.399999999999999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268</v>
      </c>
      <c r="AU162" s="269" t="s">
        <v>89</v>
      </c>
      <c r="AV162" s="15" t="s">
        <v>264</v>
      </c>
      <c r="AW162" s="15" t="s">
        <v>41</v>
      </c>
      <c r="AX162" s="15" t="s">
        <v>87</v>
      </c>
      <c r="AY162" s="269" t="s">
        <v>257</v>
      </c>
    </row>
    <row r="163" s="2" customFormat="1" ht="24.15" customHeight="1">
      <c r="A163" s="41"/>
      <c r="B163" s="42"/>
      <c r="C163" s="219" t="s">
        <v>323</v>
      </c>
      <c r="D163" s="219" t="s">
        <v>259</v>
      </c>
      <c r="E163" s="220" t="s">
        <v>338</v>
      </c>
      <c r="F163" s="221" t="s">
        <v>339</v>
      </c>
      <c r="G163" s="222" t="s">
        <v>262</v>
      </c>
      <c r="H163" s="223">
        <v>22.399999999999999</v>
      </c>
      <c r="I163" s="224"/>
      <c r="J163" s="225">
        <f>ROUND(I163*H163,2)</f>
        <v>0</v>
      </c>
      <c r="K163" s="221" t="s">
        <v>263</v>
      </c>
      <c r="L163" s="47"/>
      <c r="M163" s="226" t="s">
        <v>35</v>
      </c>
      <c r="N163" s="227" t="s">
        <v>51</v>
      </c>
      <c r="O163" s="8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30" t="s">
        <v>264</v>
      </c>
      <c r="AT163" s="230" t="s">
        <v>259</v>
      </c>
      <c r="AU163" s="230" t="s">
        <v>89</v>
      </c>
      <c r="AY163" s="19" t="s">
        <v>257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9" t="s">
        <v>87</v>
      </c>
      <c r="BK163" s="231">
        <f>ROUND(I163*H163,2)</f>
        <v>0</v>
      </c>
      <c r="BL163" s="19" t="s">
        <v>264</v>
      </c>
      <c r="BM163" s="230" t="s">
        <v>2331</v>
      </c>
    </row>
    <row r="164" s="2" customFormat="1">
      <c r="A164" s="41"/>
      <c r="B164" s="42"/>
      <c r="C164" s="43"/>
      <c r="D164" s="232" t="s">
        <v>266</v>
      </c>
      <c r="E164" s="43"/>
      <c r="F164" s="233" t="s">
        <v>341</v>
      </c>
      <c r="G164" s="43"/>
      <c r="H164" s="43"/>
      <c r="I164" s="234"/>
      <c r="J164" s="43"/>
      <c r="K164" s="43"/>
      <c r="L164" s="47"/>
      <c r="M164" s="235"/>
      <c r="N164" s="23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266</v>
      </c>
      <c r="AU164" s="19" t="s">
        <v>89</v>
      </c>
    </row>
    <row r="165" s="2" customFormat="1" ht="37.8" customHeight="1">
      <c r="A165" s="41"/>
      <c r="B165" s="42"/>
      <c r="C165" s="219" t="s">
        <v>331</v>
      </c>
      <c r="D165" s="219" t="s">
        <v>259</v>
      </c>
      <c r="E165" s="220" t="s">
        <v>342</v>
      </c>
      <c r="F165" s="221" t="s">
        <v>343</v>
      </c>
      <c r="G165" s="222" t="s">
        <v>318</v>
      </c>
      <c r="H165" s="223">
        <v>7.4400000000000004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2332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345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2315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346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2333</v>
      </c>
      <c r="G169" s="249"/>
      <c r="H169" s="252">
        <v>7.4400000000000004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7.4400000000000004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37.8" customHeight="1">
      <c r="A171" s="41"/>
      <c r="B171" s="42"/>
      <c r="C171" s="219" t="s">
        <v>337</v>
      </c>
      <c r="D171" s="219" t="s">
        <v>259</v>
      </c>
      <c r="E171" s="220" t="s">
        <v>349</v>
      </c>
      <c r="F171" s="221" t="s">
        <v>350</v>
      </c>
      <c r="G171" s="222" t="s">
        <v>318</v>
      </c>
      <c r="H171" s="223">
        <v>14.880000000000001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2334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352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2315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346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4" customFormat="1">
      <c r="A175" s="14"/>
      <c r="B175" s="248"/>
      <c r="C175" s="249"/>
      <c r="D175" s="239" t="s">
        <v>268</v>
      </c>
      <c r="E175" s="250" t="s">
        <v>35</v>
      </c>
      <c r="F175" s="251" t="s">
        <v>2335</v>
      </c>
      <c r="G175" s="249"/>
      <c r="H175" s="252">
        <v>14.880000000000001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268</v>
      </c>
      <c r="AU175" s="258" t="s">
        <v>89</v>
      </c>
      <c r="AV175" s="14" t="s">
        <v>89</v>
      </c>
      <c r="AW175" s="14" t="s">
        <v>41</v>
      </c>
      <c r="AX175" s="14" t="s">
        <v>80</v>
      </c>
      <c r="AY175" s="258" t="s">
        <v>257</v>
      </c>
    </row>
    <row r="176" s="15" customFormat="1">
      <c r="A176" s="15"/>
      <c r="B176" s="259"/>
      <c r="C176" s="260"/>
      <c r="D176" s="239" t="s">
        <v>268</v>
      </c>
      <c r="E176" s="261" t="s">
        <v>35</v>
      </c>
      <c r="F176" s="262" t="s">
        <v>272</v>
      </c>
      <c r="G176" s="260"/>
      <c r="H176" s="263">
        <v>14.880000000000001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9" t="s">
        <v>268</v>
      </c>
      <c r="AU176" s="269" t="s">
        <v>89</v>
      </c>
      <c r="AV176" s="15" t="s">
        <v>264</v>
      </c>
      <c r="AW176" s="15" t="s">
        <v>41</v>
      </c>
      <c r="AX176" s="15" t="s">
        <v>87</v>
      </c>
      <c r="AY176" s="269" t="s">
        <v>257</v>
      </c>
    </row>
    <row r="177" s="2" customFormat="1" ht="24.15" customHeight="1">
      <c r="A177" s="41"/>
      <c r="B177" s="42"/>
      <c r="C177" s="219" t="s">
        <v>293</v>
      </c>
      <c r="D177" s="219" t="s">
        <v>259</v>
      </c>
      <c r="E177" s="220" t="s">
        <v>354</v>
      </c>
      <c r="F177" s="221" t="s">
        <v>355</v>
      </c>
      <c r="G177" s="222" t="s">
        <v>356</v>
      </c>
      <c r="H177" s="223">
        <v>12.648</v>
      </c>
      <c r="I177" s="224"/>
      <c r="J177" s="225">
        <f>ROUND(I177*H177,2)</f>
        <v>0</v>
      </c>
      <c r="K177" s="221" t="s">
        <v>263</v>
      </c>
      <c r="L177" s="47"/>
      <c r="M177" s="226" t="s">
        <v>35</v>
      </c>
      <c r="N177" s="227" t="s">
        <v>51</v>
      </c>
      <c r="O177" s="87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0" t="s">
        <v>264</v>
      </c>
      <c r="AT177" s="230" t="s">
        <v>259</v>
      </c>
      <c r="AU177" s="230" t="s">
        <v>89</v>
      </c>
      <c r="AY177" s="19" t="s">
        <v>257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87</v>
      </c>
      <c r="BK177" s="231">
        <f>ROUND(I177*H177,2)</f>
        <v>0</v>
      </c>
      <c r="BL177" s="19" t="s">
        <v>264</v>
      </c>
      <c r="BM177" s="230" t="s">
        <v>2336</v>
      </c>
    </row>
    <row r="178" s="2" customFormat="1">
      <c r="A178" s="41"/>
      <c r="B178" s="42"/>
      <c r="C178" s="43"/>
      <c r="D178" s="232" t="s">
        <v>266</v>
      </c>
      <c r="E178" s="43"/>
      <c r="F178" s="233" t="s">
        <v>358</v>
      </c>
      <c r="G178" s="43"/>
      <c r="H178" s="43"/>
      <c r="I178" s="234"/>
      <c r="J178" s="43"/>
      <c r="K178" s="43"/>
      <c r="L178" s="47"/>
      <c r="M178" s="235"/>
      <c r="N178" s="23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266</v>
      </c>
      <c r="AU178" s="19" t="s">
        <v>89</v>
      </c>
    </row>
    <row r="179" s="13" customFormat="1">
      <c r="A179" s="13"/>
      <c r="B179" s="237"/>
      <c r="C179" s="238"/>
      <c r="D179" s="239" t="s">
        <v>268</v>
      </c>
      <c r="E179" s="240" t="s">
        <v>35</v>
      </c>
      <c r="F179" s="241" t="s">
        <v>2315</v>
      </c>
      <c r="G179" s="238"/>
      <c r="H179" s="240" t="s">
        <v>35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268</v>
      </c>
      <c r="AU179" s="247" t="s">
        <v>89</v>
      </c>
      <c r="AV179" s="13" t="s">
        <v>87</v>
      </c>
      <c r="AW179" s="13" t="s">
        <v>41</v>
      </c>
      <c r="AX179" s="13" t="s">
        <v>80</v>
      </c>
      <c r="AY179" s="247" t="s">
        <v>257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359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4" customFormat="1">
      <c r="A181" s="14"/>
      <c r="B181" s="248"/>
      <c r="C181" s="249"/>
      <c r="D181" s="239" t="s">
        <v>268</v>
      </c>
      <c r="E181" s="250" t="s">
        <v>35</v>
      </c>
      <c r="F181" s="251" t="s">
        <v>2337</v>
      </c>
      <c r="G181" s="249"/>
      <c r="H181" s="252">
        <v>12.648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41</v>
      </c>
      <c r="AX181" s="14" t="s">
        <v>80</v>
      </c>
      <c r="AY181" s="258" t="s">
        <v>257</v>
      </c>
    </row>
    <row r="182" s="15" customFormat="1">
      <c r="A182" s="15"/>
      <c r="B182" s="259"/>
      <c r="C182" s="260"/>
      <c r="D182" s="239" t="s">
        <v>268</v>
      </c>
      <c r="E182" s="261" t="s">
        <v>35</v>
      </c>
      <c r="F182" s="262" t="s">
        <v>272</v>
      </c>
      <c r="G182" s="260"/>
      <c r="H182" s="263">
        <v>12.648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9" t="s">
        <v>268</v>
      </c>
      <c r="AU182" s="269" t="s">
        <v>89</v>
      </c>
      <c r="AV182" s="15" t="s">
        <v>264</v>
      </c>
      <c r="AW182" s="15" t="s">
        <v>41</v>
      </c>
      <c r="AX182" s="15" t="s">
        <v>87</v>
      </c>
      <c r="AY182" s="269" t="s">
        <v>257</v>
      </c>
    </row>
    <row r="183" s="2" customFormat="1" ht="24.15" customHeight="1">
      <c r="A183" s="41"/>
      <c r="B183" s="42"/>
      <c r="C183" s="219" t="s">
        <v>348</v>
      </c>
      <c r="D183" s="219" t="s">
        <v>259</v>
      </c>
      <c r="E183" s="220" t="s">
        <v>362</v>
      </c>
      <c r="F183" s="221" t="s">
        <v>363</v>
      </c>
      <c r="G183" s="222" t="s">
        <v>318</v>
      </c>
      <c r="H183" s="223">
        <v>4.4160000000000004</v>
      </c>
      <c r="I183" s="224"/>
      <c r="J183" s="225">
        <f>ROUND(I183*H183,2)</f>
        <v>0</v>
      </c>
      <c r="K183" s="221" t="s">
        <v>263</v>
      </c>
      <c r="L183" s="47"/>
      <c r="M183" s="226" t="s">
        <v>35</v>
      </c>
      <c r="N183" s="227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264</v>
      </c>
      <c r="AT183" s="230" t="s">
        <v>259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2338</v>
      </c>
    </row>
    <row r="184" s="2" customFormat="1">
      <c r="A184" s="41"/>
      <c r="B184" s="42"/>
      <c r="C184" s="43"/>
      <c r="D184" s="232" t="s">
        <v>266</v>
      </c>
      <c r="E184" s="43"/>
      <c r="F184" s="233" t="s">
        <v>365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266</v>
      </c>
      <c r="AU184" s="19" t="s">
        <v>89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2315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366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2339</v>
      </c>
      <c r="G187" s="249"/>
      <c r="H187" s="252">
        <v>4.4160000000000004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4.4160000000000004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2" customFormat="1" ht="16.5" customHeight="1">
      <c r="A189" s="41"/>
      <c r="B189" s="42"/>
      <c r="C189" s="270" t="s">
        <v>8</v>
      </c>
      <c r="D189" s="270" t="s">
        <v>369</v>
      </c>
      <c r="E189" s="271" t="s">
        <v>370</v>
      </c>
      <c r="F189" s="272" t="s">
        <v>371</v>
      </c>
      <c r="G189" s="273" t="s">
        <v>356</v>
      </c>
      <c r="H189" s="274">
        <v>8.8320000000000007</v>
      </c>
      <c r="I189" s="275"/>
      <c r="J189" s="276">
        <f>ROUND(I189*H189,2)</f>
        <v>0</v>
      </c>
      <c r="K189" s="272" t="s">
        <v>263</v>
      </c>
      <c r="L189" s="277"/>
      <c r="M189" s="278" t="s">
        <v>35</v>
      </c>
      <c r="N189" s="279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308</v>
      </c>
      <c r="AT189" s="230" t="s">
        <v>369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2340</v>
      </c>
    </row>
    <row r="190" s="14" customFormat="1">
      <c r="A190" s="14"/>
      <c r="B190" s="248"/>
      <c r="C190" s="249"/>
      <c r="D190" s="239" t="s">
        <v>268</v>
      </c>
      <c r="E190" s="249"/>
      <c r="F190" s="251" t="s">
        <v>2341</v>
      </c>
      <c r="G190" s="249"/>
      <c r="H190" s="252">
        <v>8.8320000000000007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</v>
      </c>
      <c r="AX190" s="14" t="s">
        <v>87</v>
      </c>
      <c r="AY190" s="258" t="s">
        <v>257</v>
      </c>
    </row>
    <row r="191" s="2" customFormat="1" ht="37.8" customHeight="1">
      <c r="A191" s="41"/>
      <c r="B191" s="42"/>
      <c r="C191" s="219" t="s">
        <v>361</v>
      </c>
      <c r="D191" s="219" t="s">
        <v>259</v>
      </c>
      <c r="E191" s="220" t="s">
        <v>375</v>
      </c>
      <c r="F191" s="221" t="s">
        <v>376</v>
      </c>
      <c r="G191" s="222" t="s">
        <v>318</v>
      </c>
      <c r="H191" s="223">
        <v>2.3180000000000001</v>
      </c>
      <c r="I191" s="224"/>
      <c r="J191" s="225">
        <f>ROUND(I191*H191,2)</f>
        <v>0</v>
      </c>
      <c r="K191" s="221" t="s">
        <v>263</v>
      </c>
      <c r="L191" s="47"/>
      <c r="M191" s="226" t="s">
        <v>35</v>
      </c>
      <c r="N191" s="227" t="s">
        <v>51</v>
      </c>
      <c r="O191" s="87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0" t="s">
        <v>264</v>
      </c>
      <c r="AT191" s="230" t="s">
        <v>259</v>
      </c>
      <c r="AU191" s="230" t="s">
        <v>89</v>
      </c>
      <c r="AY191" s="19" t="s">
        <v>257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87</v>
      </c>
      <c r="BK191" s="231">
        <f>ROUND(I191*H191,2)</f>
        <v>0</v>
      </c>
      <c r="BL191" s="19" t="s">
        <v>264</v>
      </c>
      <c r="BM191" s="230" t="s">
        <v>2342</v>
      </c>
    </row>
    <row r="192" s="2" customFormat="1">
      <c r="A192" s="41"/>
      <c r="B192" s="42"/>
      <c r="C192" s="43"/>
      <c r="D192" s="232" t="s">
        <v>266</v>
      </c>
      <c r="E192" s="43"/>
      <c r="F192" s="233" t="s">
        <v>378</v>
      </c>
      <c r="G192" s="43"/>
      <c r="H192" s="43"/>
      <c r="I192" s="234"/>
      <c r="J192" s="43"/>
      <c r="K192" s="43"/>
      <c r="L192" s="47"/>
      <c r="M192" s="235"/>
      <c r="N192" s="23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266</v>
      </c>
      <c r="AU192" s="19" t="s">
        <v>89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2315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379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2343</v>
      </c>
      <c r="G195" s="249"/>
      <c r="H195" s="252">
        <v>2.3239999999999998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2344</v>
      </c>
      <c r="G196" s="249"/>
      <c r="H196" s="252">
        <v>-0.0060000000000000001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2.3180000000000001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16.5" customHeight="1">
      <c r="A198" s="41"/>
      <c r="B198" s="42"/>
      <c r="C198" s="270" t="s">
        <v>368</v>
      </c>
      <c r="D198" s="270" t="s">
        <v>369</v>
      </c>
      <c r="E198" s="271" t="s">
        <v>383</v>
      </c>
      <c r="F198" s="272" t="s">
        <v>384</v>
      </c>
      <c r="G198" s="273" t="s">
        <v>356</v>
      </c>
      <c r="H198" s="274">
        <v>4.6360000000000001</v>
      </c>
      <c r="I198" s="275"/>
      <c r="J198" s="276">
        <f>ROUND(I198*H198,2)</f>
        <v>0</v>
      </c>
      <c r="K198" s="272" t="s">
        <v>263</v>
      </c>
      <c r="L198" s="277"/>
      <c r="M198" s="278" t="s">
        <v>35</v>
      </c>
      <c r="N198" s="279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308</v>
      </c>
      <c r="AT198" s="230" t="s">
        <v>369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2345</v>
      </c>
    </row>
    <row r="199" s="14" customFormat="1">
      <c r="A199" s="14"/>
      <c r="B199" s="248"/>
      <c r="C199" s="249"/>
      <c r="D199" s="239" t="s">
        <v>268</v>
      </c>
      <c r="E199" s="249"/>
      <c r="F199" s="251" t="s">
        <v>2346</v>
      </c>
      <c r="G199" s="249"/>
      <c r="H199" s="252">
        <v>4.6360000000000001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268</v>
      </c>
      <c r="AU199" s="258" t="s">
        <v>89</v>
      </c>
      <c r="AV199" s="14" t="s">
        <v>89</v>
      </c>
      <c r="AW199" s="14" t="s">
        <v>4</v>
      </c>
      <c r="AX199" s="14" t="s">
        <v>87</v>
      </c>
      <c r="AY199" s="258" t="s">
        <v>257</v>
      </c>
    </row>
    <row r="200" s="12" customFormat="1" ht="22.8" customHeight="1">
      <c r="A200" s="12"/>
      <c r="B200" s="203"/>
      <c r="C200" s="204"/>
      <c r="D200" s="205" t="s">
        <v>79</v>
      </c>
      <c r="E200" s="217" t="s">
        <v>98</v>
      </c>
      <c r="F200" s="217" t="s">
        <v>393</v>
      </c>
      <c r="G200" s="204"/>
      <c r="H200" s="204"/>
      <c r="I200" s="207"/>
      <c r="J200" s="218">
        <f>BK200</f>
        <v>0</v>
      </c>
      <c r="K200" s="204"/>
      <c r="L200" s="209"/>
      <c r="M200" s="210"/>
      <c r="N200" s="211"/>
      <c r="O200" s="211"/>
      <c r="P200" s="212">
        <f>SUM(P201:P207)</f>
        <v>0</v>
      </c>
      <c r="Q200" s="211"/>
      <c r="R200" s="212">
        <f>SUM(R201:R207)</f>
        <v>1.2382299999999999</v>
      </c>
      <c r="S200" s="211"/>
      <c r="T200" s="213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87</v>
      </c>
      <c r="AT200" s="215" t="s">
        <v>79</v>
      </c>
      <c r="AU200" s="215" t="s">
        <v>87</v>
      </c>
      <c r="AY200" s="214" t="s">
        <v>257</v>
      </c>
      <c r="BK200" s="216">
        <f>SUM(BK201:BK207)</f>
        <v>0</v>
      </c>
    </row>
    <row r="201" s="2" customFormat="1" ht="24.15" customHeight="1">
      <c r="A201" s="41"/>
      <c r="B201" s="42"/>
      <c r="C201" s="219" t="s">
        <v>374</v>
      </c>
      <c r="D201" s="219" t="s">
        <v>259</v>
      </c>
      <c r="E201" s="220" t="s">
        <v>394</v>
      </c>
      <c r="F201" s="221" t="s">
        <v>395</v>
      </c>
      <c r="G201" s="222" t="s">
        <v>396</v>
      </c>
      <c r="H201" s="223">
        <v>7</v>
      </c>
      <c r="I201" s="224"/>
      <c r="J201" s="225">
        <f>ROUND(I201*H201,2)</f>
        <v>0</v>
      </c>
      <c r="K201" s="221" t="s">
        <v>263</v>
      </c>
      <c r="L201" s="47"/>
      <c r="M201" s="226" t="s">
        <v>35</v>
      </c>
      <c r="N201" s="227" t="s">
        <v>51</v>
      </c>
      <c r="O201" s="87"/>
      <c r="P201" s="228">
        <f>O201*H201</f>
        <v>0</v>
      </c>
      <c r="Q201" s="228">
        <v>0.17488999999999999</v>
      </c>
      <c r="R201" s="228">
        <f>Q201*H201</f>
        <v>1.2242299999999999</v>
      </c>
      <c r="S201" s="228">
        <v>0</v>
      </c>
      <c r="T201" s="22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30" t="s">
        <v>264</v>
      </c>
      <c r="AT201" s="230" t="s">
        <v>259</v>
      </c>
      <c r="AU201" s="230" t="s">
        <v>89</v>
      </c>
      <c r="AY201" s="19" t="s">
        <v>257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9" t="s">
        <v>87</v>
      </c>
      <c r="BK201" s="231">
        <f>ROUND(I201*H201,2)</f>
        <v>0</v>
      </c>
      <c r="BL201" s="19" t="s">
        <v>264</v>
      </c>
      <c r="BM201" s="230" t="s">
        <v>2347</v>
      </c>
    </row>
    <row r="202" s="2" customFormat="1">
      <c r="A202" s="41"/>
      <c r="B202" s="42"/>
      <c r="C202" s="43"/>
      <c r="D202" s="232" t="s">
        <v>266</v>
      </c>
      <c r="E202" s="43"/>
      <c r="F202" s="233" t="s">
        <v>398</v>
      </c>
      <c r="G202" s="43"/>
      <c r="H202" s="43"/>
      <c r="I202" s="234"/>
      <c r="J202" s="43"/>
      <c r="K202" s="43"/>
      <c r="L202" s="47"/>
      <c r="M202" s="235"/>
      <c r="N202" s="23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266</v>
      </c>
      <c r="AU202" s="19" t="s">
        <v>89</v>
      </c>
    </row>
    <row r="203" s="13" customFormat="1">
      <c r="A203" s="13"/>
      <c r="B203" s="237"/>
      <c r="C203" s="238"/>
      <c r="D203" s="239" t="s">
        <v>268</v>
      </c>
      <c r="E203" s="240" t="s">
        <v>35</v>
      </c>
      <c r="F203" s="241" t="s">
        <v>2315</v>
      </c>
      <c r="G203" s="238"/>
      <c r="H203" s="240" t="s">
        <v>35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268</v>
      </c>
      <c r="AU203" s="247" t="s">
        <v>89</v>
      </c>
      <c r="AV203" s="13" t="s">
        <v>87</v>
      </c>
      <c r="AW203" s="13" t="s">
        <v>41</v>
      </c>
      <c r="AX203" s="13" t="s">
        <v>80</v>
      </c>
      <c r="AY203" s="247" t="s">
        <v>257</v>
      </c>
    </row>
    <row r="204" s="13" customFormat="1">
      <c r="A204" s="13"/>
      <c r="B204" s="237"/>
      <c r="C204" s="238"/>
      <c r="D204" s="239" t="s">
        <v>268</v>
      </c>
      <c r="E204" s="240" t="s">
        <v>35</v>
      </c>
      <c r="F204" s="241" t="s">
        <v>399</v>
      </c>
      <c r="G204" s="238"/>
      <c r="H204" s="240" t="s">
        <v>35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268</v>
      </c>
      <c r="AU204" s="247" t="s">
        <v>89</v>
      </c>
      <c r="AV204" s="13" t="s">
        <v>87</v>
      </c>
      <c r="AW204" s="13" t="s">
        <v>41</v>
      </c>
      <c r="AX204" s="13" t="s">
        <v>80</v>
      </c>
      <c r="AY204" s="247" t="s">
        <v>257</v>
      </c>
    </row>
    <row r="205" s="14" customFormat="1">
      <c r="A205" s="14"/>
      <c r="B205" s="248"/>
      <c r="C205" s="249"/>
      <c r="D205" s="239" t="s">
        <v>268</v>
      </c>
      <c r="E205" s="250" t="s">
        <v>35</v>
      </c>
      <c r="F205" s="251" t="s">
        <v>2348</v>
      </c>
      <c r="G205" s="249"/>
      <c r="H205" s="252">
        <v>7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268</v>
      </c>
      <c r="AU205" s="258" t="s">
        <v>89</v>
      </c>
      <c r="AV205" s="14" t="s">
        <v>89</v>
      </c>
      <c r="AW205" s="14" t="s">
        <v>41</v>
      </c>
      <c r="AX205" s="14" t="s">
        <v>80</v>
      </c>
      <c r="AY205" s="258" t="s">
        <v>257</v>
      </c>
    </row>
    <row r="206" s="15" customFormat="1">
      <c r="A206" s="15"/>
      <c r="B206" s="259"/>
      <c r="C206" s="260"/>
      <c r="D206" s="239" t="s">
        <v>268</v>
      </c>
      <c r="E206" s="261" t="s">
        <v>35</v>
      </c>
      <c r="F206" s="262" t="s">
        <v>272</v>
      </c>
      <c r="G206" s="260"/>
      <c r="H206" s="263">
        <v>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9" t="s">
        <v>268</v>
      </c>
      <c r="AU206" s="269" t="s">
        <v>89</v>
      </c>
      <c r="AV206" s="15" t="s">
        <v>264</v>
      </c>
      <c r="AW206" s="15" t="s">
        <v>41</v>
      </c>
      <c r="AX206" s="15" t="s">
        <v>87</v>
      </c>
      <c r="AY206" s="269" t="s">
        <v>257</v>
      </c>
    </row>
    <row r="207" s="2" customFormat="1" ht="16.5" customHeight="1">
      <c r="A207" s="41"/>
      <c r="B207" s="42"/>
      <c r="C207" s="270" t="s">
        <v>382</v>
      </c>
      <c r="D207" s="270" t="s">
        <v>369</v>
      </c>
      <c r="E207" s="271" t="s">
        <v>401</v>
      </c>
      <c r="F207" s="272" t="s">
        <v>402</v>
      </c>
      <c r="G207" s="273" t="s">
        <v>396</v>
      </c>
      <c r="H207" s="274">
        <v>7</v>
      </c>
      <c r="I207" s="275"/>
      <c r="J207" s="276">
        <f>ROUND(I207*H207,2)</f>
        <v>0</v>
      </c>
      <c r="K207" s="272" t="s">
        <v>263</v>
      </c>
      <c r="L207" s="277"/>
      <c r="M207" s="278" t="s">
        <v>35</v>
      </c>
      <c r="N207" s="279" t="s">
        <v>51</v>
      </c>
      <c r="O207" s="87"/>
      <c r="P207" s="228">
        <f>O207*H207</f>
        <v>0</v>
      </c>
      <c r="Q207" s="228">
        <v>0.002</v>
      </c>
      <c r="R207" s="228">
        <f>Q207*H207</f>
        <v>0.014</v>
      </c>
      <c r="S207" s="228">
        <v>0</v>
      </c>
      <c r="T207" s="22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0" t="s">
        <v>308</v>
      </c>
      <c r="AT207" s="230" t="s">
        <v>369</v>
      </c>
      <c r="AU207" s="230" t="s">
        <v>89</v>
      </c>
      <c r="AY207" s="19" t="s">
        <v>257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9" t="s">
        <v>87</v>
      </c>
      <c r="BK207" s="231">
        <f>ROUND(I207*H207,2)</f>
        <v>0</v>
      </c>
      <c r="BL207" s="19" t="s">
        <v>264</v>
      </c>
      <c r="BM207" s="230" t="s">
        <v>2349</v>
      </c>
    </row>
    <row r="208" s="12" customFormat="1" ht="22.8" customHeight="1">
      <c r="A208" s="12"/>
      <c r="B208" s="203"/>
      <c r="C208" s="204"/>
      <c r="D208" s="205" t="s">
        <v>79</v>
      </c>
      <c r="E208" s="217" t="s">
        <v>264</v>
      </c>
      <c r="F208" s="217" t="s">
        <v>404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SUM(P209:P214)</f>
        <v>0</v>
      </c>
      <c r="Q208" s="211"/>
      <c r="R208" s="212">
        <f>SUM(R209:R214)</f>
        <v>0</v>
      </c>
      <c r="S208" s="211"/>
      <c r="T208" s="213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87</v>
      </c>
      <c r="AT208" s="215" t="s">
        <v>79</v>
      </c>
      <c r="AU208" s="215" t="s">
        <v>87</v>
      </c>
      <c r="AY208" s="214" t="s">
        <v>257</v>
      </c>
      <c r="BK208" s="216">
        <f>SUM(BK209:BK214)</f>
        <v>0</v>
      </c>
    </row>
    <row r="209" s="2" customFormat="1" ht="16.5" customHeight="1">
      <c r="A209" s="41"/>
      <c r="B209" s="42"/>
      <c r="C209" s="219" t="s">
        <v>388</v>
      </c>
      <c r="D209" s="219" t="s">
        <v>259</v>
      </c>
      <c r="E209" s="220" t="s">
        <v>406</v>
      </c>
      <c r="F209" s="221" t="s">
        <v>407</v>
      </c>
      <c r="G209" s="222" t="s">
        <v>318</v>
      </c>
      <c r="H209" s="223">
        <v>0.69999999999999996</v>
      </c>
      <c r="I209" s="224"/>
      <c r="J209" s="225">
        <f>ROUND(I209*H209,2)</f>
        <v>0</v>
      </c>
      <c r="K209" s="221" t="s">
        <v>263</v>
      </c>
      <c r="L209" s="47"/>
      <c r="M209" s="226" t="s">
        <v>35</v>
      </c>
      <c r="N209" s="227" t="s">
        <v>51</v>
      </c>
      <c r="O209" s="87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30" t="s">
        <v>264</v>
      </c>
      <c r="AT209" s="230" t="s">
        <v>259</v>
      </c>
      <c r="AU209" s="230" t="s">
        <v>89</v>
      </c>
      <c r="AY209" s="19" t="s">
        <v>257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9" t="s">
        <v>87</v>
      </c>
      <c r="BK209" s="231">
        <f>ROUND(I209*H209,2)</f>
        <v>0</v>
      </c>
      <c r="BL209" s="19" t="s">
        <v>264</v>
      </c>
      <c r="BM209" s="230" t="s">
        <v>2350</v>
      </c>
    </row>
    <row r="210" s="2" customFormat="1">
      <c r="A210" s="41"/>
      <c r="B210" s="42"/>
      <c r="C210" s="43"/>
      <c r="D210" s="232" t="s">
        <v>266</v>
      </c>
      <c r="E210" s="43"/>
      <c r="F210" s="233" t="s">
        <v>409</v>
      </c>
      <c r="G210" s="43"/>
      <c r="H210" s="43"/>
      <c r="I210" s="234"/>
      <c r="J210" s="43"/>
      <c r="K210" s="43"/>
      <c r="L210" s="47"/>
      <c r="M210" s="235"/>
      <c r="N210" s="23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266</v>
      </c>
      <c r="AU210" s="19" t="s">
        <v>89</v>
      </c>
    </row>
    <row r="211" s="13" customFormat="1">
      <c r="A211" s="13"/>
      <c r="B211" s="237"/>
      <c r="C211" s="238"/>
      <c r="D211" s="239" t="s">
        <v>268</v>
      </c>
      <c r="E211" s="240" t="s">
        <v>35</v>
      </c>
      <c r="F211" s="241" t="s">
        <v>2315</v>
      </c>
      <c r="G211" s="238"/>
      <c r="H211" s="240" t="s">
        <v>35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268</v>
      </c>
      <c r="AU211" s="247" t="s">
        <v>89</v>
      </c>
      <c r="AV211" s="13" t="s">
        <v>87</v>
      </c>
      <c r="AW211" s="13" t="s">
        <v>41</v>
      </c>
      <c r="AX211" s="13" t="s">
        <v>80</v>
      </c>
      <c r="AY211" s="247" t="s">
        <v>257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410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4" customFormat="1">
      <c r="A213" s="14"/>
      <c r="B213" s="248"/>
      <c r="C213" s="249"/>
      <c r="D213" s="239" t="s">
        <v>268</v>
      </c>
      <c r="E213" s="250" t="s">
        <v>35</v>
      </c>
      <c r="F213" s="251" t="s">
        <v>2351</v>
      </c>
      <c r="G213" s="249"/>
      <c r="H213" s="252">
        <v>0.69999999999999996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268</v>
      </c>
      <c r="AU213" s="258" t="s">
        <v>89</v>
      </c>
      <c r="AV213" s="14" t="s">
        <v>89</v>
      </c>
      <c r="AW213" s="14" t="s">
        <v>41</v>
      </c>
      <c r="AX213" s="14" t="s">
        <v>80</v>
      </c>
      <c r="AY213" s="258" t="s">
        <v>257</v>
      </c>
    </row>
    <row r="214" s="15" customFormat="1">
      <c r="A214" s="15"/>
      <c r="B214" s="259"/>
      <c r="C214" s="260"/>
      <c r="D214" s="239" t="s">
        <v>268</v>
      </c>
      <c r="E214" s="261" t="s">
        <v>35</v>
      </c>
      <c r="F214" s="262" t="s">
        <v>272</v>
      </c>
      <c r="G214" s="260"/>
      <c r="H214" s="263">
        <v>0.69999999999999996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268</v>
      </c>
      <c r="AU214" s="269" t="s">
        <v>89</v>
      </c>
      <c r="AV214" s="15" t="s">
        <v>264</v>
      </c>
      <c r="AW214" s="15" t="s">
        <v>41</v>
      </c>
      <c r="AX214" s="15" t="s">
        <v>87</v>
      </c>
      <c r="AY214" s="269" t="s">
        <v>257</v>
      </c>
    </row>
    <row r="215" s="12" customFormat="1" ht="22.8" customHeight="1">
      <c r="A215" s="12"/>
      <c r="B215" s="203"/>
      <c r="C215" s="204"/>
      <c r="D215" s="205" t="s">
        <v>79</v>
      </c>
      <c r="E215" s="217" t="s">
        <v>287</v>
      </c>
      <c r="F215" s="217" t="s">
        <v>753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SUM(P216:P227)</f>
        <v>0</v>
      </c>
      <c r="Q215" s="211"/>
      <c r="R215" s="212">
        <f>SUM(R216:R227)</f>
        <v>0</v>
      </c>
      <c r="S215" s="211"/>
      <c r="T215" s="213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87</v>
      </c>
      <c r="AT215" s="215" t="s">
        <v>79</v>
      </c>
      <c r="AU215" s="215" t="s">
        <v>87</v>
      </c>
      <c r="AY215" s="214" t="s">
        <v>257</v>
      </c>
      <c r="BK215" s="216">
        <f>SUM(BK216:BK227)</f>
        <v>0</v>
      </c>
    </row>
    <row r="216" s="2" customFormat="1" ht="21.75" customHeight="1">
      <c r="A216" s="41"/>
      <c r="B216" s="42"/>
      <c r="C216" s="219" t="s">
        <v>7</v>
      </c>
      <c r="D216" s="219" t="s">
        <v>259</v>
      </c>
      <c r="E216" s="220" t="s">
        <v>754</v>
      </c>
      <c r="F216" s="221" t="s">
        <v>755</v>
      </c>
      <c r="G216" s="222" t="s">
        <v>262</v>
      </c>
      <c r="H216" s="223">
        <v>2</v>
      </c>
      <c r="I216" s="224"/>
      <c r="J216" s="225">
        <f>ROUND(I216*H216,2)</f>
        <v>0</v>
      </c>
      <c r="K216" s="221" t="s">
        <v>263</v>
      </c>
      <c r="L216" s="47"/>
      <c r="M216" s="226" t="s">
        <v>35</v>
      </c>
      <c r="N216" s="227" t="s">
        <v>51</v>
      </c>
      <c r="O216" s="87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264</v>
      </c>
      <c r="AT216" s="230" t="s">
        <v>259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2352</v>
      </c>
    </row>
    <row r="217" s="2" customFormat="1">
      <c r="A217" s="41"/>
      <c r="B217" s="42"/>
      <c r="C217" s="43"/>
      <c r="D217" s="232" t="s">
        <v>266</v>
      </c>
      <c r="E217" s="43"/>
      <c r="F217" s="233" t="s">
        <v>757</v>
      </c>
      <c r="G217" s="43"/>
      <c r="H217" s="43"/>
      <c r="I217" s="234"/>
      <c r="J217" s="43"/>
      <c r="K217" s="43"/>
      <c r="L217" s="47"/>
      <c r="M217" s="235"/>
      <c r="N217" s="23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266</v>
      </c>
      <c r="AU217" s="19" t="s">
        <v>89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2315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3" customFormat="1">
      <c r="A219" s="13"/>
      <c r="B219" s="237"/>
      <c r="C219" s="238"/>
      <c r="D219" s="239" t="s">
        <v>268</v>
      </c>
      <c r="E219" s="240" t="s">
        <v>35</v>
      </c>
      <c r="F219" s="241" t="s">
        <v>270</v>
      </c>
      <c r="G219" s="238"/>
      <c r="H219" s="240" t="s">
        <v>35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268</v>
      </c>
      <c r="AU219" s="247" t="s">
        <v>89</v>
      </c>
      <c r="AV219" s="13" t="s">
        <v>87</v>
      </c>
      <c r="AW219" s="13" t="s">
        <v>41</v>
      </c>
      <c r="AX219" s="13" t="s">
        <v>80</v>
      </c>
      <c r="AY219" s="247" t="s">
        <v>257</v>
      </c>
    </row>
    <row r="220" s="14" customFormat="1">
      <c r="A220" s="14"/>
      <c r="B220" s="248"/>
      <c r="C220" s="249"/>
      <c r="D220" s="239" t="s">
        <v>268</v>
      </c>
      <c r="E220" s="250" t="s">
        <v>35</v>
      </c>
      <c r="F220" s="251" t="s">
        <v>2353</v>
      </c>
      <c r="G220" s="249"/>
      <c r="H220" s="252">
        <v>2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268</v>
      </c>
      <c r="AU220" s="258" t="s">
        <v>89</v>
      </c>
      <c r="AV220" s="14" t="s">
        <v>89</v>
      </c>
      <c r="AW220" s="14" t="s">
        <v>41</v>
      </c>
      <c r="AX220" s="14" t="s">
        <v>80</v>
      </c>
      <c r="AY220" s="258" t="s">
        <v>257</v>
      </c>
    </row>
    <row r="221" s="15" customFormat="1">
      <c r="A221" s="15"/>
      <c r="B221" s="259"/>
      <c r="C221" s="260"/>
      <c r="D221" s="239" t="s">
        <v>268</v>
      </c>
      <c r="E221" s="261" t="s">
        <v>35</v>
      </c>
      <c r="F221" s="262" t="s">
        <v>272</v>
      </c>
      <c r="G221" s="260"/>
      <c r="H221" s="263">
        <v>2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268</v>
      </c>
      <c r="AU221" s="269" t="s">
        <v>89</v>
      </c>
      <c r="AV221" s="15" t="s">
        <v>264</v>
      </c>
      <c r="AW221" s="15" t="s">
        <v>41</v>
      </c>
      <c r="AX221" s="15" t="s">
        <v>87</v>
      </c>
      <c r="AY221" s="269" t="s">
        <v>257</v>
      </c>
    </row>
    <row r="222" s="2" customFormat="1" ht="16.5" customHeight="1">
      <c r="A222" s="41"/>
      <c r="B222" s="42"/>
      <c r="C222" s="219" t="s">
        <v>400</v>
      </c>
      <c r="D222" s="219" t="s">
        <v>259</v>
      </c>
      <c r="E222" s="220" t="s">
        <v>758</v>
      </c>
      <c r="F222" s="221" t="s">
        <v>759</v>
      </c>
      <c r="G222" s="222" t="s">
        <v>262</v>
      </c>
      <c r="H222" s="223">
        <v>2</v>
      </c>
      <c r="I222" s="224"/>
      <c r="J222" s="225">
        <f>ROUND(I222*H222,2)</f>
        <v>0</v>
      </c>
      <c r="K222" s="221" t="s">
        <v>263</v>
      </c>
      <c r="L222" s="47"/>
      <c r="M222" s="226" t="s">
        <v>35</v>
      </c>
      <c r="N222" s="227" t="s">
        <v>51</v>
      </c>
      <c r="O222" s="87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0" t="s">
        <v>264</v>
      </c>
      <c r="AT222" s="230" t="s">
        <v>259</v>
      </c>
      <c r="AU222" s="230" t="s">
        <v>89</v>
      </c>
      <c r="AY222" s="19" t="s">
        <v>257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9" t="s">
        <v>87</v>
      </c>
      <c r="BK222" s="231">
        <f>ROUND(I222*H222,2)</f>
        <v>0</v>
      </c>
      <c r="BL222" s="19" t="s">
        <v>264</v>
      </c>
      <c r="BM222" s="230" t="s">
        <v>2354</v>
      </c>
    </row>
    <row r="223" s="2" customFormat="1">
      <c r="A223" s="41"/>
      <c r="B223" s="42"/>
      <c r="C223" s="43"/>
      <c r="D223" s="232" t="s">
        <v>266</v>
      </c>
      <c r="E223" s="43"/>
      <c r="F223" s="233" t="s">
        <v>761</v>
      </c>
      <c r="G223" s="43"/>
      <c r="H223" s="43"/>
      <c r="I223" s="234"/>
      <c r="J223" s="43"/>
      <c r="K223" s="43"/>
      <c r="L223" s="47"/>
      <c r="M223" s="235"/>
      <c r="N223" s="23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266</v>
      </c>
      <c r="AU223" s="19" t="s">
        <v>89</v>
      </c>
    </row>
    <row r="224" s="13" customFormat="1">
      <c r="A224" s="13"/>
      <c r="B224" s="237"/>
      <c r="C224" s="238"/>
      <c r="D224" s="239" t="s">
        <v>268</v>
      </c>
      <c r="E224" s="240" t="s">
        <v>35</v>
      </c>
      <c r="F224" s="241" t="s">
        <v>2315</v>
      </c>
      <c r="G224" s="238"/>
      <c r="H224" s="240" t="s">
        <v>35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268</v>
      </c>
      <c r="AU224" s="247" t="s">
        <v>89</v>
      </c>
      <c r="AV224" s="13" t="s">
        <v>87</v>
      </c>
      <c r="AW224" s="13" t="s">
        <v>41</v>
      </c>
      <c r="AX224" s="13" t="s">
        <v>80</v>
      </c>
      <c r="AY224" s="247" t="s">
        <v>257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270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4" customFormat="1">
      <c r="A226" s="14"/>
      <c r="B226" s="248"/>
      <c r="C226" s="249"/>
      <c r="D226" s="239" t="s">
        <v>268</v>
      </c>
      <c r="E226" s="250" t="s">
        <v>35</v>
      </c>
      <c r="F226" s="251" t="s">
        <v>2353</v>
      </c>
      <c r="G226" s="249"/>
      <c r="H226" s="252">
        <v>2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268</v>
      </c>
      <c r="AU226" s="258" t="s">
        <v>89</v>
      </c>
      <c r="AV226" s="14" t="s">
        <v>89</v>
      </c>
      <c r="AW226" s="14" t="s">
        <v>41</v>
      </c>
      <c r="AX226" s="14" t="s">
        <v>80</v>
      </c>
      <c r="AY226" s="258" t="s">
        <v>257</v>
      </c>
    </row>
    <row r="227" s="15" customFormat="1">
      <c r="A227" s="15"/>
      <c r="B227" s="259"/>
      <c r="C227" s="260"/>
      <c r="D227" s="239" t="s">
        <v>268</v>
      </c>
      <c r="E227" s="261" t="s">
        <v>35</v>
      </c>
      <c r="F227" s="262" t="s">
        <v>272</v>
      </c>
      <c r="G227" s="260"/>
      <c r="H227" s="263">
        <v>2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268</v>
      </c>
      <c r="AU227" s="269" t="s">
        <v>89</v>
      </c>
      <c r="AV227" s="15" t="s">
        <v>264</v>
      </c>
      <c r="AW227" s="15" t="s">
        <v>41</v>
      </c>
      <c r="AX227" s="15" t="s">
        <v>87</v>
      </c>
      <c r="AY227" s="269" t="s">
        <v>257</v>
      </c>
    </row>
    <row r="228" s="12" customFormat="1" ht="22.8" customHeight="1">
      <c r="A228" s="12"/>
      <c r="B228" s="203"/>
      <c r="C228" s="204"/>
      <c r="D228" s="205" t="s">
        <v>79</v>
      </c>
      <c r="E228" s="217" t="s">
        <v>308</v>
      </c>
      <c r="F228" s="217" t="s">
        <v>412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SUM(P229:P314)</f>
        <v>0</v>
      </c>
      <c r="Q228" s="211"/>
      <c r="R228" s="212">
        <f>SUM(R229:R314)</f>
        <v>1.9516893999999998</v>
      </c>
      <c r="S228" s="211"/>
      <c r="T228" s="213">
        <f>SUM(T229:T314)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87</v>
      </c>
      <c r="AT228" s="215" t="s">
        <v>79</v>
      </c>
      <c r="AU228" s="215" t="s">
        <v>87</v>
      </c>
      <c r="AY228" s="214" t="s">
        <v>257</v>
      </c>
      <c r="BK228" s="216">
        <f>SUM(BK229:BK314)</f>
        <v>0</v>
      </c>
    </row>
    <row r="229" s="2" customFormat="1" ht="24.15" customHeight="1">
      <c r="A229" s="41"/>
      <c r="B229" s="42"/>
      <c r="C229" s="219" t="s">
        <v>405</v>
      </c>
      <c r="D229" s="219" t="s">
        <v>259</v>
      </c>
      <c r="E229" s="220" t="s">
        <v>865</v>
      </c>
      <c r="F229" s="221" t="s">
        <v>866</v>
      </c>
      <c r="G229" s="222" t="s">
        <v>297</v>
      </c>
      <c r="H229" s="223">
        <v>7</v>
      </c>
      <c r="I229" s="224"/>
      <c r="J229" s="225">
        <f>ROUND(I229*H229,2)</f>
        <v>0</v>
      </c>
      <c r="K229" s="221" t="s">
        <v>263</v>
      </c>
      <c r="L229" s="47"/>
      <c r="M229" s="226" t="s">
        <v>35</v>
      </c>
      <c r="N229" s="227" t="s">
        <v>51</v>
      </c>
      <c r="O229" s="87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0" t="s">
        <v>264</v>
      </c>
      <c r="AT229" s="230" t="s">
        <v>259</v>
      </c>
      <c r="AU229" s="230" t="s">
        <v>89</v>
      </c>
      <c r="AY229" s="19" t="s">
        <v>257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9" t="s">
        <v>87</v>
      </c>
      <c r="BK229" s="231">
        <f>ROUND(I229*H229,2)</f>
        <v>0</v>
      </c>
      <c r="BL229" s="19" t="s">
        <v>264</v>
      </c>
      <c r="BM229" s="230" t="s">
        <v>2355</v>
      </c>
    </row>
    <row r="230" s="2" customFormat="1">
      <c r="A230" s="41"/>
      <c r="B230" s="42"/>
      <c r="C230" s="43"/>
      <c r="D230" s="232" t="s">
        <v>266</v>
      </c>
      <c r="E230" s="43"/>
      <c r="F230" s="233" t="s">
        <v>868</v>
      </c>
      <c r="G230" s="43"/>
      <c r="H230" s="43"/>
      <c r="I230" s="234"/>
      <c r="J230" s="43"/>
      <c r="K230" s="43"/>
      <c r="L230" s="47"/>
      <c r="M230" s="235"/>
      <c r="N230" s="23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266</v>
      </c>
      <c r="AU230" s="19" t="s">
        <v>89</v>
      </c>
    </row>
    <row r="231" s="13" customFormat="1">
      <c r="A231" s="13"/>
      <c r="B231" s="237"/>
      <c r="C231" s="238"/>
      <c r="D231" s="239" t="s">
        <v>268</v>
      </c>
      <c r="E231" s="240" t="s">
        <v>35</v>
      </c>
      <c r="F231" s="241" t="s">
        <v>2315</v>
      </c>
      <c r="G231" s="238"/>
      <c r="H231" s="240" t="s">
        <v>35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268</v>
      </c>
      <c r="AU231" s="247" t="s">
        <v>89</v>
      </c>
      <c r="AV231" s="13" t="s">
        <v>87</v>
      </c>
      <c r="AW231" s="13" t="s">
        <v>41</v>
      </c>
      <c r="AX231" s="13" t="s">
        <v>80</v>
      </c>
      <c r="AY231" s="247" t="s">
        <v>257</v>
      </c>
    </row>
    <row r="232" s="14" customFormat="1">
      <c r="A232" s="14"/>
      <c r="B232" s="248"/>
      <c r="C232" s="249"/>
      <c r="D232" s="239" t="s">
        <v>268</v>
      </c>
      <c r="E232" s="250" t="s">
        <v>35</v>
      </c>
      <c r="F232" s="251" t="s">
        <v>2356</v>
      </c>
      <c r="G232" s="249"/>
      <c r="H232" s="252">
        <v>7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268</v>
      </c>
      <c r="AU232" s="258" t="s">
        <v>89</v>
      </c>
      <c r="AV232" s="14" t="s">
        <v>89</v>
      </c>
      <c r="AW232" s="14" t="s">
        <v>41</v>
      </c>
      <c r="AX232" s="14" t="s">
        <v>80</v>
      </c>
      <c r="AY232" s="258" t="s">
        <v>257</v>
      </c>
    </row>
    <row r="233" s="15" customFormat="1">
      <c r="A233" s="15"/>
      <c r="B233" s="259"/>
      <c r="C233" s="260"/>
      <c r="D233" s="239" t="s">
        <v>268</v>
      </c>
      <c r="E233" s="261" t="s">
        <v>35</v>
      </c>
      <c r="F233" s="262" t="s">
        <v>272</v>
      </c>
      <c r="G233" s="260"/>
      <c r="H233" s="263">
        <v>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9" t="s">
        <v>268</v>
      </c>
      <c r="AU233" s="269" t="s">
        <v>89</v>
      </c>
      <c r="AV233" s="15" t="s">
        <v>264</v>
      </c>
      <c r="AW233" s="15" t="s">
        <v>41</v>
      </c>
      <c r="AX233" s="15" t="s">
        <v>87</v>
      </c>
      <c r="AY233" s="269" t="s">
        <v>257</v>
      </c>
    </row>
    <row r="234" s="2" customFormat="1" ht="16.5" customHeight="1">
      <c r="A234" s="41"/>
      <c r="B234" s="42"/>
      <c r="C234" s="270" t="s">
        <v>413</v>
      </c>
      <c r="D234" s="270" t="s">
        <v>369</v>
      </c>
      <c r="E234" s="271" t="s">
        <v>869</v>
      </c>
      <c r="F234" s="272" t="s">
        <v>870</v>
      </c>
      <c r="G234" s="273" t="s">
        <v>297</v>
      </c>
      <c r="H234" s="274">
        <v>7.1050000000000004</v>
      </c>
      <c r="I234" s="275"/>
      <c r="J234" s="276">
        <f>ROUND(I234*H234,2)</f>
        <v>0</v>
      </c>
      <c r="K234" s="272" t="s">
        <v>263</v>
      </c>
      <c r="L234" s="277"/>
      <c r="M234" s="278" t="s">
        <v>35</v>
      </c>
      <c r="N234" s="279" t="s">
        <v>51</v>
      </c>
      <c r="O234" s="87"/>
      <c r="P234" s="228">
        <f>O234*H234</f>
        <v>0</v>
      </c>
      <c r="Q234" s="228">
        <v>0.00027999999999999998</v>
      </c>
      <c r="R234" s="228">
        <f>Q234*H234</f>
        <v>0.0019894000000000001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308</v>
      </c>
      <c r="AT234" s="230" t="s">
        <v>369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2357</v>
      </c>
    </row>
    <row r="235" s="14" customFormat="1">
      <c r="A235" s="14"/>
      <c r="B235" s="248"/>
      <c r="C235" s="249"/>
      <c r="D235" s="239" t="s">
        <v>268</v>
      </c>
      <c r="E235" s="249"/>
      <c r="F235" s="251" t="s">
        <v>2358</v>
      </c>
      <c r="G235" s="249"/>
      <c r="H235" s="252">
        <v>7.1050000000000004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268</v>
      </c>
      <c r="AU235" s="258" t="s">
        <v>89</v>
      </c>
      <c r="AV235" s="14" t="s">
        <v>89</v>
      </c>
      <c r="AW235" s="14" t="s">
        <v>4</v>
      </c>
      <c r="AX235" s="14" t="s">
        <v>87</v>
      </c>
      <c r="AY235" s="258" t="s">
        <v>257</v>
      </c>
    </row>
    <row r="236" s="2" customFormat="1" ht="24.15" customHeight="1">
      <c r="A236" s="41"/>
      <c r="B236" s="42"/>
      <c r="C236" s="219" t="s">
        <v>418</v>
      </c>
      <c r="D236" s="219" t="s">
        <v>259</v>
      </c>
      <c r="E236" s="220" t="s">
        <v>873</v>
      </c>
      <c r="F236" s="221" t="s">
        <v>874</v>
      </c>
      <c r="G236" s="222" t="s">
        <v>396</v>
      </c>
      <c r="H236" s="223">
        <v>14</v>
      </c>
      <c r="I236" s="224"/>
      <c r="J236" s="225">
        <f>ROUND(I236*H236,2)</f>
        <v>0</v>
      </c>
      <c r="K236" s="221" t="s">
        <v>263</v>
      </c>
      <c r="L236" s="47"/>
      <c r="M236" s="226" t="s">
        <v>35</v>
      </c>
      <c r="N236" s="227" t="s">
        <v>51</v>
      </c>
      <c r="O236" s="87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30" t="s">
        <v>264</v>
      </c>
      <c r="AT236" s="230" t="s">
        <v>259</v>
      </c>
      <c r="AU236" s="230" t="s">
        <v>89</v>
      </c>
      <c r="AY236" s="19" t="s">
        <v>257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87</v>
      </c>
      <c r="BK236" s="231">
        <f>ROUND(I236*H236,2)</f>
        <v>0</v>
      </c>
      <c r="BL236" s="19" t="s">
        <v>264</v>
      </c>
      <c r="BM236" s="230" t="s">
        <v>2359</v>
      </c>
    </row>
    <row r="237" s="2" customFormat="1">
      <c r="A237" s="41"/>
      <c r="B237" s="42"/>
      <c r="C237" s="43"/>
      <c r="D237" s="232" t="s">
        <v>266</v>
      </c>
      <c r="E237" s="43"/>
      <c r="F237" s="233" t="s">
        <v>876</v>
      </c>
      <c r="G237" s="43"/>
      <c r="H237" s="43"/>
      <c r="I237" s="234"/>
      <c r="J237" s="43"/>
      <c r="K237" s="43"/>
      <c r="L237" s="47"/>
      <c r="M237" s="235"/>
      <c r="N237" s="23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9" t="s">
        <v>266</v>
      </c>
      <c r="AU237" s="19" t="s">
        <v>89</v>
      </c>
    </row>
    <row r="238" s="13" customFormat="1">
      <c r="A238" s="13"/>
      <c r="B238" s="237"/>
      <c r="C238" s="238"/>
      <c r="D238" s="239" t="s">
        <v>268</v>
      </c>
      <c r="E238" s="240" t="s">
        <v>35</v>
      </c>
      <c r="F238" s="241" t="s">
        <v>2315</v>
      </c>
      <c r="G238" s="238"/>
      <c r="H238" s="240" t="s">
        <v>35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268</v>
      </c>
      <c r="AU238" s="247" t="s">
        <v>89</v>
      </c>
      <c r="AV238" s="13" t="s">
        <v>87</v>
      </c>
      <c r="AW238" s="13" t="s">
        <v>41</v>
      </c>
      <c r="AX238" s="13" t="s">
        <v>80</v>
      </c>
      <c r="AY238" s="247" t="s">
        <v>257</v>
      </c>
    </row>
    <row r="239" s="14" customFormat="1">
      <c r="A239" s="14"/>
      <c r="B239" s="248"/>
      <c r="C239" s="249"/>
      <c r="D239" s="239" t="s">
        <v>268</v>
      </c>
      <c r="E239" s="250" t="s">
        <v>35</v>
      </c>
      <c r="F239" s="251" t="s">
        <v>2360</v>
      </c>
      <c r="G239" s="249"/>
      <c r="H239" s="252">
        <v>7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268</v>
      </c>
      <c r="AU239" s="258" t="s">
        <v>89</v>
      </c>
      <c r="AV239" s="14" t="s">
        <v>89</v>
      </c>
      <c r="AW239" s="14" t="s">
        <v>41</v>
      </c>
      <c r="AX239" s="14" t="s">
        <v>80</v>
      </c>
      <c r="AY239" s="258" t="s">
        <v>257</v>
      </c>
    </row>
    <row r="240" s="14" customFormat="1">
      <c r="A240" s="14"/>
      <c r="B240" s="248"/>
      <c r="C240" s="249"/>
      <c r="D240" s="239" t="s">
        <v>268</v>
      </c>
      <c r="E240" s="250" t="s">
        <v>35</v>
      </c>
      <c r="F240" s="251" t="s">
        <v>2361</v>
      </c>
      <c r="G240" s="249"/>
      <c r="H240" s="252">
        <v>7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268</v>
      </c>
      <c r="AU240" s="258" t="s">
        <v>89</v>
      </c>
      <c r="AV240" s="14" t="s">
        <v>89</v>
      </c>
      <c r="AW240" s="14" t="s">
        <v>41</v>
      </c>
      <c r="AX240" s="14" t="s">
        <v>80</v>
      </c>
      <c r="AY240" s="258" t="s">
        <v>257</v>
      </c>
    </row>
    <row r="241" s="15" customFormat="1">
      <c r="A241" s="15"/>
      <c r="B241" s="259"/>
      <c r="C241" s="260"/>
      <c r="D241" s="239" t="s">
        <v>268</v>
      </c>
      <c r="E241" s="261" t="s">
        <v>35</v>
      </c>
      <c r="F241" s="262" t="s">
        <v>272</v>
      </c>
      <c r="G241" s="260"/>
      <c r="H241" s="263">
        <v>14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268</v>
      </c>
      <c r="AU241" s="269" t="s">
        <v>89</v>
      </c>
      <c r="AV241" s="15" t="s">
        <v>264</v>
      </c>
      <c r="AW241" s="15" t="s">
        <v>41</v>
      </c>
      <c r="AX241" s="15" t="s">
        <v>87</v>
      </c>
      <c r="AY241" s="269" t="s">
        <v>257</v>
      </c>
    </row>
    <row r="242" s="2" customFormat="1" ht="16.5" customHeight="1">
      <c r="A242" s="41"/>
      <c r="B242" s="42"/>
      <c r="C242" s="270" t="s">
        <v>422</v>
      </c>
      <c r="D242" s="270" t="s">
        <v>369</v>
      </c>
      <c r="E242" s="271" t="s">
        <v>879</v>
      </c>
      <c r="F242" s="272" t="s">
        <v>880</v>
      </c>
      <c r="G242" s="273" t="s">
        <v>396</v>
      </c>
      <c r="H242" s="274">
        <v>7</v>
      </c>
      <c r="I242" s="275"/>
      <c r="J242" s="276">
        <f>ROUND(I242*H242,2)</f>
        <v>0</v>
      </c>
      <c r="K242" s="272" t="s">
        <v>263</v>
      </c>
      <c r="L242" s="277"/>
      <c r="M242" s="278" t="s">
        <v>35</v>
      </c>
      <c r="N242" s="279" t="s">
        <v>51</v>
      </c>
      <c r="O242" s="87"/>
      <c r="P242" s="228">
        <f>O242*H242</f>
        <v>0</v>
      </c>
      <c r="Q242" s="228">
        <v>0.00029999999999999997</v>
      </c>
      <c r="R242" s="228">
        <f>Q242*H242</f>
        <v>0.0020999999999999999</v>
      </c>
      <c r="S242" s="228">
        <v>0</v>
      </c>
      <c r="T242" s="22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30" t="s">
        <v>308</v>
      </c>
      <c r="AT242" s="230" t="s">
        <v>369</v>
      </c>
      <c r="AU242" s="230" t="s">
        <v>89</v>
      </c>
      <c r="AY242" s="19" t="s">
        <v>257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9" t="s">
        <v>87</v>
      </c>
      <c r="BK242" s="231">
        <f>ROUND(I242*H242,2)</f>
        <v>0</v>
      </c>
      <c r="BL242" s="19" t="s">
        <v>264</v>
      </c>
      <c r="BM242" s="230" t="s">
        <v>2362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2315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4" customFormat="1">
      <c r="A244" s="14"/>
      <c r="B244" s="248"/>
      <c r="C244" s="249"/>
      <c r="D244" s="239" t="s">
        <v>268</v>
      </c>
      <c r="E244" s="250" t="s">
        <v>35</v>
      </c>
      <c r="F244" s="251" t="s">
        <v>2361</v>
      </c>
      <c r="G244" s="249"/>
      <c r="H244" s="252">
        <v>7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41</v>
      </c>
      <c r="AX244" s="14" t="s">
        <v>80</v>
      </c>
      <c r="AY244" s="258" t="s">
        <v>257</v>
      </c>
    </row>
    <row r="245" s="15" customFormat="1">
      <c r="A245" s="15"/>
      <c r="B245" s="259"/>
      <c r="C245" s="260"/>
      <c r="D245" s="239" t="s">
        <v>268</v>
      </c>
      <c r="E245" s="261" t="s">
        <v>35</v>
      </c>
      <c r="F245" s="262" t="s">
        <v>272</v>
      </c>
      <c r="G245" s="260"/>
      <c r="H245" s="263">
        <v>7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268</v>
      </c>
      <c r="AU245" s="269" t="s">
        <v>89</v>
      </c>
      <c r="AV245" s="15" t="s">
        <v>264</v>
      </c>
      <c r="AW245" s="15" t="s">
        <v>41</v>
      </c>
      <c r="AX245" s="15" t="s">
        <v>87</v>
      </c>
      <c r="AY245" s="269" t="s">
        <v>257</v>
      </c>
    </row>
    <row r="246" s="2" customFormat="1" ht="16.5" customHeight="1">
      <c r="A246" s="41"/>
      <c r="B246" s="42"/>
      <c r="C246" s="270" t="s">
        <v>427</v>
      </c>
      <c r="D246" s="270" t="s">
        <v>369</v>
      </c>
      <c r="E246" s="271" t="s">
        <v>882</v>
      </c>
      <c r="F246" s="272" t="s">
        <v>883</v>
      </c>
      <c r="G246" s="273" t="s">
        <v>396</v>
      </c>
      <c r="H246" s="274">
        <v>7</v>
      </c>
      <c r="I246" s="275"/>
      <c r="J246" s="276">
        <f>ROUND(I246*H246,2)</f>
        <v>0</v>
      </c>
      <c r="K246" s="272" t="s">
        <v>263</v>
      </c>
      <c r="L246" s="277"/>
      <c r="M246" s="278" t="s">
        <v>35</v>
      </c>
      <c r="N246" s="279" t="s">
        <v>51</v>
      </c>
      <c r="O246" s="87"/>
      <c r="P246" s="228">
        <f>O246*H246</f>
        <v>0</v>
      </c>
      <c r="Q246" s="228">
        <v>0.00014999999999999999</v>
      </c>
      <c r="R246" s="228">
        <f>Q246*H246</f>
        <v>0.0010499999999999999</v>
      </c>
      <c r="S246" s="228">
        <v>0</v>
      </c>
      <c r="T246" s="22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0" t="s">
        <v>308</v>
      </c>
      <c r="AT246" s="230" t="s">
        <v>369</v>
      </c>
      <c r="AU246" s="230" t="s">
        <v>89</v>
      </c>
      <c r="AY246" s="19" t="s">
        <v>257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9" t="s">
        <v>87</v>
      </c>
      <c r="BK246" s="231">
        <f>ROUND(I246*H246,2)</f>
        <v>0</v>
      </c>
      <c r="BL246" s="19" t="s">
        <v>264</v>
      </c>
      <c r="BM246" s="230" t="s">
        <v>2363</v>
      </c>
    </row>
    <row r="247" s="13" customFormat="1">
      <c r="A247" s="13"/>
      <c r="B247" s="237"/>
      <c r="C247" s="238"/>
      <c r="D247" s="239" t="s">
        <v>268</v>
      </c>
      <c r="E247" s="240" t="s">
        <v>35</v>
      </c>
      <c r="F247" s="241" t="s">
        <v>2315</v>
      </c>
      <c r="G247" s="238"/>
      <c r="H247" s="240" t="s">
        <v>35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268</v>
      </c>
      <c r="AU247" s="247" t="s">
        <v>89</v>
      </c>
      <c r="AV247" s="13" t="s">
        <v>87</v>
      </c>
      <c r="AW247" s="13" t="s">
        <v>41</v>
      </c>
      <c r="AX247" s="13" t="s">
        <v>80</v>
      </c>
      <c r="AY247" s="247" t="s">
        <v>257</v>
      </c>
    </row>
    <row r="248" s="14" customFormat="1">
      <c r="A248" s="14"/>
      <c r="B248" s="248"/>
      <c r="C248" s="249"/>
      <c r="D248" s="239" t="s">
        <v>268</v>
      </c>
      <c r="E248" s="250" t="s">
        <v>35</v>
      </c>
      <c r="F248" s="251" t="s">
        <v>2360</v>
      </c>
      <c r="G248" s="249"/>
      <c r="H248" s="252">
        <v>7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268</v>
      </c>
      <c r="AU248" s="258" t="s">
        <v>89</v>
      </c>
      <c r="AV248" s="14" t="s">
        <v>89</v>
      </c>
      <c r="AW248" s="14" t="s">
        <v>41</v>
      </c>
      <c r="AX248" s="14" t="s">
        <v>80</v>
      </c>
      <c r="AY248" s="258" t="s">
        <v>257</v>
      </c>
    </row>
    <row r="249" s="15" customFormat="1">
      <c r="A249" s="15"/>
      <c r="B249" s="259"/>
      <c r="C249" s="260"/>
      <c r="D249" s="239" t="s">
        <v>268</v>
      </c>
      <c r="E249" s="261" t="s">
        <v>35</v>
      </c>
      <c r="F249" s="262" t="s">
        <v>272</v>
      </c>
      <c r="G249" s="260"/>
      <c r="H249" s="263">
        <v>7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9" t="s">
        <v>268</v>
      </c>
      <c r="AU249" s="269" t="s">
        <v>89</v>
      </c>
      <c r="AV249" s="15" t="s">
        <v>264</v>
      </c>
      <c r="AW249" s="15" t="s">
        <v>41</v>
      </c>
      <c r="AX249" s="15" t="s">
        <v>87</v>
      </c>
      <c r="AY249" s="269" t="s">
        <v>257</v>
      </c>
    </row>
    <row r="250" s="2" customFormat="1" ht="24.15" customHeight="1">
      <c r="A250" s="41"/>
      <c r="B250" s="42"/>
      <c r="C250" s="219" t="s">
        <v>431</v>
      </c>
      <c r="D250" s="219" t="s">
        <v>259</v>
      </c>
      <c r="E250" s="220" t="s">
        <v>2364</v>
      </c>
      <c r="F250" s="221" t="s">
        <v>2365</v>
      </c>
      <c r="G250" s="222" t="s">
        <v>396</v>
      </c>
      <c r="H250" s="223">
        <v>2</v>
      </c>
      <c r="I250" s="224"/>
      <c r="J250" s="225">
        <f>ROUND(I250*H250,2)</f>
        <v>0</v>
      </c>
      <c r="K250" s="221" t="s">
        <v>263</v>
      </c>
      <c r="L250" s="47"/>
      <c r="M250" s="226" t="s">
        <v>35</v>
      </c>
      <c r="N250" s="227" t="s">
        <v>51</v>
      </c>
      <c r="O250" s="87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30" t="s">
        <v>264</v>
      </c>
      <c r="AT250" s="230" t="s">
        <v>259</v>
      </c>
      <c r="AU250" s="230" t="s">
        <v>89</v>
      </c>
      <c r="AY250" s="19" t="s">
        <v>257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9" t="s">
        <v>87</v>
      </c>
      <c r="BK250" s="231">
        <f>ROUND(I250*H250,2)</f>
        <v>0</v>
      </c>
      <c r="BL250" s="19" t="s">
        <v>264</v>
      </c>
      <c r="BM250" s="230" t="s">
        <v>2366</v>
      </c>
    </row>
    <row r="251" s="2" customFormat="1">
      <c r="A251" s="41"/>
      <c r="B251" s="42"/>
      <c r="C251" s="43"/>
      <c r="D251" s="232" t="s">
        <v>266</v>
      </c>
      <c r="E251" s="43"/>
      <c r="F251" s="233" t="s">
        <v>2367</v>
      </c>
      <c r="G251" s="43"/>
      <c r="H251" s="43"/>
      <c r="I251" s="234"/>
      <c r="J251" s="43"/>
      <c r="K251" s="43"/>
      <c r="L251" s="47"/>
      <c r="M251" s="235"/>
      <c r="N251" s="23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9" t="s">
        <v>266</v>
      </c>
      <c r="AU251" s="19" t="s">
        <v>89</v>
      </c>
    </row>
    <row r="252" s="13" customFormat="1">
      <c r="A252" s="13"/>
      <c r="B252" s="237"/>
      <c r="C252" s="238"/>
      <c r="D252" s="239" t="s">
        <v>268</v>
      </c>
      <c r="E252" s="240" t="s">
        <v>35</v>
      </c>
      <c r="F252" s="241" t="s">
        <v>2315</v>
      </c>
      <c r="G252" s="238"/>
      <c r="H252" s="240" t="s">
        <v>35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268</v>
      </c>
      <c r="AU252" s="247" t="s">
        <v>89</v>
      </c>
      <c r="AV252" s="13" t="s">
        <v>87</v>
      </c>
      <c r="AW252" s="13" t="s">
        <v>41</v>
      </c>
      <c r="AX252" s="13" t="s">
        <v>80</v>
      </c>
      <c r="AY252" s="247" t="s">
        <v>257</v>
      </c>
    </row>
    <row r="253" s="14" customFormat="1">
      <c r="A253" s="14"/>
      <c r="B253" s="248"/>
      <c r="C253" s="249"/>
      <c r="D253" s="239" t="s">
        <v>268</v>
      </c>
      <c r="E253" s="250" t="s">
        <v>35</v>
      </c>
      <c r="F253" s="251" t="s">
        <v>2368</v>
      </c>
      <c r="G253" s="249"/>
      <c r="H253" s="252">
        <v>2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268</v>
      </c>
      <c r="AU253" s="258" t="s">
        <v>89</v>
      </c>
      <c r="AV253" s="14" t="s">
        <v>89</v>
      </c>
      <c r="AW253" s="14" t="s">
        <v>41</v>
      </c>
      <c r="AX253" s="14" t="s">
        <v>80</v>
      </c>
      <c r="AY253" s="258" t="s">
        <v>257</v>
      </c>
    </row>
    <row r="254" s="15" customFormat="1">
      <c r="A254" s="15"/>
      <c r="B254" s="259"/>
      <c r="C254" s="260"/>
      <c r="D254" s="239" t="s">
        <v>268</v>
      </c>
      <c r="E254" s="261" t="s">
        <v>35</v>
      </c>
      <c r="F254" s="262" t="s">
        <v>272</v>
      </c>
      <c r="G254" s="260"/>
      <c r="H254" s="263">
        <v>2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9" t="s">
        <v>268</v>
      </c>
      <c r="AU254" s="269" t="s">
        <v>89</v>
      </c>
      <c r="AV254" s="15" t="s">
        <v>264</v>
      </c>
      <c r="AW254" s="15" t="s">
        <v>41</v>
      </c>
      <c r="AX254" s="15" t="s">
        <v>87</v>
      </c>
      <c r="AY254" s="269" t="s">
        <v>257</v>
      </c>
    </row>
    <row r="255" s="2" customFormat="1" ht="16.5" customHeight="1">
      <c r="A255" s="41"/>
      <c r="B255" s="42"/>
      <c r="C255" s="270" t="s">
        <v>436</v>
      </c>
      <c r="D255" s="270" t="s">
        <v>369</v>
      </c>
      <c r="E255" s="271" t="s">
        <v>2369</v>
      </c>
      <c r="F255" s="272" t="s">
        <v>2370</v>
      </c>
      <c r="G255" s="273" t="s">
        <v>396</v>
      </c>
      <c r="H255" s="274">
        <v>2</v>
      </c>
      <c r="I255" s="275"/>
      <c r="J255" s="276">
        <f>ROUND(I255*H255,2)</f>
        <v>0</v>
      </c>
      <c r="K255" s="272" t="s">
        <v>263</v>
      </c>
      <c r="L255" s="277"/>
      <c r="M255" s="278" t="s">
        <v>35</v>
      </c>
      <c r="N255" s="279" t="s">
        <v>51</v>
      </c>
      <c r="O255" s="87"/>
      <c r="P255" s="228">
        <f>O255*H255</f>
        <v>0</v>
      </c>
      <c r="Q255" s="228">
        <v>0.00051000000000000004</v>
      </c>
      <c r="R255" s="228">
        <f>Q255*H255</f>
        <v>0.0010200000000000001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308</v>
      </c>
      <c r="AT255" s="230" t="s">
        <v>369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2371</v>
      </c>
    </row>
    <row r="256" s="2" customFormat="1" ht="24.15" customHeight="1">
      <c r="A256" s="41"/>
      <c r="B256" s="42"/>
      <c r="C256" s="219" t="s">
        <v>440</v>
      </c>
      <c r="D256" s="219" t="s">
        <v>259</v>
      </c>
      <c r="E256" s="220" t="s">
        <v>885</v>
      </c>
      <c r="F256" s="221" t="s">
        <v>886</v>
      </c>
      <c r="G256" s="222" t="s">
        <v>396</v>
      </c>
      <c r="H256" s="223">
        <v>1</v>
      </c>
      <c r="I256" s="224"/>
      <c r="J256" s="225">
        <f>ROUND(I256*H256,2)</f>
        <v>0</v>
      </c>
      <c r="K256" s="221" t="s">
        <v>263</v>
      </c>
      <c r="L256" s="47"/>
      <c r="M256" s="226" t="s">
        <v>35</v>
      </c>
      <c r="N256" s="227" t="s">
        <v>51</v>
      </c>
      <c r="O256" s="87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30" t="s">
        <v>264</v>
      </c>
      <c r="AT256" s="230" t="s">
        <v>259</v>
      </c>
      <c r="AU256" s="230" t="s">
        <v>89</v>
      </c>
      <c r="AY256" s="19" t="s">
        <v>257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9" t="s">
        <v>87</v>
      </c>
      <c r="BK256" s="231">
        <f>ROUND(I256*H256,2)</f>
        <v>0</v>
      </c>
      <c r="BL256" s="19" t="s">
        <v>264</v>
      </c>
      <c r="BM256" s="230" t="s">
        <v>2372</v>
      </c>
    </row>
    <row r="257" s="2" customFormat="1">
      <c r="A257" s="41"/>
      <c r="B257" s="42"/>
      <c r="C257" s="43"/>
      <c r="D257" s="232" t="s">
        <v>266</v>
      </c>
      <c r="E257" s="43"/>
      <c r="F257" s="233" t="s">
        <v>888</v>
      </c>
      <c r="G257" s="43"/>
      <c r="H257" s="43"/>
      <c r="I257" s="234"/>
      <c r="J257" s="43"/>
      <c r="K257" s="43"/>
      <c r="L257" s="47"/>
      <c r="M257" s="235"/>
      <c r="N257" s="23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266</v>
      </c>
      <c r="AU257" s="19" t="s">
        <v>89</v>
      </c>
    </row>
    <row r="258" s="13" customFormat="1">
      <c r="A258" s="13"/>
      <c r="B258" s="237"/>
      <c r="C258" s="238"/>
      <c r="D258" s="239" t="s">
        <v>268</v>
      </c>
      <c r="E258" s="240" t="s">
        <v>35</v>
      </c>
      <c r="F258" s="241" t="s">
        <v>2315</v>
      </c>
      <c r="G258" s="238"/>
      <c r="H258" s="240" t="s">
        <v>35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268</v>
      </c>
      <c r="AU258" s="247" t="s">
        <v>89</v>
      </c>
      <c r="AV258" s="13" t="s">
        <v>87</v>
      </c>
      <c r="AW258" s="13" t="s">
        <v>41</v>
      </c>
      <c r="AX258" s="13" t="s">
        <v>80</v>
      </c>
      <c r="AY258" s="247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2373</v>
      </c>
      <c r="G259" s="249"/>
      <c r="H259" s="252">
        <v>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5" customFormat="1">
      <c r="A260" s="15"/>
      <c r="B260" s="259"/>
      <c r="C260" s="260"/>
      <c r="D260" s="239" t="s">
        <v>268</v>
      </c>
      <c r="E260" s="261" t="s">
        <v>35</v>
      </c>
      <c r="F260" s="262" t="s">
        <v>272</v>
      </c>
      <c r="G260" s="260"/>
      <c r="H260" s="263">
        <v>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268</v>
      </c>
      <c r="AU260" s="269" t="s">
        <v>89</v>
      </c>
      <c r="AV260" s="15" t="s">
        <v>264</v>
      </c>
      <c r="AW260" s="15" t="s">
        <v>41</v>
      </c>
      <c r="AX260" s="15" t="s">
        <v>87</v>
      </c>
      <c r="AY260" s="269" t="s">
        <v>257</v>
      </c>
    </row>
    <row r="261" s="2" customFormat="1" ht="16.5" customHeight="1">
      <c r="A261" s="41"/>
      <c r="B261" s="42"/>
      <c r="C261" s="270" t="s">
        <v>446</v>
      </c>
      <c r="D261" s="270" t="s">
        <v>369</v>
      </c>
      <c r="E261" s="271" t="s">
        <v>889</v>
      </c>
      <c r="F261" s="272" t="s">
        <v>890</v>
      </c>
      <c r="G261" s="273" t="s">
        <v>396</v>
      </c>
      <c r="H261" s="274">
        <v>1</v>
      </c>
      <c r="I261" s="275"/>
      <c r="J261" s="276">
        <f>ROUND(I261*H261,2)</f>
        <v>0</v>
      </c>
      <c r="K261" s="272" t="s">
        <v>263</v>
      </c>
      <c r="L261" s="277"/>
      <c r="M261" s="278" t="s">
        <v>35</v>
      </c>
      <c r="N261" s="279" t="s">
        <v>51</v>
      </c>
      <c r="O261" s="87"/>
      <c r="P261" s="228">
        <f>O261*H261</f>
        <v>0</v>
      </c>
      <c r="Q261" s="228">
        <v>0.00059000000000000003</v>
      </c>
      <c r="R261" s="228">
        <f>Q261*H261</f>
        <v>0.00059000000000000003</v>
      </c>
      <c r="S261" s="228">
        <v>0</v>
      </c>
      <c r="T261" s="22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0" t="s">
        <v>308</v>
      </c>
      <c r="AT261" s="230" t="s">
        <v>369</v>
      </c>
      <c r="AU261" s="230" t="s">
        <v>89</v>
      </c>
      <c r="AY261" s="19" t="s">
        <v>257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87</v>
      </c>
      <c r="BK261" s="231">
        <f>ROUND(I261*H261,2)</f>
        <v>0</v>
      </c>
      <c r="BL261" s="19" t="s">
        <v>264</v>
      </c>
      <c r="BM261" s="230" t="s">
        <v>2374</v>
      </c>
    </row>
    <row r="262" s="2" customFormat="1" ht="24.15" customHeight="1">
      <c r="A262" s="41"/>
      <c r="B262" s="42"/>
      <c r="C262" s="219" t="s">
        <v>451</v>
      </c>
      <c r="D262" s="219" t="s">
        <v>259</v>
      </c>
      <c r="E262" s="220" t="s">
        <v>2375</v>
      </c>
      <c r="F262" s="221" t="s">
        <v>2376</v>
      </c>
      <c r="G262" s="222" t="s">
        <v>396</v>
      </c>
      <c r="H262" s="223">
        <v>4</v>
      </c>
      <c r="I262" s="224"/>
      <c r="J262" s="225">
        <f>ROUND(I262*H262,2)</f>
        <v>0</v>
      </c>
      <c r="K262" s="221" t="s">
        <v>263</v>
      </c>
      <c r="L262" s="47"/>
      <c r="M262" s="226" t="s">
        <v>35</v>
      </c>
      <c r="N262" s="227" t="s">
        <v>51</v>
      </c>
      <c r="O262" s="87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264</v>
      </c>
      <c r="AT262" s="230" t="s">
        <v>259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2377</v>
      </c>
    </row>
    <row r="263" s="2" customFormat="1">
      <c r="A263" s="41"/>
      <c r="B263" s="42"/>
      <c r="C263" s="43"/>
      <c r="D263" s="232" t="s">
        <v>266</v>
      </c>
      <c r="E263" s="43"/>
      <c r="F263" s="233" t="s">
        <v>2378</v>
      </c>
      <c r="G263" s="43"/>
      <c r="H263" s="43"/>
      <c r="I263" s="234"/>
      <c r="J263" s="43"/>
      <c r="K263" s="43"/>
      <c r="L263" s="47"/>
      <c r="M263" s="235"/>
      <c r="N263" s="23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266</v>
      </c>
      <c r="AU263" s="19" t="s">
        <v>89</v>
      </c>
    </row>
    <row r="264" s="13" customFormat="1">
      <c r="A264" s="13"/>
      <c r="B264" s="237"/>
      <c r="C264" s="238"/>
      <c r="D264" s="239" t="s">
        <v>268</v>
      </c>
      <c r="E264" s="240" t="s">
        <v>35</v>
      </c>
      <c r="F264" s="241" t="s">
        <v>2315</v>
      </c>
      <c r="G264" s="238"/>
      <c r="H264" s="240" t="s">
        <v>35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268</v>
      </c>
      <c r="AU264" s="247" t="s">
        <v>89</v>
      </c>
      <c r="AV264" s="13" t="s">
        <v>87</v>
      </c>
      <c r="AW264" s="13" t="s">
        <v>41</v>
      </c>
      <c r="AX264" s="13" t="s">
        <v>80</v>
      </c>
      <c r="AY264" s="247" t="s">
        <v>257</v>
      </c>
    </row>
    <row r="265" s="14" customFormat="1">
      <c r="A265" s="14"/>
      <c r="B265" s="248"/>
      <c r="C265" s="249"/>
      <c r="D265" s="239" t="s">
        <v>268</v>
      </c>
      <c r="E265" s="250" t="s">
        <v>35</v>
      </c>
      <c r="F265" s="251" t="s">
        <v>2379</v>
      </c>
      <c r="G265" s="249"/>
      <c r="H265" s="252">
        <v>4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268</v>
      </c>
      <c r="AU265" s="258" t="s">
        <v>89</v>
      </c>
      <c r="AV265" s="14" t="s">
        <v>89</v>
      </c>
      <c r="AW265" s="14" t="s">
        <v>41</v>
      </c>
      <c r="AX265" s="14" t="s">
        <v>80</v>
      </c>
      <c r="AY265" s="258" t="s">
        <v>257</v>
      </c>
    </row>
    <row r="266" s="15" customFormat="1">
      <c r="A266" s="15"/>
      <c r="B266" s="259"/>
      <c r="C266" s="260"/>
      <c r="D266" s="239" t="s">
        <v>268</v>
      </c>
      <c r="E266" s="261" t="s">
        <v>35</v>
      </c>
      <c r="F266" s="262" t="s">
        <v>272</v>
      </c>
      <c r="G266" s="260"/>
      <c r="H266" s="263">
        <v>4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9" t="s">
        <v>268</v>
      </c>
      <c r="AU266" s="269" t="s">
        <v>89</v>
      </c>
      <c r="AV266" s="15" t="s">
        <v>264</v>
      </c>
      <c r="AW266" s="15" t="s">
        <v>41</v>
      </c>
      <c r="AX266" s="15" t="s">
        <v>87</v>
      </c>
      <c r="AY266" s="269" t="s">
        <v>257</v>
      </c>
    </row>
    <row r="267" s="2" customFormat="1" ht="16.5" customHeight="1">
      <c r="A267" s="41"/>
      <c r="B267" s="42"/>
      <c r="C267" s="270" t="s">
        <v>458</v>
      </c>
      <c r="D267" s="270" t="s">
        <v>369</v>
      </c>
      <c r="E267" s="271" t="s">
        <v>2380</v>
      </c>
      <c r="F267" s="272" t="s">
        <v>2381</v>
      </c>
      <c r="G267" s="273" t="s">
        <v>396</v>
      </c>
      <c r="H267" s="274">
        <v>4</v>
      </c>
      <c r="I267" s="275"/>
      <c r="J267" s="276">
        <f>ROUND(I267*H267,2)</f>
        <v>0</v>
      </c>
      <c r="K267" s="272" t="s">
        <v>263</v>
      </c>
      <c r="L267" s="277"/>
      <c r="M267" s="278" t="s">
        <v>35</v>
      </c>
      <c r="N267" s="279" t="s">
        <v>51</v>
      </c>
      <c r="O267" s="87"/>
      <c r="P267" s="228">
        <f>O267*H267</f>
        <v>0</v>
      </c>
      <c r="Q267" s="228">
        <v>0.00063000000000000003</v>
      </c>
      <c r="R267" s="228">
        <f>Q267*H267</f>
        <v>0.0025200000000000001</v>
      </c>
      <c r="S267" s="228">
        <v>0</v>
      </c>
      <c r="T267" s="22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0" t="s">
        <v>308</v>
      </c>
      <c r="AT267" s="230" t="s">
        <v>369</v>
      </c>
      <c r="AU267" s="230" t="s">
        <v>89</v>
      </c>
      <c r="AY267" s="19" t="s">
        <v>257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9" t="s">
        <v>87</v>
      </c>
      <c r="BK267" s="231">
        <f>ROUND(I267*H267,2)</f>
        <v>0</v>
      </c>
      <c r="BL267" s="19" t="s">
        <v>264</v>
      </c>
      <c r="BM267" s="230" t="s">
        <v>2382</v>
      </c>
    </row>
    <row r="268" s="2" customFormat="1" ht="16.5" customHeight="1">
      <c r="A268" s="41"/>
      <c r="B268" s="42"/>
      <c r="C268" s="219" t="s">
        <v>462</v>
      </c>
      <c r="D268" s="219" t="s">
        <v>259</v>
      </c>
      <c r="E268" s="220" t="s">
        <v>892</v>
      </c>
      <c r="F268" s="221" t="s">
        <v>893</v>
      </c>
      <c r="G268" s="222" t="s">
        <v>396</v>
      </c>
      <c r="H268" s="223">
        <v>7</v>
      </c>
      <c r="I268" s="224"/>
      <c r="J268" s="225">
        <f>ROUND(I268*H268,2)</f>
        <v>0</v>
      </c>
      <c r="K268" s="221" t="s">
        <v>263</v>
      </c>
      <c r="L268" s="47"/>
      <c r="M268" s="226" t="s">
        <v>35</v>
      </c>
      <c r="N268" s="227" t="s">
        <v>51</v>
      </c>
      <c r="O268" s="87"/>
      <c r="P268" s="228">
        <f>O268*H268</f>
        <v>0</v>
      </c>
      <c r="Q268" s="228">
        <v>0.00038000000000000002</v>
      </c>
      <c r="R268" s="228">
        <f>Q268*H268</f>
        <v>0.00266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264</v>
      </c>
      <c r="AT268" s="230" t="s">
        <v>259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2383</v>
      </c>
    </row>
    <row r="269" s="2" customFormat="1">
      <c r="A269" s="41"/>
      <c r="B269" s="42"/>
      <c r="C269" s="43"/>
      <c r="D269" s="232" t="s">
        <v>266</v>
      </c>
      <c r="E269" s="43"/>
      <c r="F269" s="233" t="s">
        <v>895</v>
      </c>
      <c r="G269" s="43"/>
      <c r="H269" s="43"/>
      <c r="I269" s="234"/>
      <c r="J269" s="43"/>
      <c r="K269" s="43"/>
      <c r="L269" s="47"/>
      <c r="M269" s="235"/>
      <c r="N269" s="23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266</v>
      </c>
      <c r="AU269" s="19" t="s">
        <v>89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2315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2348</v>
      </c>
      <c r="G271" s="249"/>
      <c r="H271" s="252">
        <v>7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2" customFormat="1" ht="24.15" customHeight="1">
      <c r="A273" s="41"/>
      <c r="B273" s="42"/>
      <c r="C273" s="219" t="s">
        <v>466</v>
      </c>
      <c r="D273" s="219" t="s">
        <v>259</v>
      </c>
      <c r="E273" s="220" t="s">
        <v>896</v>
      </c>
      <c r="F273" s="221" t="s">
        <v>897</v>
      </c>
      <c r="G273" s="222" t="s">
        <v>396</v>
      </c>
      <c r="H273" s="223">
        <v>7</v>
      </c>
      <c r="I273" s="224"/>
      <c r="J273" s="225">
        <f>ROUND(I273*H273,2)</f>
        <v>0</v>
      </c>
      <c r="K273" s="221" t="s">
        <v>263</v>
      </c>
      <c r="L273" s="47"/>
      <c r="M273" s="226" t="s">
        <v>35</v>
      </c>
      <c r="N273" s="227" t="s">
        <v>51</v>
      </c>
      <c r="O273" s="87"/>
      <c r="P273" s="228">
        <f>O273*H273</f>
        <v>0</v>
      </c>
      <c r="Q273" s="228">
        <v>0.00072000000000000005</v>
      </c>
      <c r="R273" s="228">
        <f>Q273*H273</f>
        <v>0.0050400000000000002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264</v>
      </c>
      <c r="AT273" s="230" t="s">
        <v>259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2384</v>
      </c>
    </row>
    <row r="274" s="2" customFormat="1">
      <c r="A274" s="41"/>
      <c r="B274" s="42"/>
      <c r="C274" s="43"/>
      <c r="D274" s="232" t="s">
        <v>266</v>
      </c>
      <c r="E274" s="43"/>
      <c r="F274" s="233" t="s">
        <v>899</v>
      </c>
      <c r="G274" s="43"/>
      <c r="H274" s="43"/>
      <c r="I274" s="234"/>
      <c r="J274" s="43"/>
      <c r="K274" s="43"/>
      <c r="L274" s="47"/>
      <c r="M274" s="235"/>
      <c r="N274" s="23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9" t="s">
        <v>266</v>
      </c>
      <c r="AU274" s="19" t="s">
        <v>89</v>
      </c>
    </row>
    <row r="275" s="13" customFormat="1">
      <c r="A275" s="13"/>
      <c r="B275" s="237"/>
      <c r="C275" s="238"/>
      <c r="D275" s="239" t="s">
        <v>268</v>
      </c>
      <c r="E275" s="240" t="s">
        <v>35</v>
      </c>
      <c r="F275" s="241" t="s">
        <v>2315</v>
      </c>
      <c r="G275" s="238"/>
      <c r="H275" s="240" t="s">
        <v>35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268</v>
      </c>
      <c r="AU275" s="247" t="s">
        <v>89</v>
      </c>
      <c r="AV275" s="13" t="s">
        <v>87</v>
      </c>
      <c r="AW275" s="13" t="s">
        <v>41</v>
      </c>
      <c r="AX275" s="13" t="s">
        <v>80</v>
      </c>
      <c r="AY275" s="247" t="s">
        <v>257</v>
      </c>
    </row>
    <row r="276" s="13" customFormat="1">
      <c r="A276" s="13"/>
      <c r="B276" s="237"/>
      <c r="C276" s="238"/>
      <c r="D276" s="239" t="s">
        <v>268</v>
      </c>
      <c r="E276" s="240" t="s">
        <v>35</v>
      </c>
      <c r="F276" s="241" t="s">
        <v>900</v>
      </c>
      <c r="G276" s="238"/>
      <c r="H276" s="240" t="s">
        <v>35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268</v>
      </c>
      <c r="AU276" s="247" t="s">
        <v>89</v>
      </c>
      <c r="AV276" s="13" t="s">
        <v>87</v>
      </c>
      <c r="AW276" s="13" t="s">
        <v>41</v>
      </c>
      <c r="AX276" s="13" t="s">
        <v>80</v>
      </c>
      <c r="AY276" s="247" t="s">
        <v>257</v>
      </c>
    </row>
    <row r="277" s="14" customFormat="1">
      <c r="A277" s="14"/>
      <c r="B277" s="248"/>
      <c r="C277" s="249"/>
      <c r="D277" s="239" t="s">
        <v>268</v>
      </c>
      <c r="E277" s="250" t="s">
        <v>35</v>
      </c>
      <c r="F277" s="251" t="s">
        <v>2348</v>
      </c>
      <c r="G277" s="249"/>
      <c r="H277" s="252">
        <v>7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268</v>
      </c>
      <c r="AU277" s="258" t="s">
        <v>89</v>
      </c>
      <c r="AV277" s="14" t="s">
        <v>89</v>
      </c>
      <c r="AW277" s="14" t="s">
        <v>41</v>
      </c>
      <c r="AX277" s="14" t="s">
        <v>80</v>
      </c>
      <c r="AY277" s="258" t="s">
        <v>257</v>
      </c>
    </row>
    <row r="278" s="15" customFormat="1">
      <c r="A278" s="15"/>
      <c r="B278" s="259"/>
      <c r="C278" s="260"/>
      <c r="D278" s="239" t="s">
        <v>268</v>
      </c>
      <c r="E278" s="261" t="s">
        <v>35</v>
      </c>
      <c r="F278" s="262" t="s">
        <v>272</v>
      </c>
      <c r="G278" s="260"/>
      <c r="H278" s="263">
        <v>7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268</v>
      </c>
      <c r="AU278" s="269" t="s">
        <v>89</v>
      </c>
      <c r="AV278" s="15" t="s">
        <v>264</v>
      </c>
      <c r="AW278" s="15" t="s">
        <v>41</v>
      </c>
      <c r="AX278" s="15" t="s">
        <v>87</v>
      </c>
      <c r="AY278" s="269" t="s">
        <v>257</v>
      </c>
    </row>
    <row r="279" s="2" customFormat="1" ht="16.5" customHeight="1">
      <c r="A279" s="41"/>
      <c r="B279" s="42"/>
      <c r="C279" s="270" t="s">
        <v>471</v>
      </c>
      <c r="D279" s="270" t="s">
        <v>369</v>
      </c>
      <c r="E279" s="271" t="s">
        <v>901</v>
      </c>
      <c r="F279" s="272" t="s">
        <v>902</v>
      </c>
      <c r="G279" s="273" t="s">
        <v>396</v>
      </c>
      <c r="H279" s="274">
        <v>7</v>
      </c>
      <c r="I279" s="275"/>
      <c r="J279" s="276">
        <f>ROUND(I279*H279,2)</f>
        <v>0</v>
      </c>
      <c r="K279" s="272" t="s">
        <v>263</v>
      </c>
      <c r="L279" s="277"/>
      <c r="M279" s="278" t="s">
        <v>35</v>
      </c>
      <c r="N279" s="279" t="s">
        <v>51</v>
      </c>
      <c r="O279" s="87"/>
      <c r="P279" s="228">
        <f>O279*H279</f>
        <v>0</v>
      </c>
      <c r="Q279" s="228">
        <v>0.0040000000000000001</v>
      </c>
      <c r="R279" s="228">
        <f>Q279*H279</f>
        <v>0.028000000000000001</v>
      </c>
      <c r="S279" s="228">
        <v>0</v>
      </c>
      <c r="T279" s="22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0" t="s">
        <v>308</v>
      </c>
      <c r="AT279" s="230" t="s">
        <v>369</v>
      </c>
      <c r="AU279" s="230" t="s">
        <v>89</v>
      </c>
      <c r="AY279" s="19" t="s">
        <v>257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87</v>
      </c>
      <c r="BK279" s="231">
        <f>ROUND(I279*H279,2)</f>
        <v>0</v>
      </c>
      <c r="BL279" s="19" t="s">
        <v>264</v>
      </c>
      <c r="BM279" s="230" t="s">
        <v>2385</v>
      </c>
    </row>
    <row r="280" s="2" customFormat="1" ht="16.5" customHeight="1">
      <c r="A280" s="41"/>
      <c r="B280" s="42"/>
      <c r="C280" s="270" t="s">
        <v>475</v>
      </c>
      <c r="D280" s="270" t="s">
        <v>369</v>
      </c>
      <c r="E280" s="271" t="s">
        <v>904</v>
      </c>
      <c r="F280" s="272" t="s">
        <v>905</v>
      </c>
      <c r="G280" s="273" t="s">
        <v>396</v>
      </c>
      <c r="H280" s="274">
        <v>7</v>
      </c>
      <c r="I280" s="275"/>
      <c r="J280" s="276">
        <f>ROUND(I280*H280,2)</f>
        <v>0</v>
      </c>
      <c r="K280" s="272" t="s">
        <v>263</v>
      </c>
      <c r="L280" s="277"/>
      <c r="M280" s="278" t="s">
        <v>35</v>
      </c>
      <c r="N280" s="279" t="s">
        <v>51</v>
      </c>
      <c r="O280" s="87"/>
      <c r="P280" s="228">
        <f>O280*H280</f>
        <v>0</v>
      </c>
      <c r="Q280" s="228">
        <v>0.0035000000000000001</v>
      </c>
      <c r="R280" s="228">
        <f>Q280*H280</f>
        <v>0.024500000000000001</v>
      </c>
      <c r="S280" s="228">
        <v>0</v>
      </c>
      <c r="T280" s="22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30" t="s">
        <v>308</v>
      </c>
      <c r="AT280" s="230" t="s">
        <v>369</v>
      </c>
      <c r="AU280" s="230" t="s">
        <v>89</v>
      </c>
      <c r="AY280" s="19" t="s">
        <v>257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9" t="s">
        <v>87</v>
      </c>
      <c r="BK280" s="231">
        <f>ROUND(I280*H280,2)</f>
        <v>0</v>
      </c>
      <c r="BL280" s="19" t="s">
        <v>264</v>
      </c>
      <c r="BM280" s="230" t="s">
        <v>2386</v>
      </c>
    </row>
    <row r="281" s="2" customFormat="1" ht="16.5" customHeight="1">
      <c r="A281" s="41"/>
      <c r="B281" s="42"/>
      <c r="C281" s="219" t="s">
        <v>481</v>
      </c>
      <c r="D281" s="219" t="s">
        <v>259</v>
      </c>
      <c r="E281" s="220" t="s">
        <v>907</v>
      </c>
      <c r="F281" s="221" t="s">
        <v>908</v>
      </c>
      <c r="G281" s="222" t="s">
        <v>297</v>
      </c>
      <c r="H281" s="223">
        <v>7</v>
      </c>
      <c r="I281" s="224"/>
      <c r="J281" s="225">
        <f>ROUND(I281*H281,2)</f>
        <v>0</v>
      </c>
      <c r="K281" s="221" t="s">
        <v>263</v>
      </c>
      <c r="L281" s="47"/>
      <c r="M281" s="226" t="s">
        <v>35</v>
      </c>
      <c r="N281" s="227" t="s">
        <v>51</v>
      </c>
      <c r="O281" s="87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0" t="s">
        <v>264</v>
      </c>
      <c r="AT281" s="230" t="s">
        <v>259</v>
      </c>
      <c r="AU281" s="230" t="s">
        <v>89</v>
      </c>
      <c r="AY281" s="19" t="s">
        <v>257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87</v>
      </c>
      <c r="BK281" s="231">
        <f>ROUND(I281*H281,2)</f>
        <v>0</v>
      </c>
      <c r="BL281" s="19" t="s">
        <v>264</v>
      </c>
      <c r="BM281" s="230" t="s">
        <v>2387</v>
      </c>
    </row>
    <row r="282" s="2" customFormat="1">
      <c r="A282" s="41"/>
      <c r="B282" s="42"/>
      <c r="C282" s="43"/>
      <c r="D282" s="232" t="s">
        <v>266</v>
      </c>
      <c r="E282" s="43"/>
      <c r="F282" s="233" t="s">
        <v>910</v>
      </c>
      <c r="G282" s="43"/>
      <c r="H282" s="43"/>
      <c r="I282" s="234"/>
      <c r="J282" s="43"/>
      <c r="K282" s="43"/>
      <c r="L282" s="47"/>
      <c r="M282" s="235"/>
      <c r="N282" s="23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266</v>
      </c>
      <c r="AU282" s="19" t="s">
        <v>89</v>
      </c>
    </row>
    <row r="283" s="13" customFormat="1">
      <c r="A283" s="13"/>
      <c r="B283" s="237"/>
      <c r="C283" s="238"/>
      <c r="D283" s="239" t="s">
        <v>268</v>
      </c>
      <c r="E283" s="240" t="s">
        <v>35</v>
      </c>
      <c r="F283" s="241" t="s">
        <v>2315</v>
      </c>
      <c r="G283" s="238"/>
      <c r="H283" s="240" t="s">
        <v>35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268</v>
      </c>
      <c r="AU283" s="247" t="s">
        <v>89</v>
      </c>
      <c r="AV283" s="13" t="s">
        <v>87</v>
      </c>
      <c r="AW283" s="13" t="s">
        <v>41</v>
      </c>
      <c r="AX283" s="13" t="s">
        <v>80</v>
      </c>
      <c r="AY283" s="247" t="s">
        <v>257</v>
      </c>
    </row>
    <row r="284" s="14" customFormat="1">
      <c r="A284" s="14"/>
      <c r="B284" s="248"/>
      <c r="C284" s="249"/>
      <c r="D284" s="239" t="s">
        <v>268</v>
      </c>
      <c r="E284" s="250" t="s">
        <v>35</v>
      </c>
      <c r="F284" s="251" t="s">
        <v>2356</v>
      </c>
      <c r="G284" s="249"/>
      <c r="H284" s="252">
        <v>7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268</v>
      </c>
      <c r="AU284" s="258" t="s">
        <v>89</v>
      </c>
      <c r="AV284" s="14" t="s">
        <v>89</v>
      </c>
      <c r="AW284" s="14" t="s">
        <v>41</v>
      </c>
      <c r="AX284" s="14" t="s">
        <v>80</v>
      </c>
      <c r="AY284" s="258" t="s">
        <v>257</v>
      </c>
    </row>
    <row r="285" s="15" customFormat="1">
      <c r="A285" s="15"/>
      <c r="B285" s="259"/>
      <c r="C285" s="260"/>
      <c r="D285" s="239" t="s">
        <v>268</v>
      </c>
      <c r="E285" s="261" t="s">
        <v>35</v>
      </c>
      <c r="F285" s="262" t="s">
        <v>272</v>
      </c>
      <c r="G285" s="260"/>
      <c r="H285" s="263">
        <v>7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9" t="s">
        <v>268</v>
      </c>
      <c r="AU285" s="269" t="s">
        <v>89</v>
      </c>
      <c r="AV285" s="15" t="s">
        <v>264</v>
      </c>
      <c r="AW285" s="15" t="s">
        <v>41</v>
      </c>
      <c r="AX285" s="15" t="s">
        <v>87</v>
      </c>
      <c r="AY285" s="269" t="s">
        <v>257</v>
      </c>
    </row>
    <row r="286" s="2" customFormat="1" ht="16.5" customHeight="1">
      <c r="A286" s="41"/>
      <c r="B286" s="42"/>
      <c r="C286" s="219" t="s">
        <v>485</v>
      </c>
      <c r="D286" s="219" t="s">
        <v>259</v>
      </c>
      <c r="E286" s="220" t="s">
        <v>804</v>
      </c>
      <c r="F286" s="221" t="s">
        <v>805</v>
      </c>
      <c r="G286" s="222" t="s">
        <v>297</v>
      </c>
      <c r="H286" s="223">
        <v>8.3699999999999992</v>
      </c>
      <c r="I286" s="224"/>
      <c r="J286" s="225">
        <f>ROUND(I286*H286,2)</f>
        <v>0</v>
      </c>
      <c r="K286" s="221" t="s">
        <v>263</v>
      </c>
      <c r="L286" s="47"/>
      <c r="M286" s="226" t="s">
        <v>35</v>
      </c>
      <c r="N286" s="227" t="s">
        <v>51</v>
      </c>
      <c r="O286" s="87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0" t="s">
        <v>264</v>
      </c>
      <c r="AT286" s="230" t="s">
        <v>259</v>
      </c>
      <c r="AU286" s="230" t="s">
        <v>89</v>
      </c>
      <c r="AY286" s="19" t="s">
        <v>257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9" t="s">
        <v>87</v>
      </c>
      <c r="BK286" s="231">
        <f>ROUND(I286*H286,2)</f>
        <v>0</v>
      </c>
      <c r="BL286" s="19" t="s">
        <v>264</v>
      </c>
      <c r="BM286" s="230" t="s">
        <v>2388</v>
      </c>
    </row>
    <row r="287" s="2" customFormat="1">
      <c r="A287" s="41"/>
      <c r="B287" s="42"/>
      <c r="C287" s="43"/>
      <c r="D287" s="232" t="s">
        <v>266</v>
      </c>
      <c r="E287" s="43"/>
      <c r="F287" s="233" t="s">
        <v>807</v>
      </c>
      <c r="G287" s="43"/>
      <c r="H287" s="43"/>
      <c r="I287" s="234"/>
      <c r="J287" s="43"/>
      <c r="K287" s="43"/>
      <c r="L287" s="47"/>
      <c r="M287" s="235"/>
      <c r="N287" s="23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266</v>
      </c>
      <c r="AU287" s="19" t="s">
        <v>89</v>
      </c>
    </row>
    <row r="288" s="13" customFormat="1">
      <c r="A288" s="13"/>
      <c r="B288" s="237"/>
      <c r="C288" s="238"/>
      <c r="D288" s="239" t="s">
        <v>268</v>
      </c>
      <c r="E288" s="240" t="s">
        <v>35</v>
      </c>
      <c r="F288" s="241" t="s">
        <v>2315</v>
      </c>
      <c r="G288" s="238"/>
      <c r="H288" s="240" t="s">
        <v>35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268</v>
      </c>
      <c r="AU288" s="247" t="s">
        <v>89</v>
      </c>
      <c r="AV288" s="13" t="s">
        <v>87</v>
      </c>
      <c r="AW288" s="13" t="s">
        <v>41</v>
      </c>
      <c r="AX288" s="13" t="s">
        <v>80</v>
      </c>
      <c r="AY288" s="247" t="s">
        <v>257</v>
      </c>
    </row>
    <row r="289" s="14" customFormat="1">
      <c r="A289" s="14"/>
      <c r="B289" s="248"/>
      <c r="C289" s="249"/>
      <c r="D289" s="239" t="s">
        <v>268</v>
      </c>
      <c r="E289" s="250" t="s">
        <v>35</v>
      </c>
      <c r="F289" s="251" t="s">
        <v>2389</v>
      </c>
      <c r="G289" s="249"/>
      <c r="H289" s="252">
        <v>8.3699999999999992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268</v>
      </c>
      <c r="AU289" s="258" t="s">
        <v>89</v>
      </c>
      <c r="AV289" s="14" t="s">
        <v>89</v>
      </c>
      <c r="AW289" s="14" t="s">
        <v>41</v>
      </c>
      <c r="AX289" s="14" t="s">
        <v>80</v>
      </c>
      <c r="AY289" s="258" t="s">
        <v>257</v>
      </c>
    </row>
    <row r="290" s="15" customFormat="1">
      <c r="A290" s="15"/>
      <c r="B290" s="259"/>
      <c r="C290" s="260"/>
      <c r="D290" s="239" t="s">
        <v>268</v>
      </c>
      <c r="E290" s="261" t="s">
        <v>35</v>
      </c>
      <c r="F290" s="262" t="s">
        <v>272</v>
      </c>
      <c r="G290" s="260"/>
      <c r="H290" s="263">
        <v>8.3699999999999992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9" t="s">
        <v>268</v>
      </c>
      <c r="AU290" s="269" t="s">
        <v>89</v>
      </c>
      <c r="AV290" s="15" t="s">
        <v>264</v>
      </c>
      <c r="AW290" s="15" t="s">
        <v>41</v>
      </c>
      <c r="AX290" s="15" t="s">
        <v>87</v>
      </c>
      <c r="AY290" s="269" t="s">
        <v>257</v>
      </c>
    </row>
    <row r="291" s="2" customFormat="1" ht="16.5" customHeight="1">
      <c r="A291" s="41"/>
      <c r="B291" s="42"/>
      <c r="C291" s="219" t="s">
        <v>489</v>
      </c>
      <c r="D291" s="219" t="s">
        <v>259</v>
      </c>
      <c r="E291" s="220" t="s">
        <v>500</v>
      </c>
      <c r="F291" s="221" t="s">
        <v>501</v>
      </c>
      <c r="G291" s="222" t="s">
        <v>396</v>
      </c>
      <c r="H291" s="223">
        <v>2</v>
      </c>
      <c r="I291" s="224"/>
      <c r="J291" s="225">
        <f>ROUND(I291*H291,2)</f>
        <v>0</v>
      </c>
      <c r="K291" s="221" t="s">
        <v>263</v>
      </c>
      <c r="L291" s="47"/>
      <c r="M291" s="226" t="s">
        <v>35</v>
      </c>
      <c r="N291" s="227" t="s">
        <v>51</v>
      </c>
      <c r="O291" s="87"/>
      <c r="P291" s="228">
        <f>O291*H291</f>
        <v>0</v>
      </c>
      <c r="Q291" s="228">
        <v>0.45937</v>
      </c>
      <c r="R291" s="228">
        <f>Q291*H291</f>
        <v>0.91874</v>
      </c>
      <c r="S291" s="228">
        <v>0</v>
      </c>
      <c r="T291" s="22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30" t="s">
        <v>264</v>
      </c>
      <c r="AT291" s="230" t="s">
        <v>259</v>
      </c>
      <c r="AU291" s="230" t="s">
        <v>89</v>
      </c>
      <c r="AY291" s="19" t="s">
        <v>257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9" t="s">
        <v>87</v>
      </c>
      <c r="BK291" s="231">
        <f>ROUND(I291*H291,2)</f>
        <v>0</v>
      </c>
      <c r="BL291" s="19" t="s">
        <v>264</v>
      </c>
      <c r="BM291" s="230" t="s">
        <v>2390</v>
      </c>
    </row>
    <row r="292" s="2" customFormat="1">
      <c r="A292" s="41"/>
      <c r="B292" s="42"/>
      <c r="C292" s="43"/>
      <c r="D292" s="232" t="s">
        <v>266</v>
      </c>
      <c r="E292" s="43"/>
      <c r="F292" s="233" t="s">
        <v>503</v>
      </c>
      <c r="G292" s="43"/>
      <c r="H292" s="43"/>
      <c r="I292" s="234"/>
      <c r="J292" s="43"/>
      <c r="K292" s="43"/>
      <c r="L292" s="47"/>
      <c r="M292" s="235"/>
      <c r="N292" s="23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266</v>
      </c>
      <c r="AU292" s="19" t="s">
        <v>89</v>
      </c>
    </row>
    <row r="293" s="2" customFormat="1" ht="16.5" customHeight="1">
      <c r="A293" s="41"/>
      <c r="B293" s="42"/>
      <c r="C293" s="219" t="s">
        <v>494</v>
      </c>
      <c r="D293" s="219" t="s">
        <v>259</v>
      </c>
      <c r="E293" s="220" t="s">
        <v>505</v>
      </c>
      <c r="F293" s="221" t="s">
        <v>506</v>
      </c>
      <c r="G293" s="222" t="s">
        <v>396</v>
      </c>
      <c r="H293" s="223">
        <v>7</v>
      </c>
      <c r="I293" s="224"/>
      <c r="J293" s="225">
        <f>ROUND(I293*H293,2)</f>
        <v>0</v>
      </c>
      <c r="K293" s="221" t="s">
        <v>263</v>
      </c>
      <c r="L293" s="47"/>
      <c r="M293" s="226" t="s">
        <v>35</v>
      </c>
      <c r="N293" s="227" t="s">
        <v>51</v>
      </c>
      <c r="O293" s="87"/>
      <c r="P293" s="228">
        <f>O293*H293</f>
        <v>0</v>
      </c>
      <c r="Q293" s="228">
        <v>0.12303</v>
      </c>
      <c r="R293" s="228">
        <f>Q293*H293</f>
        <v>0.86121000000000003</v>
      </c>
      <c r="S293" s="228">
        <v>0</v>
      </c>
      <c r="T293" s="22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30" t="s">
        <v>264</v>
      </c>
      <c r="AT293" s="230" t="s">
        <v>259</v>
      </c>
      <c r="AU293" s="230" t="s">
        <v>89</v>
      </c>
      <c r="AY293" s="19" t="s">
        <v>257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9" t="s">
        <v>87</v>
      </c>
      <c r="BK293" s="231">
        <f>ROUND(I293*H293,2)</f>
        <v>0</v>
      </c>
      <c r="BL293" s="19" t="s">
        <v>264</v>
      </c>
      <c r="BM293" s="230" t="s">
        <v>2391</v>
      </c>
    </row>
    <row r="294" s="2" customFormat="1">
      <c r="A294" s="41"/>
      <c r="B294" s="42"/>
      <c r="C294" s="43"/>
      <c r="D294" s="232" t="s">
        <v>266</v>
      </c>
      <c r="E294" s="43"/>
      <c r="F294" s="233" t="s">
        <v>508</v>
      </c>
      <c r="G294" s="43"/>
      <c r="H294" s="43"/>
      <c r="I294" s="234"/>
      <c r="J294" s="43"/>
      <c r="K294" s="43"/>
      <c r="L294" s="47"/>
      <c r="M294" s="235"/>
      <c r="N294" s="23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266</v>
      </c>
      <c r="AU294" s="19" t="s">
        <v>89</v>
      </c>
    </row>
    <row r="295" s="13" customFormat="1">
      <c r="A295" s="13"/>
      <c r="B295" s="237"/>
      <c r="C295" s="238"/>
      <c r="D295" s="239" t="s">
        <v>268</v>
      </c>
      <c r="E295" s="240" t="s">
        <v>35</v>
      </c>
      <c r="F295" s="241" t="s">
        <v>2315</v>
      </c>
      <c r="G295" s="238"/>
      <c r="H295" s="240" t="s">
        <v>35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268</v>
      </c>
      <c r="AU295" s="247" t="s">
        <v>89</v>
      </c>
      <c r="AV295" s="13" t="s">
        <v>87</v>
      </c>
      <c r="AW295" s="13" t="s">
        <v>41</v>
      </c>
      <c r="AX295" s="13" t="s">
        <v>80</v>
      </c>
      <c r="AY295" s="247" t="s">
        <v>257</v>
      </c>
    </row>
    <row r="296" s="14" customFormat="1">
      <c r="A296" s="14"/>
      <c r="B296" s="248"/>
      <c r="C296" s="249"/>
      <c r="D296" s="239" t="s">
        <v>268</v>
      </c>
      <c r="E296" s="250" t="s">
        <v>35</v>
      </c>
      <c r="F296" s="251" t="s">
        <v>2348</v>
      </c>
      <c r="G296" s="249"/>
      <c r="H296" s="252">
        <v>7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8" t="s">
        <v>268</v>
      </c>
      <c r="AU296" s="258" t="s">
        <v>89</v>
      </c>
      <c r="AV296" s="14" t="s">
        <v>89</v>
      </c>
      <c r="AW296" s="14" t="s">
        <v>41</v>
      </c>
      <c r="AX296" s="14" t="s">
        <v>80</v>
      </c>
      <c r="AY296" s="258" t="s">
        <v>257</v>
      </c>
    </row>
    <row r="297" s="15" customFormat="1">
      <c r="A297" s="15"/>
      <c r="B297" s="259"/>
      <c r="C297" s="260"/>
      <c r="D297" s="239" t="s">
        <v>268</v>
      </c>
      <c r="E297" s="261" t="s">
        <v>35</v>
      </c>
      <c r="F297" s="262" t="s">
        <v>272</v>
      </c>
      <c r="G297" s="260"/>
      <c r="H297" s="263">
        <v>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9" t="s">
        <v>268</v>
      </c>
      <c r="AU297" s="269" t="s">
        <v>89</v>
      </c>
      <c r="AV297" s="15" t="s">
        <v>264</v>
      </c>
      <c r="AW297" s="15" t="s">
        <v>41</v>
      </c>
      <c r="AX297" s="15" t="s">
        <v>87</v>
      </c>
      <c r="AY297" s="269" t="s">
        <v>257</v>
      </c>
    </row>
    <row r="298" s="2" customFormat="1" ht="16.5" customHeight="1">
      <c r="A298" s="41"/>
      <c r="B298" s="42"/>
      <c r="C298" s="270" t="s">
        <v>499</v>
      </c>
      <c r="D298" s="270" t="s">
        <v>369</v>
      </c>
      <c r="E298" s="271" t="s">
        <v>510</v>
      </c>
      <c r="F298" s="272" t="s">
        <v>511</v>
      </c>
      <c r="G298" s="273" t="s">
        <v>396</v>
      </c>
      <c r="H298" s="274">
        <v>7</v>
      </c>
      <c r="I298" s="275"/>
      <c r="J298" s="276">
        <f>ROUND(I298*H298,2)</f>
        <v>0</v>
      </c>
      <c r="K298" s="272" t="s">
        <v>263</v>
      </c>
      <c r="L298" s="277"/>
      <c r="M298" s="278" t="s">
        <v>35</v>
      </c>
      <c r="N298" s="279" t="s">
        <v>51</v>
      </c>
      <c r="O298" s="87"/>
      <c r="P298" s="228">
        <f>O298*H298</f>
        <v>0</v>
      </c>
      <c r="Q298" s="228">
        <v>0.013299999999999999</v>
      </c>
      <c r="R298" s="228">
        <f>Q298*H298</f>
        <v>0.093099999999999988</v>
      </c>
      <c r="S298" s="228">
        <v>0</v>
      </c>
      <c r="T298" s="229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30" t="s">
        <v>308</v>
      </c>
      <c r="AT298" s="230" t="s">
        <v>369</v>
      </c>
      <c r="AU298" s="230" t="s">
        <v>89</v>
      </c>
      <c r="AY298" s="19" t="s">
        <v>257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9" t="s">
        <v>87</v>
      </c>
      <c r="BK298" s="231">
        <f>ROUND(I298*H298,2)</f>
        <v>0</v>
      </c>
      <c r="BL298" s="19" t="s">
        <v>264</v>
      </c>
      <c r="BM298" s="230" t="s">
        <v>2392</v>
      </c>
    </row>
    <row r="299" s="2" customFormat="1" ht="16.5" customHeight="1">
      <c r="A299" s="41"/>
      <c r="B299" s="42"/>
      <c r="C299" s="270" t="s">
        <v>504</v>
      </c>
      <c r="D299" s="270" t="s">
        <v>369</v>
      </c>
      <c r="E299" s="271" t="s">
        <v>514</v>
      </c>
      <c r="F299" s="272" t="s">
        <v>515</v>
      </c>
      <c r="G299" s="273" t="s">
        <v>396</v>
      </c>
      <c r="H299" s="274">
        <v>7</v>
      </c>
      <c r="I299" s="275"/>
      <c r="J299" s="276">
        <f>ROUND(I299*H299,2)</f>
        <v>0</v>
      </c>
      <c r="K299" s="272" t="s">
        <v>263</v>
      </c>
      <c r="L299" s="277"/>
      <c r="M299" s="278" t="s">
        <v>35</v>
      </c>
      <c r="N299" s="279" t="s">
        <v>51</v>
      </c>
      <c r="O299" s="87"/>
      <c r="P299" s="228">
        <f>O299*H299</f>
        <v>0</v>
      </c>
      <c r="Q299" s="228">
        <v>0.00089999999999999998</v>
      </c>
      <c r="R299" s="228">
        <f>Q299*H299</f>
        <v>0.0063</v>
      </c>
      <c r="S299" s="228">
        <v>0</v>
      </c>
      <c r="T299" s="22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0" t="s">
        <v>308</v>
      </c>
      <c r="AT299" s="230" t="s">
        <v>369</v>
      </c>
      <c r="AU299" s="230" t="s">
        <v>89</v>
      </c>
      <c r="AY299" s="19" t="s">
        <v>257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9" t="s">
        <v>87</v>
      </c>
      <c r="BK299" s="231">
        <f>ROUND(I299*H299,2)</f>
        <v>0</v>
      </c>
      <c r="BL299" s="19" t="s">
        <v>264</v>
      </c>
      <c r="BM299" s="230" t="s">
        <v>2393</v>
      </c>
    </row>
    <row r="300" s="2" customFormat="1" ht="16.5" customHeight="1">
      <c r="A300" s="41"/>
      <c r="B300" s="42"/>
      <c r="C300" s="219" t="s">
        <v>509</v>
      </c>
      <c r="D300" s="219" t="s">
        <v>259</v>
      </c>
      <c r="E300" s="220" t="s">
        <v>518</v>
      </c>
      <c r="F300" s="221" t="s">
        <v>519</v>
      </c>
      <c r="G300" s="222" t="s">
        <v>396</v>
      </c>
      <c r="H300" s="223">
        <v>7</v>
      </c>
      <c r="I300" s="224"/>
      <c r="J300" s="225">
        <f>ROUND(I300*H300,2)</f>
        <v>0</v>
      </c>
      <c r="K300" s="221" t="s">
        <v>263</v>
      </c>
      <c r="L300" s="47"/>
      <c r="M300" s="226" t="s">
        <v>35</v>
      </c>
      <c r="N300" s="227" t="s">
        <v>51</v>
      </c>
      <c r="O300" s="87"/>
      <c r="P300" s="228">
        <f>O300*H300</f>
        <v>0</v>
      </c>
      <c r="Q300" s="228">
        <v>0.00016000000000000001</v>
      </c>
      <c r="R300" s="228">
        <f>Q300*H300</f>
        <v>0.0011200000000000001</v>
      </c>
      <c r="S300" s="228">
        <v>0</v>
      </c>
      <c r="T300" s="229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30" t="s">
        <v>264</v>
      </c>
      <c r="AT300" s="230" t="s">
        <v>259</v>
      </c>
      <c r="AU300" s="230" t="s">
        <v>89</v>
      </c>
      <c r="AY300" s="19" t="s">
        <v>257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9" t="s">
        <v>87</v>
      </c>
      <c r="BK300" s="231">
        <f>ROUND(I300*H300,2)</f>
        <v>0</v>
      </c>
      <c r="BL300" s="19" t="s">
        <v>264</v>
      </c>
      <c r="BM300" s="230" t="s">
        <v>2394</v>
      </c>
    </row>
    <row r="301" s="2" customFormat="1">
      <c r="A301" s="41"/>
      <c r="B301" s="42"/>
      <c r="C301" s="43"/>
      <c r="D301" s="232" t="s">
        <v>266</v>
      </c>
      <c r="E301" s="43"/>
      <c r="F301" s="233" t="s">
        <v>521</v>
      </c>
      <c r="G301" s="43"/>
      <c r="H301" s="43"/>
      <c r="I301" s="234"/>
      <c r="J301" s="43"/>
      <c r="K301" s="43"/>
      <c r="L301" s="47"/>
      <c r="M301" s="235"/>
      <c r="N301" s="236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266</v>
      </c>
      <c r="AU301" s="19" t="s">
        <v>89</v>
      </c>
    </row>
    <row r="302" s="13" customFormat="1">
      <c r="A302" s="13"/>
      <c r="B302" s="237"/>
      <c r="C302" s="238"/>
      <c r="D302" s="239" t="s">
        <v>268</v>
      </c>
      <c r="E302" s="240" t="s">
        <v>35</v>
      </c>
      <c r="F302" s="241" t="s">
        <v>2315</v>
      </c>
      <c r="G302" s="238"/>
      <c r="H302" s="240" t="s">
        <v>35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268</v>
      </c>
      <c r="AU302" s="247" t="s">
        <v>89</v>
      </c>
      <c r="AV302" s="13" t="s">
        <v>87</v>
      </c>
      <c r="AW302" s="13" t="s">
        <v>41</v>
      </c>
      <c r="AX302" s="13" t="s">
        <v>80</v>
      </c>
      <c r="AY302" s="247" t="s">
        <v>257</v>
      </c>
    </row>
    <row r="303" s="14" customFormat="1">
      <c r="A303" s="14"/>
      <c r="B303" s="248"/>
      <c r="C303" s="249"/>
      <c r="D303" s="239" t="s">
        <v>268</v>
      </c>
      <c r="E303" s="250" t="s">
        <v>35</v>
      </c>
      <c r="F303" s="251" t="s">
        <v>2348</v>
      </c>
      <c r="G303" s="249"/>
      <c r="H303" s="252">
        <v>7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8" t="s">
        <v>268</v>
      </c>
      <c r="AU303" s="258" t="s">
        <v>89</v>
      </c>
      <c r="AV303" s="14" t="s">
        <v>89</v>
      </c>
      <c r="AW303" s="14" t="s">
        <v>41</v>
      </c>
      <c r="AX303" s="14" t="s">
        <v>80</v>
      </c>
      <c r="AY303" s="258" t="s">
        <v>257</v>
      </c>
    </row>
    <row r="304" s="15" customFormat="1">
      <c r="A304" s="15"/>
      <c r="B304" s="259"/>
      <c r="C304" s="260"/>
      <c r="D304" s="239" t="s">
        <v>268</v>
      </c>
      <c r="E304" s="261" t="s">
        <v>35</v>
      </c>
      <c r="F304" s="262" t="s">
        <v>272</v>
      </c>
      <c r="G304" s="260"/>
      <c r="H304" s="263">
        <v>7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9" t="s">
        <v>268</v>
      </c>
      <c r="AU304" s="269" t="s">
        <v>89</v>
      </c>
      <c r="AV304" s="15" t="s">
        <v>264</v>
      </c>
      <c r="AW304" s="15" t="s">
        <v>41</v>
      </c>
      <c r="AX304" s="15" t="s">
        <v>87</v>
      </c>
      <c r="AY304" s="269" t="s">
        <v>257</v>
      </c>
    </row>
    <row r="305" s="2" customFormat="1" ht="16.5" customHeight="1">
      <c r="A305" s="41"/>
      <c r="B305" s="42"/>
      <c r="C305" s="219" t="s">
        <v>513</v>
      </c>
      <c r="D305" s="219" t="s">
        <v>259</v>
      </c>
      <c r="E305" s="220" t="s">
        <v>523</v>
      </c>
      <c r="F305" s="221" t="s">
        <v>524</v>
      </c>
      <c r="G305" s="222" t="s">
        <v>297</v>
      </c>
      <c r="H305" s="223">
        <v>7</v>
      </c>
      <c r="I305" s="224"/>
      <c r="J305" s="225">
        <f>ROUND(I305*H305,2)</f>
        <v>0</v>
      </c>
      <c r="K305" s="221" t="s">
        <v>263</v>
      </c>
      <c r="L305" s="47"/>
      <c r="M305" s="226" t="s">
        <v>35</v>
      </c>
      <c r="N305" s="227" t="s">
        <v>51</v>
      </c>
      <c r="O305" s="87"/>
      <c r="P305" s="228">
        <f>O305*H305</f>
        <v>0</v>
      </c>
      <c r="Q305" s="228">
        <v>0.00019000000000000001</v>
      </c>
      <c r="R305" s="228">
        <f>Q305*H305</f>
        <v>0.00133</v>
      </c>
      <c r="S305" s="228">
        <v>0</v>
      </c>
      <c r="T305" s="22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0" t="s">
        <v>264</v>
      </c>
      <c r="AT305" s="230" t="s">
        <v>259</v>
      </c>
      <c r="AU305" s="230" t="s">
        <v>89</v>
      </c>
      <c r="AY305" s="19" t="s">
        <v>257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9" t="s">
        <v>87</v>
      </c>
      <c r="BK305" s="231">
        <f>ROUND(I305*H305,2)</f>
        <v>0</v>
      </c>
      <c r="BL305" s="19" t="s">
        <v>264</v>
      </c>
      <c r="BM305" s="230" t="s">
        <v>2395</v>
      </c>
    </row>
    <row r="306" s="2" customFormat="1">
      <c r="A306" s="41"/>
      <c r="B306" s="42"/>
      <c r="C306" s="43"/>
      <c r="D306" s="232" t="s">
        <v>266</v>
      </c>
      <c r="E306" s="43"/>
      <c r="F306" s="233" t="s">
        <v>526</v>
      </c>
      <c r="G306" s="43"/>
      <c r="H306" s="43"/>
      <c r="I306" s="234"/>
      <c r="J306" s="43"/>
      <c r="K306" s="43"/>
      <c r="L306" s="47"/>
      <c r="M306" s="235"/>
      <c r="N306" s="23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266</v>
      </c>
      <c r="AU306" s="19" t="s">
        <v>89</v>
      </c>
    </row>
    <row r="307" s="13" customFormat="1">
      <c r="A307" s="13"/>
      <c r="B307" s="237"/>
      <c r="C307" s="238"/>
      <c r="D307" s="239" t="s">
        <v>268</v>
      </c>
      <c r="E307" s="240" t="s">
        <v>35</v>
      </c>
      <c r="F307" s="241" t="s">
        <v>2315</v>
      </c>
      <c r="G307" s="238"/>
      <c r="H307" s="240" t="s">
        <v>35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268</v>
      </c>
      <c r="AU307" s="247" t="s">
        <v>89</v>
      </c>
      <c r="AV307" s="13" t="s">
        <v>87</v>
      </c>
      <c r="AW307" s="13" t="s">
        <v>41</v>
      </c>
      <c r="AX307" s="13" t="s">
        <v>80</v>
      </c>
      <c r="AY307" s="247" t="s">
        <v>257</v>
      </c>
    </row>
    <row r="308" s="14" customFormat="1">
      <c r="A308" s="14"/>
      <c r="B308" s="248"/>
      <c r="C308" s="249"/>
      <c r="D308" s="239" t="s">
        <v>268</v>
      </c>
      <c r="E308" s="250" t="s">
        <v>35</v>
      </c>
      <c r="F308" s="251" t="s">
        <v>2356</v>
      </c>
      <c r="G308" s="249"/>
      <c r="H308" s="252">
        <v>7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268</v>
      </c>
      <c r="AU308" s="258" t="s">
        <v>89</v>
      </c>
      <c r="AV308" s="14" t="s">
        <v>89</v>
      </c>
      <c r="AW308" s="14" t="s">
        <v>41</v>
      </c>
      <c r="AX308" s="14" t="s">
        <v>80</v>
      </c>
      <c r="AY308" s="258" t="s">
        <v>257</v>
      </c>
    </row>
    <row r="309" s="15" customFormat="1">
      <c r="A309" s="15"/>
      <c r="B309" s="259"/>
      <c r="C309" s="260"/>
      <c r="D309" s="239" t="s">
        <v>268</v>
      </c>
      <c r="E309" s="261" t="s">
        <v>35</v>
      </c>
      <c r="F309" s="262" t="s">
        <v>272</v>
      </c>
      <c r="G309" s="260"/>
      <c r="H309" s="263">
        <v>7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9" t="s">
        <v>268</v>
      </c>
      <c r="AU309" s="269" t="s">
        <v>89</v>
      </c>
      <c r="AV309" s="15" t="s">
        <v>264</v>
      </c>
      <c r="AW309" s="15" t="s">
        <v>41</v>
      </c>
      <c r="AX309" s="15" t="s">
        <v>87</v>
      </c>
      <c r="AY309" s="269" t="s">
        <v>257</v>
      </c>
    </row>
    <row r="310" s="2" customFormat="1" ht="16.5" customHeight="1">
      <c r="A310" s="41"/>
      <c r="B310" s="42"/>
      <c r="C310" s="219" t="s">
        <v>517</v>
      </c>
      <c r="D310" s="219" t="s">
        <v>259</v>
      </c>
      <c r="E310" s="220" t="s">
        <v>529</v>
      </c>
      <c r="F310" s="221" t="s">
        <v>530</v>
      </c>
      <c r="G310" s="222" t="s">
        <v>297</v>
      </c>
      <c r="H310" s="223">
        <v>7</v>
      </c>
      <c r="I310" s="224"/>
      <c r="J310" s="225">
        <f>ROUND(I310*H310,2)</f>
        <v>0</v>
      </c>
      <c r="K310" s="221" t="s">
        <v>263</v>
      </c>
      <c r="L310" s="47"/>
      <c r="M310" s="226" t="s">
        <v>35</v>
      </c>
      <c r="N310" s="227" t="s">
        <v>51</v>
      </c>
      <c r="O310" s="87"/>
      <c r="P310" s="228">
        <f>O310*H310</f>
        <v>0</v>
      </c>
      <c r="Q310" s="228">
        <v>6.0000000000000002E-05</v>
      </c>
      <c r="R310" s="228">
        <f>Q310*H310</f>
        <v>0.00042000000000000002</v>
      </c>
      <c r="S310" s="228">
        <v>0</v>
      </c>
      <c r="T310" s="22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30" t="s">
        <v>264</v>
      </c>
      <c r="AT310" s="230" t="s">
        <v>259</v>
      </c>
      <c r="AU310" s="230" t="s">
        <v>89</v>
      </c>
      <c r="AY310" s="19" t="s">
        <v>257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9" t="s">
        <v>87</v>
      </c>
      <c r="BK310" s="231">
        <f>ROUND(I310*H310,2)</f>
        <v>0</v>
      </c>
      <c r="BL310" s="19" t="s">
        <v>264</v>
      </c>
      <c r="BM310" s="230" t="s">
        <v>2396</v>
      </c>
    </row>
    <row r="311" s="2" customFormat="1">
      <c r="A311" s="41"/>
      <c r="B311" s="42"/>
      <c r="C311" s="43"/>
      <c r="D311" s="232" t="s">
        <v>266</v>
      </c>
      <c r="E311" s="43"/>
      <c r="F311" s="233" t="s">
        <v>532</v>
      </c>
      <c r="G311" s="43"/>
      <c r="H311" s="43"/>
      <c r="I311" s="234"/>
      <c r="J311" s="43"/>
      <c r="K311" s="43"/>
      <c r="L311" s="47"/>
      <c r="M311" s="235"/>
      <c r="N311" s="23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266</v>
      </c>
      <c r="AU311" s="19" t="s">
        <v>89</v>
      </c>
    </row>
    <row r="312" s="13" customFormat="1">
      <c r="A312" s="13"/>
      <c r="B312" s="237"/>
      <c r="C312" s="238"/>
      <c r="D312" s="239" t="s">
        <v>268</v>
      </c>
      <c r="E312" s="240" t="s">
        <v>35</v>
      </c>
      <c r="F312" s="241" t="s">
        <v>2315</v>
      </c>
      <c r="G312" s="238"/>
      <c r="H312" s="240" t="s">
        <v>35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268</v>
      </c>
      <c r="AU312" s="247" t="s">
        <v>89</v>
      </c>
      <c r="AV312" s="13" t="s">
        <v>87</v>
      </c>
      <c r="AW312" s="13" t="s">
        <v>41</v>
      </c>
      <c r="AX312" s="13" t="s">
        <v>80</v>
      </c>
      <c r="AY312" s="247" t="s">
        <v>257</v>
      </c>
    </row>
    <row r="313" s="14" customFormat="1">
      <c r="A313" s="14"/>
      <c r="B313" s="248"/>
      <c r="C313" s="249"/>
      <c r="D313" s="239" t="s">
        <v>268</v>
      </c>
      <c r="E313" s="250" t="s">
        <v>35</v>
      </c>
      <c r="F313" s="251" t="s">
        <v>2356</v>
      </c>
      <c r="G313" s="249"/>
      <c r="H313" s="252">
        <v>7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268</v>
      </c>
      <c r="AU313" s="258" t="s">
        <v>89</v>
      </c>
      <c r="AV313" s="14" t="s">
        <v>89</v>
      </c>
      <c r="AW313" s="14" t="s">
        <v>41</v>
      </c>
      <c r="AX313" s="14" t="s">
        <v>80</v>
      </c>
      <c r="AY313" s="258" t="s">
        <v>257</v>
      </c>
    </row>
    <row r="314" s="15" customFormat="1">
      <c r="A314" s="15"/>
      <c r="B314" s="259"/>
      <c r="C314" s="260"/>
      <c r="D314" s="239" t="s">
        <v>268</v>
      </c>
      <c r="E314" s="261" t="s">
        <v>35</v>
      </c>
      <c r="F314" s="262" t="s">
        <v>272</v>
      </c>
      <c r="G314" s="260"/>
      <c r="H314" s="263">
        <v>7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9" t="s">
        <v>268</v>
      </c>
      <c r="AU314" s="269" t="s">
        <v>89</v>
      </c>
      <c r="AV314" s="15" t="s">
        <v>264</v>
      </c>
      <c r="AW314" s="15" t="s">
        <v>41</v>
      </c>
      <c r="AX314" s="15" t="s">
        <v>87</v>
      </c>
      <c r="AY314" s="269" t="s">
        <v>257</v>
      </c>
    </row>
    <row r="315" s="12" customFormat="1" ht="22.8" customHeight="1">
      <c r="A315" s="12"/>
      <c r="B315" s="203"/>
      <c r="C315" s="204"/>
      <c r="D315" s="205" t="s">
        <v>79</v>
      </c>
      <c r="E315" s="217" t="s">
        <v>315</v>
      </c>
      <c r="F315" s="217" t="s">
        <v>533</v>
      </c>
      <c r="G315" s="204"/>
      <c r="H315" s="204"/>
      <c r="I315" s="207"/>
      <c r="J315" s="218">
        <f>BK315</f>
        <v>0</v>
      </c>
      <c r="K315" s="204"/>
      <c r="L315" s="209"/>
      <c r="M315" s="210"/>
      <c r="N315" s="211"/>
      <c r="O315" s="211"/>
      <c r="P315" s="212">
        <f>SUM(P316:P322)</f>
        <v>0</v>
      </c>
      <c r="Q315" s="211"/>
      <c r="R315" s="212">
        <f>SUM(R316:R322)</f>
        <v>0</v>
      </c>
      <c r="S315" s="211"/>
      <c r="T315" s="213">
        <f>SUM(T316:T322)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4" t="s">
        <v>87</v>
      </c>
      <c r="AT315" s="215" t="s">
        <v>79</v>
      </c>
      <c r="AU315" s="215" t="s">
        <v>87</v>
      </c>
      <c r="AY315" s="214" t="s">
        <v>257</v>
      </c>
      <c r="BK315" s="216">
        <f>SUM(BK316:BK322)</f>
        <v>0</v>
      </c>
    </row>
    <row r="316" s="2" customFormat="1" ht="16.5" customHeight="1">
      <c r="A316" s="41"/>
      <c r="B316" s="42"/>
      <c r="C316" s="219" t="s">
        <v>522</v>
      </c>
      <c r="D316" s="219" t="s">
        <v>259</v>
      </c>
      <c r="E316" s="220" t="s">
        <v>535</v>
      </c>
      <c r="F316" s="221" t="s">
        <v>536</v>
      </c>
      <c r="G316" s="222" t="s">
        <v>297</v>
      </c>
      <c r="H316" s="223">
        <v>10</v>
      </c>
      <c r="I316" s="224"/>
      <c r="J316" s="225">
        <f>ROUND(I316*H316,2)</f>
        <v>0</v>
      </c>
      <c r="K316" s="221" t="s">
        <v>263</v>
      </c>
      <c r="L316" s="47"/>
      <c r="M316" s="226" t="s">
        <v>35</v>
      </c>
      <c r="N316" s="227" t="s">
        <v>51</v>
      </c>
      <c r="O316" s="87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30" t="s">
        <v>264</v>
      </c>
      <c r="AT316" s="230" t="s">
        <v>259</v>
      </c>
      <c r="AU316" s="230" t="s">
        <v>89</v>
      </c>
      <c r="AY316" s="19" t="s">
        <v>257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9" t="s">
        <v>87</v>
      </c>
      <c r="BK316" s="231">
        <f>ROUND(I316*H316,2)</f>
        <v>0</v>
      </c>
      <c r="BL316" s="19" t="s">
        <v>264</v>
      </c>
      <c r="BM316" s="230" t="s">
        <v>2397</v>
      </c>
    </row>
    <row r="317" s="2" customFormat="1">
      <c r="A317" s="41"/>
      <c r="B317" s="42"/>
      <c r="C317" s="43"/>
      <c r="D317" s="232" t="s">
        <v>266</v>
      </c>
      <c r="E317" s="43"/>
      <c r="F317" s="233" t="s">
        <v>538</v>
      </c>
      <c r="G317" s="43"/>
      <c r="H317" s="43"/>
      <c r="I317" s="234"/>
      <c r="J317" s="43"/>
      <c r="K317" s="43"/>
      <c r="L317" s="47"/>
      <c r="M317" s="235"/>
      <c r="N317" s="23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266</v>
      </c>
      <c r="AU317" s="19" t="s">
        <v>89</v>
      </c>
    </row>
    <row r="318" s="13" customFormat="1">
      <c r="A318" s="13"/>
      <c r="B318" s="237"/>
      <c r="C318" s="238"/>
      <c r="D318" s="239" t="s">
        <v>268</v>
      </c>
      <c r="E318" s="240" t="s">
        <v>35</v>
      </c>
      <c r="F318" s="241" t="s">
        <v>2315</v>
      </c>
      <c r="G318" s="238"/>
      <c r="H318" s="240" t="s">
        <v>35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268</v>
      </c>
      <c r="AU318" s="247" t="s">
        <v>89</v>
      </c>
      <c r="AV318" s="13" t="s">
        <v>87</v>
      </c>
      <c r="AW318" s="13" t="s">
        <v>41</v>
      </c>
      <c r="AX318" s="13" t="s">
        <v>80</v>
      </c>
      <c r="AY318" s="247" t="s">
        <v>257</v>
      </c>
    </row>
    <row r="319" s="13" customFormat="1">
      <c r="A319" s="13"/>
      <c r="B319" s="237"/>
      <c r="C319" s="238"/>
      <c r="D319" s="239" t="s">
        <v>268</v>
      </c>
      <c r="E319" s="240" t="s">
        <v>35</v>
      </c>
      <c r="F319" s="241" t="s">
        <v>270</v>
      </c>
      <c r="G319" s="238"/>
      <c r="H319" s="240" t="s">
        <v>35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268</v>
      </c>
      <c r="AU319" s="247" t="s">
        <v>89</v>
      </c>
      <c r="AV319" s="13" t="s">
        <v>87</v>
      </c>
      <c r="AW319" s="13" t="s">
        <v>41</v>
      </c>
      <c r="AX319" s="13" t="s">
        <v>80</v>
      </c>
      <c r="AY319" s="247" t="s">
        <v>257</v>
      </c>
    </row>
    <row r="320" s="14" customFormat="1">
      <c r="A320" s="14"/>
      <c r="B320" s="248"/>
      <c r="C320" s="249"/>
      <c r="D320" s="239" t="s">
        <v>268</v>
      </c>
      <c r="E320" s="250" t="s">
        <v>35</v>
      </c>
      <c r="F320" s="251" t="s">
        <v>2398</v>
      </c>
      <c r="G320" s="249"/>
      <c r="H320" s="252">
        <v>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8" t="s">
        <v>268</v>
      </c>
      <c r="AU320" s="258" t="s">
        <v>89</v>
      </c>
      <c r="AV320" s="14" t="s">
        <v>89</v>
      </c>
      <c r="AW320" s="14" t="s">
        <v>41</v>
      </c>
      <c r="AX320" s="14" t="s">
        <v>80</v>
      </c>
      <c r="AY320" s="258" t="s">
        <v>257</v>
      </c>
    </row>
    <row r="321" s="14" customFormat="1">
      <c r="A321" s="14"/>
      <c r="B321" s="248"/>
      <c r="C321" s="249"/>
      <c r="D321" s="239" t="s">
        <v>268</v>
      </c>
      <c r="E321" s="250" t="s">
        <v>35</v>
      </c>
      <c r="F321" s="251" t="s">
        <v>2399</v>
      </c>
      <c r="G321" s="249"/>
      <c r="H321" s="252">
        <v>2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268</v>
      </c>
      <c r="AU321" s="258" t="s">
        <v>89</v>
      </c>
      <c r="AV321" s="14" t="s">
        <v>89</v>
      </c>
      <c r="AW321" s="14" t="s">
        <v>41</v>
      </c>
      <c r="AX321" s="14" t="s">
        <v>80</v>
      </c>
      <c r="AY321" s="258" t="s">
        <v>257</v>
      </c>
    </row>
    <row r="322" s="15" customFormat="1">
      <c r="A322" s="15"/>
      <c r="B322" s="259"/>
      <c r="C322" s="260"/>
      <c r="D322" s="239" t="s">
        <v>268</v>
      </c>
      <c r="E322" s="261" t="s">
        <v>35</v>
      </c>
      <c r="F322" s="262" t="s">
        <v>272</v>
      </c>
      <c r="G322" s="260"/>
      <c r="H322" s="263">
        <v>10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9" t="s">
        <v>268</v>
      </c>
      <c r="AU322" s="269" t="s">
        <v>89</v>
      </c>
      <c r="AV322" s="15" t="s">
        <v>264</v>
      </c>
      <c r="AW322" s="15" t="s">
        <v>41</v>
      </c>
      <c r="AX322" s="15" t="s">
        <v>87</v>
      </c>
      <c r="AY322" s="269" t="s">
        <v>257</v>
      </c>
    </row>
    <row r="323" s="12" customFormat="1" ht="22.8" customHeight="1">
      <c r="A323" s="12"/>
      <c r="B323" s="203"/>
      <c r="C323" s="204"/>
      <c r="D323" s="205" t="s">
        <v>79</v>
      </c>
      <c r="E323" s="217" t="s">
        <v>539</v>
      </c>
      <c r="F323" s="217" t="s">
        <v>540</v>
      </c>
      <c r="G323" s="204"/>
      <c r="H323" s="204"/>
      <c r="I323" s="207"/>
      <c r="J323" s="218">
        <f>BK323</f>
        <v>0</v>
      </c>
      <c r="K323" s="204"/>
      <c r="L323" s="209"/>
      <c r="M323" s="210"/>
      <c r="N323" s="211"/>
      <c r="O323" s="211"/>
      <c r="P323" s="212">
        <f>SUM(P324:P339)</f>
        <v>0</v>
      </c>
      <c r="Q323" s="211"/>
      <c r="R323" s="212">
        <f>SUM(R324:R339)</f>
        <v>0</v>
      </c>
      <c r="S323" s="211"/>
      <c r="T323" s="213">
        <f>SUM(T324:T339)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4" t="s">
        <v>87</v>
      </c>
      <c r="AT323" s="215" t="s">
        <v>79</v>
      </c>
      <c r="AU323" s="215" t="s">
        <v>87</v>
      </c>
      <c r="AY323" s="214" t="s">
        <v>257</v>
      </c>
      <c r="BK323" s="216">
        <f>SUM(BK324:BK339)</f>
        <v>0</v>
      </c>
    </row>
    <row r="324" s="2" customFormat="1" ht="24.15" customHeight="1">
      <c r="A324" s="41"/>
      <c r="B324" s="42"/>
      <c r="C324" s="219" t="s">
        <v>528</v>
      </c>
      <c r="D324" s="219" t="s">
        <v>259</v>
      </c>
      <c r="E324" s="220" t="s">
        <v>542</v>
      </c>
      <c r="F324" s="221" t="s">
        <v>543</v>
      </c>
      <c r="G324" s="222" t="s">
        <v>356</v>
      </c>
      <c r="H324" s="223">
        <v>5.96</v>
      </c>
      <c r="I324" s="224"/>
      <c r="J324" s="225">
        <f>ROUND(I324*H324,2)</f>
        <v>0</v>
      </c>
      <c r="K324" s="221" t="s">
        <v>263</v>
      </c>
      <c r="L324" s="47"/>
      <c r="M324" s="226" t="s">
        <v>35</v>
      </c>
      <c r="N324" s="227" t="s">
        <v>51</v>
      </c>
      <c r="O324" s="87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30" t="s">
        <v>264</v>
      </c>
      <c r="AT324" s="230" t="s">
        <v>259</v>
      </c>
      <c r="AU324" s="230" t="s">
        <v>89</v>
      </c>
      <c r="AY324" s="19" t="s">
        <v>257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9" t="s">
        <v>87</v>
      </c>
      <c r="BK324" s="231">
        <f>ROUND(I324*H324,2)</f>
        <v>0</v>
      </c>
      <c r="BL324" s="19" t="s">
        <v>264</v>
      </c>
      <c r="BM324" s="230" t="s">
        <v>2400</v>
      </c>
    </row>
    <row r="325" s="2" customFormat="1">
      <c r="A325" s="41"/>
      <c r="B325" s="42"/>
      <c r="C325" s="43"/>
      <c r="D325" s="232" t="s">
        <v>266</v>
      </c>
      <c r="E325" s="43"/>
      <c r="F325" s="233" t="s">
        <v>545</v>
      </c>
      <c r="G325" s="43"/>
      <c r="H325" s="43"/>
      <c r="I325" s="234"/>
      <c r="J325" s="43"/>
      <c r="K325" s="43"/>
      <c r="L325" s="47"/>
      <c r="M325" s="235"/>
      <c r="N325" s="23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266</v>
      </c>
      <c r="AU325" s="19" t="s">
        <v>89</v>
      </c>
    </row>
    <row r="326" s="2" customFormat="1" ht="24.15" customHeight="1">
      <c r="A326" s="41"/>
      <c r="B326" s="42"/>
      <c r="C326" s="219" t="s">
        <v>534</v>
      </c>
      <c r="D326" s="219" t="s">
        <v>259</v>
      </c>
      <c r="E326" s="220" t="s">
        <v>547</v>
      </c>
      <c r="F326" s="221" t="s">
        <v>548</v>
      </c>
      <c r="G326" s="222" t="s">
        <v>356</v>
      </c>
      <c r="H326" s="223">
        <v>65.560000000000002</v>
      </c>
      <c r="I326" s="224"/>
      <c r="J326" s="225">
        <f>ROUND(I326*H326,2)</f>
        <v>0</v>
      </c>
      <c r="K326" s="221" t="s">
        <v>263</v>
      </c>
      <c r="L326" s="47"/>
      <c r="M326" s="226" t="s">
        <v>35</v>
      </c>
      <c r="N326" s="227" t="s">
        <v>51</v>
      </c>
      <c r="O326" s="87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30" t="s">
        <v>264</v>
      </c>
      <c r="AT326" s="230" t="s">
        <v>259</v>
      </c>
      <c r="AU326" s="230" t="s">
        <v>89</v>
      </c>
      <c r="AY326" s="19" t="s">
        <v>257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9" t="s">
        <v>87</v>
      </c>
      <c r="BK326" s="231">
        <f>ROUND(I326*H326,2)</f>
        <v>0</v>
      </c>
      <c r="BL326" s="19" t="s">
        <v>264</v>
      </c>
      <c r="BM326" s="230" t="s">
        <v>2401</v>
      </c>
    </row>
    <row r="327" s="2" customFormat="1">
      <c r="A327" s="41"/>
      <c r="B327" s="42"/>
      <c r="C327" s="43"/>
      <c r="D327" s="232" t="s">
        <v>266</v>
      </c>
      <c r="E327" s="43"/>
      <c r="F327" s="233" t="s">
        <v>550</v>
      </c>
      <c r="G327" s="43"/>
      <c r="H327" s="43"/>
      <c r="I327" s="234"/>
      <c r="J327" s="43"/>
      <c r="K327" s="43"/>
      <c r="L327" s="47"/>
      <c r="M327" s="235"/>
      <c r="N327" s="236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266</v>
      </c>
      <c r="AU327" s="19" t="s">
        <v>89</v>
      </c>
    </row>
    <row r="328" s="2" customFormat="1">
      <c r="A328" s="41"/>
      <c r="B328" s="42"/>
      <c r="C328" s="43"/>
      <c r="D328" s="239" t="s">
        <v>551</v>
      </c>
      <c r="E328" s="43"/>
      <c r="F328" s="280" t="s">
        <v>552</v>
      </c>
      <c r="G328" s="43"/>
      <c r="H328" s="43"/>
      <c r="I328" s="234"/>
      <c r="J328" s="43"/>
      <c r="K328" s="43"/>
      <c r="L328" s="47"/>
      <c r="M328" s="235"/>
      <c r="N328" s="23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9" t="s">
        <v>551</v>
      </c>
      <c r="AU328" s="19" t="s">
        <v>89</v>
      </c>
    </row>
    <row r="329" s="14" customFormat="1">
      <c r="A329" s="14"/>
      <c r="B329" s="248"/>
      <c r="C329" s="249"/>
      <c r="D329" s="239" t="s">
        <v>268</v>
      </c>
      <c r="E329" s="249"/>
      <c r="F329" s="251" t="s">
        <v>2402</v>
      </c>
      <c r="G329" s="249"/>
      <c r="H329" s="252">
        <v>65.560000000000002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8" t="s">
        <v>268</v>
      </c>
      <c r="AU329" s="258" t="s">
        <v>89</v>
      </c>
      <c r="AV329" s="14" t="s">
        <v>89</v>
      </c>
      <c r="AW329" s="14" t="s">
        <v>4</v>
      </c>
      <c r="AX329" s="14" t="s">
        <v>87</v>
      </c>
      <c r="AY329" s="258" t="s">
        <v>257</v>
      </c>
    </row>
    <row r="330" s="2" customFormat="1" ht="24.15" customHeight="1">
      <c r="A330" s="41"/>
      <c r="B330" s="42"/>
      <c r="C330" s="219" t="s">
        <v>541</v>
      </c>
      <c r="D330" s="219" t="s">
        <v>259</v>
      </c>
      <c r="E330" s="220" t="s">
        <v>555</v>
      </c>
      <c r="F330" s="221" t="s">
        <v>556</v>
      </c>
      <c r="G330" s="222" t="s">
        <v>356</v>
      </c>
      <c r="H330" s="223">
        <v>1.1000000000000001</v>
      </c>
      <c r="I330" s="224"/>
      <c r="J330" s="225">
        <f>ROUND(I330*H330,2)</f>
        <v>0</v>
      </c>
      <c r="K330" s="221" t="s">
        <v>263</v>
      </c>
      <c r="L330" s="47"/>
      <c r="M330" s="226" t="s">
        <v>35</v>
      </c>
      <c r="N330" s="227" t="s">
        <v>51</v>
      </c>
      <c r="O330" s="87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30" t="s">
        <v>264</v>
      </c>
      <c r="AT330" s="230" t="s">
        <v>259</v>
      </c>
      <c r="AU330" s="230" t="s">
        <v>89</v>
      </c>
      <c r="AY330" s="19" t="s">
        <v>257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9" t="s">
        <v>87</v>
      </c>
      <c r="BK330" s="231">
        <f>ROUND(I330*H330,2)</f>
        <v>0</v>
      </c>
      <c r="BL330" s="19" t="s">
        <v>264</v>
      </c>
      <c r="BM330" s="230" t="s">
        <v>2403</v>
      </c>
    </row>
    <row r="331" s="2" customFormat="1">
      <c r="A331" s="41"/>
      <c r="B331" s="42"/>
      <c r="C331" s="43"/>
      <c r="D331" s="232" t="s">
        <v>266</v>
      </c>
      <c r="E331" s="43"/>
      <c r="F331" s="233" t="s">
        <v>558</v>
      </c>
      <c r="G331" s="43"/>
      <c r="H331" s="43"/>
      <c r="I331" s="234"/>
      <c r="J331" s="43"/>
      <c r="K331" s="43"/>
      <c r="L331" s="47"/>
      <c r="M331" s="235"/>
      <c r="N331" s="23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266</v>
      </c>
      <c r="AU331" s="19" t="s">
        <v>89</v>
      </c>
    </row>
    <row r="332" s="13" customFormat="1">
      <c r="A332" s="13"/>
      <c r="B332" s="237"/>
      <c r="C332" s="238"/>
      <c r="D332" s="239" t="s">
        <v>268</v>
      </c>
      <c r="E332" s="240" t="s">
        <v>35</v>
      </c>
      <c r="F332" s="241" t="s">
        <v>2315</v>
      </c>
      <c r="G332" s="238"/>
      <c r="H332" s="240" t="s">
        <v>35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268</v>
      </c>
      <c r="AU332" s="247" t="s">
        <v>89</v>
      </c>
      <c r="AV332" s="13" t="s">
        <v>87</v>
      </c>
      <c r="AW332" s="13" t="s">
        <v>41</v>
      </c>
      <c r="AX332" s="13" t="s">
        <v>80</v>
      </c>
      <c r="AY332" s="247" t="s">
        <v>257</v>
      </c>
    </row>
    <row r="333" s="14" customFormat="1">
      <c r="A333" s="14"/>
      <c r="B333" s="248"/>
      <c r="C333" s="249"/>
      <c r="D333" s="239" t="s">
        <v>268</v>
      </c>
      <c r="E333" s="250" t="s">
        <v>35</v>
      </c>
      <c r="F333" s="251" t="s">
        <v>2404</v>
      </c>
      <c r="G333" s="249"/>
      <c r="H333" s="252">
        <v>1.1000000000000001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268</v>
      </c>
      <c r="AU333" s="258" t="s">
        <v>89</v>
      </c>
      <c r="AV333" s="14" t="s">
        <v>89</v>
      </c>
      <c r="AW333" s="14" t="s">
        <v>41</v>
      </c>
      <c r="AX333" s="14" t="s">
        <v>80</v>
      </c>
      <c r="AY333" s="258" t="s">
        <v>257</v>
      </c>
    </row>
    <row r="334" s="15" customFormat="1">
      <c r="A334" s="15"/>
      <c r="B334" s="259"/>
      <c r="C334" s="260"/>
      <c r="D334" s="239" t="s">
        <v>268</v>
      </c>
      <c r="E334" s="261" t="s">
        <v>35</v>
      </c>
      <c r="F334" s="262" t="s">
        <v>272</v>
      </c>
      <c r="G334" s="260"/>
      <c r="H334" s="263">
        <v>1.1000000000000001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9" t="s">
        <v>268</v>
      </c>
      <c r="AU334" s="269" t="s">
        <v>89</v>
      </c>
      <c r="AV334" s="15" t="s">
        <v>264</v>
      </c>
      <c r="AW334" s="15" t="s">
        <v>41</v>
      </c>
      <c r="AX334" s="15" t="s">
        <v>87</v>
      </c>
      <c r="AY334" s="269" t="s">
        <v>257</v>
      </c>
    </row>
    <row r="335" s="2" customFormat="1" ht="24.15" customHeight="1">
      <c r="A335" s="41"/>
      <c r="B335" s="42"/>
      <c r="C335" s="219" t="s">
        <v>546</v>
      </c>
      <c r="D335" s="219" t="s">
        <v>259</v>
      </c>
      <c r="E335" s="220" t="s">
        <v>561</v>
      </c>
      <c r="F335" s="221" t="s">
        <v>355</v>
      </c>
      <c r="G335" s="222" t="s">
        <v>356</v>
      </c>
      <c r="H335" s="223">
        <v>4.8600000000000003</v>
      </c>
      <c r="I335" s="224"/>
      <c r="J335" s="225">
        <f>ROUND(I335*H335,2)</f>
        <v>0</v>
      </c>
      <c r="K335" s="221" t="s">
        <v>263</v>
      </c>
      <c r="L335" s="47"/>
      <c r="M335" s="226" t="s">
        <v>35</v>
      </c>
      <c r="N335" s="227" t="s">
        <v>51</v>
      </c>
      <c r="O335" s="87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30" t="s">
        <v>264</v>
      </c>
      <c r="AT335" s="230" t="s">
        <v>259</v>
      </c>
      <c r="AU335" s="230" t="s">
        <v>89</v>
      </c>
      <c r="AY335" s="19" t="s">
        <v>257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9" t="s">
        <v>87</v>
      </c>
      <c r="BK335" s="231">
        <f>ROUND(I335*H335,2)</f>
        <v>0</v>
      </c>
      <c r="BL335" s="19" t="s">
        <v>264</v>
      </c>
      <c r="BM335" s="230" t="s">
        <v>2405</v>
      </c>
    </row>
    <row r="336" s="2" customFormat="1">
      <c r="A336" s="41"/>
      <c r="B336" s="42"/>
      <c r="C336" s="43"/>
      <c r="D336" s="232" t="s">
        <v>266</v>
      </c>
      <c r="E336" s="43"/>
      <c r="F336" s="233" t="s">
        <v>563</v>
      </c>
      <c r="G336" s="43"/>
      <c r="H336" s="43"/>
      <c r="I336" s="234"/>
      <c r="J336" s="43"/>
      <c r="K336" s="43"/>
      <c r="L336" s="47"/>
      <c r="M336" s="235"/>
      <c r="N336" s="23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266</v>
      </c>
      <c r="AU336" s="19" t="s">
        <v>89</v>
      </c>
    </row>
    <row r="337" s="13" customFormat="1">
      <c r="A337" s="13"/>
      <c r="B337" s="237"/>
      <c r="C337" s="238"/>
      <c r="D337" s="239" t="s">
        <v>268</v>
      </c>
      <c r="E337" s="240" t="s">
        <v>35</v>
      </c>
      <c r="F337" s="241" t="s">
        <v>2315</v>
      </c>
      <c r="G337" s="238"/>
      <c r="H337" s="240" t="s">
        <v>35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268</v>
      </c>
      <c r="AU337" s="247" t="s">
        <v>89</v>
      </c>
      <c r="AV337" s="13" t="s">
        <v>87</v>
      </c>
      <c r="AW337" s="13" t="s">
        <v>41</v>
      </c>
      <c r="AX337" s="13" t="s">
        <v>80</v>
      </c>
      <c r="AY337" s="247" t="s">
        <v>257</v>
      </c>
    </row>
    <row r="338" s="14" customFormat="1">
      <c r="A338" s="14"/>
      <c r="B338" s="248"/>
      <c r="C338" s="249"/>
      <c r="D338" s="239" t="s">
        <v>268</v>
      </c>
      <c r="E338" s="250" t="s">
        <v>35</v>
      </c>
      <c r="F338" s="251" t="s">
        <v>2406</v>
      </c>
      <c r="G338" s="249"/>
      <c r="H338" s="252">
        <v>4.8600000000000003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268</v>
      </c>
      <c r="AU338" s="258" t="s">
        <v>89</v>
      </c>
      <c r="AV338" s="14" t="s">
        <v>89</v>
      </c>
      <c r="AW338" s="14" t="s">
        <v>41</v>
      </c>
      <c r="AX338" s="14" t="s">
        <v>80</v>
      </c>
      <c r="AY338" s="258" t="s">
        <v>257</v>
      </c>
    </row>
    <row r="339" s="15" customFormat="1">
      <c r="A339" s="15"/>
      <c r="B339" s="259"/>
      <c r="C339" s="260"/>
      <c r="D339" s="239" t="s">
        <v>268</v>
      </c>
      <c r="E339" s="261" t="s">
        <v>35</v>
      </c>
      <c r="F339" s="262" t="s">
        <v>272</v>
      </c>
      <c r="G339" s="260"/>
      <c r="H339" s="263">
        <v>4.8600000000000003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9" t="s">
        <v>268</v>
      </c>
      <c r="AU339" s="269" t="s">
        <v>89</v>
      </c>
      <c r="AV339" s="15" t="s">
        <v>264</v>
      </c>
      <c r="AW339" s="15" t="s">
        <v>41</v>
      </c>
      <c r="AX339" s="15" t="s">
        <v>87</v>
      </c>
      <c r="AY339" s="269" t="s">
        <v>257</v>
      </c>
    </row>
    <row r="340" s="12" customFormat="1" ht="22.8" customHeight="1">
      <c r="A340" s="12"/>
      <c r="B340" s="203"/>
      <c r="C340" s="204"/>
      <c r="D340" s="205" t="s">
        <v>79</v>
      </c>
      <c r="E340" s="217" t="s">
        <v>565</v>
      </c>
      <c r="F340" s="217" t="s">
        <v>566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SUM(P341:P342)</f>
        <v>0</v>
      </c>
      <c r="Q340" s="211"/>
      <c r="R340" s="212">
        <f>SUM(R341:R342)</f>
        <v>0</v>
      </c>
      <c r="S340" s="211"/>
      <c r="T340" s="213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87</v>
      </c>
      <c r="AT340" s="215" t="s">
        <v>79</v>
      </c>
      <c r="AU340" s="215" t="s">
        <v>87</v>
      </c>
      <c r="AY340" s="214" t="s">
        <v>257</v>
      </c>
      <c r="BK340" s="216">
        <f>SUM(BK341:BK342)</f>
        <v>0</v>
      </c>
    </row>
    <row r="341" s="2" customFormat="1" ht="24.15" customHeight="1">
      <c r="A341" s="41"/>
      <c r="B341" s="42"/>
      <c r="C341" s="219" t="s">
        <v>554</v>
      </c>
      <c r="D341" s="219" t="s">
        <v>259</v>
      </c>
      <c r="E341" s="220" t="s">
        <v>568</v>
      </c>
      <c r="F341" s="221" t="s">
        <v>569</v>
      </c>
      <c r="G341" s="222" t="s">
        <v>356</v>
      </c>
      <c r="H341" s="223">
        <v>3.3420000000000001</v>
      </c>
      <c r="I341" s="224"/>
      <c r="J341" s="225">
        <f>ROUND(I341*H341,2)</f>
        <v>0</v>
      </c>
      <c r="K341" s="221" t="s">
        <v>263</v>
      </c>
      <c r="L341" s="47"/>
      <c r="M341" s="226" t="s">
        <v>35</v>
      </c>
      <c r="N341" s="227" t="s">
        <v>51</v>
      </c>
      <c r="O341" s="87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30" t="s">
        <v>264</v>
      </c>
      <c r="AT341" s="230" t="s">
        <v>259</v>
      </c>
      <c r="AU341" s="230" t="s">
        <v>89</v>
      </c>
      <c r="AY341" s="19" t="s">
        <v>257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9" t="s">
        <v>87</v>
      </c>
      <c r="BK341" s="231">
        <f>ROUND(I341*H341,2)</f>
        <v>0</v>
      </c>
      <c r="BL341" s="19" t="s">
        <v>264</v>
      </c>
      <c r="BM341" s="230" t="s">
        <v>2407</v>
      </c>
    </row>
    <row r="342" s="2" customFormat="1">
      <c r="A342" s="41"/>
      <c r="B342" s="42"/>
      <c r="C342" s="43"/>
      <c r="D342" s="232" t="s">
        <v>266</v>
      </c>
      <c r="E342" s="43"/>
      <c r="F342" s="233" t="s">
        <v>571</v>
      </c>
      <c r="G342" s="43"/>
      <c r="H342" s="43"/>
      <c r="I342" s="234"/>
      <c r="J342" s="43"/>
      <c r="K342" s="43"/>
      <c r="L342" s="47"/>
      <c r="M342" s="281"/>
      <c r="N342" s="282"/>
      <c r="O342" s="283"/>
      <c r="P342" s="283"/>
      <c r="Q342" s="283"/>
      <c r="R342" s="283"/>
      <c r="S342" s="283"/>
      <c r="T342" s="284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9" t="s">
        <v>266</v>
      </c>
      <c r="AU342" s="19" t="s">
        <v>89</v>
      </c>
    </row>
    <row r="343" s="2" customFormat="1" ht="6.96" customHeight="1">
      <c r="A343" s="41"/>
      <c r="B343" s="62"/>
      <c r="C343" s="63"/>
      <c r="D343" s="63"/>
      <c r="E343" s="63"/>
      <c r="F343" s="63"/>
      <c r="G343" s="63"/>
      <c r="H343" s="63"/>
      <c r="I343" s="63"/>
      <c r="J343" s="63"/>
      <c r="K343" s="63"/>
      <c r="L343" s="47"/>
      <c r="M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</row>
  </sheetData>
  <sheetProtection sheet="1" autoFilter="0" formatColumns="0" formatRows="0" objects="1" scenarios="1" spinCount="100000" saltValue="BX/MArH9v3o8NpFUQdq2MYT+P/IsDejip1nYW1v3aq8zv523vvhDWQQWn5WuqubJkwPHRe51HNtr6izICp6zFA==" hashValue="ahAe5JpA0MB6g5uYNW9fHhlW69flh3i8V/8XMoAVHLD6cp5Sav3xvbkl67WkneVk3lU5/mWuKN7cLiomuGv7BQ==" algorithmName="SHA-512" password="CC35"/>
  <autoFilter ref="C99:K3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312"/>
    <hyperlink ref="F111" r:id="rId2" display="https://podminky.urs.cz/item/CS_URS_2021_01/113107323"/>
    <hyperlink ref="F118" r:id="rId3" display="https://podminky.urs.cz/item/CS_URS_2021_01/113107324"/>
    <hyperlink ref="F124" r:id="rId4" display="https://podminky.urs.cz/item/CS_URS_2021_01/113107342"/>
    <hyperlink ref="F131" r:id="rId5" display="https://podminky.urs.cz/item/CS_URS_2021_01/119001405"/>
    <hyperlink ref="F137" r:id="rId6" display="https://podminky.urs.cz/item/CS_URS_2021_01/119001421"/>
    <hyperlink ref="F143" r:id="rId7" display="https://podminky.urs.cz/item/CS_URS_2021_01/132354201"/>
    <hyperlink ref="F150" r:id="rId8" display="https://podminky.urs.cz/item/CS_URS_2021_01/139001101"/>
    <hyperlink ref="F158" r:id="rId9" display="https://podminky.urs.cz/item/CS_URS_2021_01/151101101"/>
    <hyperlink ref="F164" r:id="rId10" display="https://podminky.urs.cz/item/CS_URS_2021_01/151101111"/>
    <hyperlink ref="F166" r:id="rId11" display="https://podminky.urs.cz/item/CS_URS_2021_01/162751137"/>
    <hyperlink ref="F172" r:id="rId12" display="https://podminky.urs.cz/item/CS_URS_2021_01/162751139"/>
    <hyperlink ref="F178" r:id="rId13" display="https://podminky.urs.cz/item/CS_URS_2021_01/171201221"/>
    <hyperlink ref="F184" r:id="rId14" display="https://podminky.urs.cz/item/CS_URS_2021_01/174151101"/>
    <hyperlink ref="F192" r:id="rId15" display="https://podminky.urs.cz/item/CS_URS_2021_01/175151101"/>
    <hyperlink ref="F202" r:id="rId16" display="https://podminky.urs.cz/item/CS_URS_2021_01/338171113"/>
    <hyperlink ref="F210" r:id="rId17" display="https://podminky.urs.cz/item/CS_URS_2021_01/451573111"/>
    <hyperlink ref="F217" r:id="rId18" display="https://podminky.urs.cz/item/CS_URS_2021_01/564722111"/>
    <hyperlink ref="F223" r:id="rId19" display="https://podminky.urs.cz/item/CS_URS_2021_01/564871116"/>
    <hyperlink ref="F230" r:id="rId20" display="https://podminky.urs.cz/item/CS_URS_2021_01/871161211"/>
    <hyperlink ref="F237" r:id="rId21" display="https://podminky.urs.cz/item/CS_URS_2021_01/877161101"/>
    <hyperlink ref="F251" r:id="rId22" display="https://podminky.urs.cz/item/CS_URS_2021_01/877241124"/>
    <hyperlink ref="F257" r:id="rId23" display="https://podminky.urs.cz/item/CS_URS_2021_01/877261124"/>
    <hyperlink ref="F263" r:id="rId24" display="https://podminky.urs.cz/item/CS_URS_2021_01/877321123"/>
    <hyperlink ref="F269" r:id="rId25" display="https://podminky.urs.cz/item/CS_URS_2021_01/879171111"/>
    <hyperlink ref="F274" r:id="rId26" display="https://podminky.urs.cz/item/CS_URS_2021_01/891181112"/>
    <hyperlink ref="F282" r:id="rId27" display="https://podminky.urs.cz/item/CS_URS_2021_01/892233122"/>
    <hyperlink ref="F287" r:id="rId28" display="https://podminky.urs.cz/item/CS_URS_2021_01/892241111"/>
    <hyperlink ref="F292" r:id="rId29" display="https://podminky.urs.cz/item/CS_URS_2021_01/892372111"/>
    <hyperlink ref="F294" r:id="rId30" display="https://podminky.urs.cz/item/CS_URS_2021_01/899401112"/>
    <hyperlink ref="F301" r:id="rId31" display="https://podminky.urs.cz/item/CS_URS_2021_01/899713111"/>
    <hyperlink ref="F306" r:id="rId32" display="https://podminky.urs.cz/item/CS_URS_2021_01/899721111"/>
    <hyperlink ref="F311" r:id="rId33" display="https://podminky.urs.cz/item/CS_URS_2021_01/899722111"/>
    <hyperlink ref="F317" r:id="rId34" display="https://podminky.urs.cz/item/CS_URS_2021_01/919735112"/>
    <hyperlink ref="F325" r:id="rId35" display="https://podminky.urs.cz/item/CS_URS_2021_01/997221551"/>
    <hyperlink ref="F327" r:id="rId36" display="https://podminky.urs.cz/item/CS_URS_2021_01/997221559"/>
    <hyperlink ref="F331" r:id="rId37" display="https://podminky.urs.cz/item/CS_URS_2021_01/997221645"/>
    <hyperlink ref="F336" r:id="rId38" display="https://podminky.urs.cz/item/CS_URS_2021_01/997221655"/>
    <hyperlink ref="F342" r:id="rId39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2312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2408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94</v>
      </c>
      <c r="G15" s="41"/>
      <c r="H15" s="41"/>
      <c r="I15" s="146" t="s">
        <v>20</v>
      </c>
      <c r="J15" s="136" t="s">
        <v>227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21.84" customHeight="1">
      <c r="A17" s="41"/>
      <c r="B17" s="47"/>
      <c r="C17" s="41"/>
      <c r="D17" s="152" t="s">
        <v>26</v>
      </c>
      <c r="E17" s="41"/>
      <c r="F17" s="153" t="s">
        <v>27</v>
      </c>
      <c r="G17" s="41"/>
      <c r="H17" s="41"/>
      <c r="I17" s="152" t="s">
        <v>28</v>
      </c>
      <c r="J17" s="153" t="s">
        <v>228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35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573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ROUND(J99,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ROUND((SUM(BE99:BE327)),  2)</f>
        <v>0</v>
      </c>
      <c r="G37" s="41"/>
      <c r="H37" s="41"/>
      <c r="I37" s="163">
        <v>0.20999999999999999</v>
      </c>
      <c r="J37" s="162">
        <f>ROUND(((SUM(BE99:BE327))*I37),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ROUND((SUM(BF99:BF327)),  2)</f>
        <v>0</v>
      </c>
      <c r="G38" s="41"/>
      <c r="H38" s="41"/>
      <c r="I38" s="163">
        <v>0.14999999999999999</v>
      </c>
      <c r="J38" s="162">
        <f>ROUND(((SUM(BF99:BF327))*I38),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ROUND((SUM(BG99:BG327)),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ROUND((SUM(BH99:BH327)),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ROUND((SUM(BI99:BI327)),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2312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02.2 B - Přepojení stávajících vodovodních přípojek - investice SVS a.s.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SVS a.s., Přítkovská 1689, Teplice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J100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J101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236</v>
      </c>
      <c r="E70" s="189"/>
      <c r="F70" s="189"/>
      <c r="G70" s="189"/>
      <c r="H70" s="189"/>
      <c r="I70" s="189"/>
      <c r="J70" s="190">
        <f>J206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237</v>
      </c>
      <c r="E71" s="189"/>
      <c r="F71" s="189"/>
      <c r="G71" s="189"/>
      <c r="H71" s="189"/>
      <c r="I71" s="189"/>
      <c r="J71" s="190">
        <f>J214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238</v>
      </c>
      <c r="E72" s="189"/>
      <c r="F72" s="189"/>
      <c r="G72" s="189"/>
      <c r="H72" s="189"/>
      <c r="I72" s="189"/>
      <c r="J72" s="190">
        <f>J221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239</v>
      </c>
      <c r="E73" s="189"/>
      <c r="F73" s="189"/>
      <c r="G73" s="189"/>
      <c r="H73" s="189"/>
      <c r="I73" s="189"/>
      <c r="J73" s="190">
        <f>J301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240</v>
      </c>
      <c r="E74" s="189"/>
      <c r="F74" s="189"/>
      <c r="G74" s="189"/>
      <c r="H74" s="189"/>
      <c r="I74" s="189"/>
      <c r="J74" s="190">
        <f>J308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241</v>
      </c>
      <c r="E75" s="189"/>
      <c r="F75" s="189"/>
      <c r="G75" s="189"/>
      <c r="H75" s="189"/>
      <c r="I75" s="189"/>
      <c r="J75" s="190">
        <f>J325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242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5" t="str">
        <f>E7</f>
        <v>Odkanalizování části města Děčín - Horní Oldřichov - III. a IV. etapa</v>
      </c>
      <c r="F85" s="34"/>
      <c r="G85" s="34"/>
      <c r="H85" s="34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221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5" t="s">
        <v>1664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223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1"/>
      <c r="B89" s="42"/>
      <c r="C89" s="43"/>
      <c r="D89" s="43"/>
      <c r="E89" s="176" t="s">
        <v>2312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4" t="s">
        <v>225</v>
      </c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SO 02.2 B - Přepojení stávajících vodovodních přípojek - investice SVS a.s.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4" t="s">
        <v>22</v>
      </c>
      <c r="D93" s="43"/>
      <c r="E93" s="43"/>
      <c r="F93" s="29" t="str">
        <f>F16</f>
        <v>Horní Oldřichov</v>
      </c>
      <c r="G93" s="43"/>
      <c r="H93" s="43"/>
      <c r="I93" s="34" t="s">
        <v>24</v>
      </c>
      <c r="J93" s="75" t="str">
        <f>IF(J16="","",J16)</f>
        <v>15. 2. 2021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4" t="s">
        <v>30</v>
      </c>
      <c r="D95" s="43"/>
      <c r="E95" s="43"/>
      <c r="F95" s="29" t="str">
        <f>E19</f>
        <v>SVS a.s., Přítkovská 1689, Teplice</v>
      </c>
      <c r="G95" s="43"/>
      <c r="H95" s="43"/>
      <c r="I95" s="34" t="s">
        <v>38</v>
      </c>
      <c r="J95" s="39" t="str">
        <f>E25</f>
        <v>AQUECON a.s., Čsl. Legií 445/4, Teplice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4" t="s">
        <v>36</v>
      </c>
      <c r="D96" s="43"/>
      <c r="E96" s="43"/>
      <c r="F96" s="29" t="str">
        <f>IF(E22="","",E22)</f>
        <v>Vyplň údaj</v>
      </c>
      <c r="G96" s="43"/>
      <c r="H96" s="43"/>
      <c r="I96" s="34" t="s">
        <v>42</v>
      </c>
      <c r="J96" s="39" t="str">
        <f>E28</f>
        <v xml:space="preserve"> 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92"/>
      <c r="B98" s="193"/>
      <c r="C98" s="194" t="s">
        <v>243</v>
      </c>
      <c r="D98" s="195" t="s">
        <v>65</v>
      </c>
      <c r="E98" s="195" t="s">
        <v>61</v>
      </c>
      <c r="F98" s="195" t="s">
        <v>62</v>
      </c>
      <c r="G98" s="195" t="s">
        <v>244</v>
      </c>
      <c r="H98" s="195" t="s">
        <v>245</v>
      </c>
      <c r="I98" s="195" t="s">
        <v>246</v>
      </c>
      <c r="J98" s="195" t="s">
        <v>231</v>
      </c>
      <c r="K98" s="196" t="s">
        <v>247</v>
      </c>
      <c r="L98" s="197"/>
      <c r="M98" s="95" t="s">
        <v>35</v>
      </c>
      <c r="N98" s="96" t="s">
        <v>50</v>
      </c>
      <c r="O98" s="96" t="s">
        <v>248</v>
      </c>
      <c r="P98" s="96" t="s">
        <v>249</v>
      </c>
      <c r="Q98" s="96" t="s">
        <v>250</v>
      </c>
      <c r="R98" s="96" t="s">
        <v>251</v>
      </c>
      <c r="S98" s="96" t="s">
        <v>252</v>
      </c>
      <c r="T98" s="97" t="s">
        <v>253</v>
      </c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</row>
    <row r="99" s="2" customFormat="1" ht="22.8" customHeight="1">
      <c r="A99" s="41"/>
      <c r="B99" s="42"/>
      <c r="C99" s="102" t="s">
        <v>254</v>
      </c>
      <c r="D99" s="43"/>
      <c r="E99" s="43"/>
      <c r="F99" s="43"/>
      <c r="G99" s="43"/>
      <c r="H99" s="43"/>
      <c r="I99" s="43"/>
      <c r="J99" s="198">
        <f>BK99</f>
        <v>0</v>
      </c>
      <c r="K99" s="43"/>
      <c r="L99" s="47"/>
      <c r="M99" s="98"/>
      <c r="N99" s="199"/>
      <c r="O99" s="99"/>
      <c r="P99" s="200">
        <f>P100</f>
        <v>0</v>
      </c>
      <c r="Q99" s="99"/>
      <c r="R99" s="200">
        <f>R100</f>
        <v>1.696526</v>
      </c>
      <c r="S99" s="99"/>
      <c r="T99" s="201">
        <f>T100</f>
        <v>1.9199999999999999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79</v>
      </c>
      <c r="AU99" s="19" t="s">
        <v>232</v>
      </c>
      <c r="BK99" s="202">
        <f>BK100</f>
        <v>0</v>
      </c>
    </row>
    <row r="100" s="12" customFormat="1" ht="25.92" customHeight="1">
      <c r="A100" s="12"/>
      <c r="B100" s="203"/>
      <c r="C100" s="204"/>
      <c r="D100" s="205" t="s">
        <v>79</v>
      </c>
      <c r="E100" s="206" t="s">
        <v>255</v>
      </c>
      <c r="F100" s="206" t="s">
        <v>256</v>
      </c>
      <c r="G100" s="204"/>
      <c r="H100" s="204"/>
      <c r="I100" s="207"/>
      <c r="J100" s="208">
        <f>BK100</f>
        <v>0</v>
      </c>
      <c r="K100" s="204"/>
      <c r="L100" s="209"/>
      <c r="M100" s="210"/>
      <c r="N100" s="211"/>
      <c r="O100" s="211"/>
      <c r="P100" s="212">
        <f>P101+P206+P214+P221+P301+P308+P325</f>
        <v>0</v>
      </c>
      <c r="Q100" s="211"/>
      <c r="R100" s="212">
        <f>R101+R206+R214+R221+R301+R308+R325</f>
        <v>1.696526</v>
      </c>
      <c r="S100" s="211"/>
      <c r="T100" s="213">
        <f>T101+T206+T214+T221+T301+T308+T325</f>
        <v>1.9199999999999999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4" t="s">
        <v>87</v>
      </c>
      <c r="AT100" s="215" t="s">
        <v>79</v>
      </c>
      <c r="AU100" s="215" t="s">
        <v>80</v>
      </c>
      <c r="AY100" s="214" t="s">
        <v>257</v>
      </c>
      <c r="BK100" s="216">
        <f>BK101+BK206+BK214+BK221+BK301+BK308+BK325</f>
        <v>0</v>
      </c>
    </row>
    <row r="101" s="12" customFormat="1" ht="22.8" customHeight="1">
      <c r="A101" s="12"/>
      <c r="B101" s="203"/>
      <c r="C101" s="204"/>
      <c r="D101" s="205" t="s">
        <v>79</v>
      </c>
      <c r="E101" s="217" t="s">
        <v>87</v>
      </c>
      <c r="F101" s="217" t="s">
        <v>258</v>
      </c>
      <c r="G101" s="204"/>
      <c r="H101" s="204"/>
      <c r="I101" s="207"/>
      <c r="J101" s="218">
        <f>BK101</f>
        <v>0</v>
      </c>
      <c r="K101" s="204"/>
      <c r="L101" s="209"/>
      <c r="M101" s="210"/>
      <c r="N101" s="211"/>
      <c r="O101" s="211"/>
      <c r="P101" s="212">
        <f>SUM(P102:P205)</f>
        <v>0</v>
      </c>
      <c r="Q101" s="211"/>
      <c r="R101" s="212">
        <f>SUM(R102:R205)</f>
        <v>0.045014999999999999</v>
      </c>
      <c r="S101" s="211"/>
      <c r="T101" s="213">
        <f>SUM(T102:T205)</f>
        <v>1.9199999999999999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87</v>
      </c>
      <c r="AY101" s="214" t="s">
        <v>257</v>
      </c>
      <c r="BK101" s="216">
        <f>SUM(BK102:BK205)</f>
        <v>0</v>
      </c>
    </row>
    <row r="102" s="2" customFormat="1" ht="37.8" customHeight="1">
      <c r="A102" s="41"/>
      <c r="B102" s="42"/>
      <c r="C102" s="219" t="s">
        <v>87</v>
      </c>
      <c r="D102" s="219" t="s">
        <v>259</v>
      </c>
      <c r="E102" s="220" t="s">
        <v>824</v>
      </c>
      <c r="F102" s="221" t="s">
        <v>825</v>
      </c>
      <c r="G102" s="222" t="s">
        <v>262</v>
      </c>
      <c r="H102" s="223">
        <v>2</v>
      </c>
      <c r="I102" s="224"/>
      <c r="J102" s="225">
        <f>ROUND(I102*H102,2)</f>
        <v>0</v>
      </c>
      <c r="K102" s="221" t="s">
        <v>263</v>
      </c>
      <c r="L102" s="47"/>
      <c r="M102" s="226" t="s">
        <v>35</v>
      </c>
      <c r="N102" s="227" t="s">
        <v>51</v>
      </c>
      <c r="O102" s="87"/>
      <c r="P102" s="228">
        <f>O102*H102</f>
        <v>0</v>
      </c>
      <c r="Q102" s="228">
        <v>0</v>
      </c>
      <c r="R102" s="228">
        <f>Q102*H102</f>
        <v>0</v>
      </c>
      <c r="S102" s="228">
        <v>0.29999999999999999</v>
      </c>
      <c r="T102" s="229">
        <f>S102*H102</f>
        <v>0.59999999999999998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0" t="s">
        <v>264</v>
      </c>
      <c r="AT102" s="230" t="s">
        <v>259</v>
      </c>
      <c r="AU102" s="230" t="s">
        <v>89</v>
      </c>
      <c r="AY102" s="19" t="s">
        <v>257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87</v>
      </c>
      <c r="BK102" s="231">
        <f>ROUND(I102*H102,2)</f>
        <v>0</v>
      </c>
      <c r="BL102" s="19" t="s">
        <v>264</v>
      </c>
      <c r="BM102" s="230" t="s">
        <v>2409</v>
      </c>
    </row>
    <row r="103" s="2" customFormat="1">
      <c r="A103" s="41"/>
      <c r="B103" s="42"/>
      <c r="C103" s="43"/>
      <c r="D103" s="232" t="s">
        <v>266</v>
      </c>
      <c r="E103" s="43"/>
      <c r="F103" s="233" t="s">
        <v>827</v>
      </c>
      <c r="G103" s="43"/>
      <c r="H103" s="43"/>
      <c r="I103" s="234"/>
      <c r="J103" s="43"/>
      <c r="K103" s="43"/>
      <c r="L103" s="47"/>
      <c r="M103" s="235"/>
      <c r="N103" s="23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266</v>
      </c>
      <c r="AU103" s="19" t="s">
        <v>89</v>
      </c>
    </row>
    <row r="104" s="13" customFormat="1">
      <c r="A104" s="13"/>
      <c r="B104" s="237"/>
      <c r="C104" s="238"/>
      <c r="D104" s="239" t="s">
        <v>268</v>
      </c>
      <c r="E104" s="240" t="s">
        <v>35</v>
      </c>
      <c r="F104" s="241" t="s">
        <v>2410</v>
      </c>
      <c r="G104" s="238"/>
      <c r="H104" s="240" t="s">
        <v>35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268</v>
      </c>
      <c r="AU104" s="247" t="s">
        <v>89</v>
      </c>
      <c r="AV104" s="13" t="s">
        <v>87</v>
      </c>
      <c r="AW104" s="13" t="s">
        <v>41</v>
      </c>
      <c r="AX104" s="13" t="s">
        <v>80</v>
      </c>
      <c r="AY104" s="247" t="s">
        <v>257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270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4" customFormat="1">
      <c r="A106" s="14"/>
      <c r="B106" s="248"/>
      <c r="C106" s="249"/>
      <c r="D106" s="239" t="s">
        <v>268</v>
      </c>
      <c r="E106" s="250" t="s">
        <v>35</v>
      </c>
      <c r="F106" s="251" t="s">
        <v>2411</v>
      </c>
      <c r="G106" s="249"/>
      <c r="H106" s="252">
        <v>2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268</v>
      </c>
      <c r="AU106" s="258" t="s">
        <v>89</v>
      </c>
      <c r="AV106" s="14" t="s">
        <v>89</v>
      </c>
      <c r="AW106" s="14" t="s">
        <v>41</v>
      </c>
      <c r="AX106" s="14" t="s">
        <v>80</v>
      </c>
      <c r="AY106" s="258" t="s">
        <v>257</v>
      </c>
    </row>
    <row r="107" s="15" customFormat="1">
      <c r="A107" s="15"/>
      <c r="B107" s="259"/>
      <c r="C107" s="260"/>
      <c r="D107" s="239" t="s">
        <v>268</v>
      </c>
      <c r="E107" s="261" t="s">
        <v>35</v>
      </c>
      <c r="F107" s="262" t="s">
        <v>272</v>
      </c>
      <c r="G107" s="260"/>
      <c r="H107" s="263">
        <v>2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268</v>
      </c>
      <c r="AU107" s="269" t="s">
        <v>89</v>
      </c>
      <c r="AV107" s="15" t="s">
        <v>264</v>
      </c>
      <c r="AW107" s="15" t="s">
        <v>41</v>
      </c>
      <c r="AX107" s="15" t="s">
        <v>87</v>
      </c>
      <c r="AY107" s="269" t="s">
        <v>257</v>
      </c>
    </row>
    <row r="108" s="2" customFormat="1" ht="37.8" customHeight="1">
      <c r="A108" s="41"/>
      <c r="B108" s="42"/>
      <c r="C108" s="219" t="s">
        <v>89</v>
      </c>
      <c r="D108" s="219" t="s">
        <v>259</v>
      </c>
      <c r="E108" s="220" t="s">
        <v>830</v>
      </c>
      <c r="F108" s="221" t="s">
        <v>831</v>
      </c>
      <c r="G108" s="222" t="s">
        <v>262</v>
      </c>
      <c r="H108" s="223">
        <v>2</v>
      </c>
      <c r="I108" s="224"/>
      <c r="J108" s="225">
        <f>ROUND(I108*H108,2)</f>
        <v>0</v>
      </c>
      <c r="K108" s="221" t="s">
        <v>263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0.44</v>
      </c>
      <c r="T108" s="229">
        <f>S108*H108</f>
        <v>0.88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264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264</v>
      </c>
      <c r="BM108" s="230" t="s">
        <v>2412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833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3" customFormat="1">
      <c r="A110" s="13"/>
      <c r="B110" s="237"/>
      <c r="C110" s="238"/>
      <c r="D110" s="239" t="s">
        <v>268</v>
      </c>
      <c r="E110" s="240" t="s">
        <v>35</v>
      </c>
      <c r="F110" s="241" t="s">
        <v>2410</v>
      </c>
      <c r="G110" s="238"/>
      <c r="H110" s="240" t="s">
        <v>35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268</v>
      </c>
      <c r="AU110" s="247" t="s">
        <v>89</v>
      </c>
      <c r="AV110" s="13" t="s">
        <v>87</v>
      </c>
      <c r="AW110" s="13" t="s">
        <v>41</v>
      </c>
      <c r="AX110" s="13" t="s">
        <v>80</v>
      </c>
      <c r="AY110" s="247" t="s">
        <v>257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270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4" customFormat="1">
      <c r="A112" s="14"/>
      <c r="B112" s="248"/>
      <c r="C112" s="249"/>
      <c r="D112" s="239" t="s">
        <v>268</v>
      </c>
      <c r="E112" s="250" t="s">
        <v>35</v>
      </c>
      <c r="F112" s="251" t="s">
        <v>2411</v>
      </c>
      <c r="G112" s="249"/>
      <c r="H112" s="252">
        <v>2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268</v>
      </c>
      <c r="AU112" s="258" t="s">
        <v>89</v>
      </c>
      <c r="AV112" s="14" t="s">
        <v>89</v>
      </c>
      <c r="AW112" s="14" t="s">
        <v>41</v>
      </c>
      <c r="AX112" s="14" t="s">
        <v>80</v>
      </c>
      <c r="AY112" s="258" t="s">
        <v>257</v>
      </c>
    </row>
    <row r="113" s="15" customFormat="1">
      <c r="A113" s="15"/>
      <c r="B113" s="259"/>
      <c r="C113" s="260"/>
      <c r="D113" s="239" t="s">
        <v>268</v>
      </c>
      <c r="E113" s="261" t="s">
        <v>35</v>
      </c>
      <c r="F113" s="262" t="s">
        <v>272</v>
      </c>
      <c r="G113" s="260"/>
      <c r="H113" s="263">
        <v>2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268</v>
      </c>
      <c r="AU113" s="269" t="s">
        <v>89</v>
      </c>
      <c r="AV113" s="15" t="s">
        <v>264</v>
      </c>
      <c r="AW113" s="15" t="s">
        <v>41</v>
      </c>
      <c r="AX113" s="15" t="s">
        <v>87</v>
      </c>
      <c r="AY113" s="269" t="s">
        <v>257</v>
      </c>
    </row>
    <row r="114" s="2" customFormat="1" ht="33" customHeight="1">
      <c r="A114" s="41"/>
      <c r="B114" s="42"/>
      <c r="C114" s="219" t="s">
        <v>98</v>
      </c>
      <c r="D114" s="219" t="s">
        <v>259</v>
      </c>
      <c r="E114" s="220" t="s">
        <v>834</v>
      </c>
      <c r="F114" s="221" t="s">
        <v>835</v>
      </c>
      <c r="G114" s="222" t="s">
        <v>262</v>
      </c>
      <c r="H114" s="223">
        <v>2</v>
      </c>
      <c r="I114" s="224"/>
      <c r="J114" s="225">
        <f>ROUND(I114*H114,2)</f>
        <v>0</v>
      </c>
      <c r="K114" s="221" t="s">
        <v>263</v>
      </c>
      <c r="L114" s="47"/>
      <c r="M114" s="226" t="s">
        <v>35</v>
      </c>
      <c r="N114" s="227" t="s">
        <v>51</v>
      </c>
      <c r="O114" s="87"/>
      <c r="P114" s="228">
        <f>O114*H114</f>
        <v>0</v>
      </c>
      <c r="Q114" s="228">
        <v>0</v>
      </c>
      <c r="R114" s="228">
        <f>Q114*H114</f>
        <v>0</v>
      </c>
      <c r="S114" s="228">
        <v>0.22</v>
      </c>
      <c r="T114" s="229">
        <f>S114*H114</f>
        <v>0.44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0" t="s">
        <v>264</v>
      </c>
      <c r="AT114" s="230" t="s">
        <v>259</v>
      </c>
      <c r="AU114" s="230" t="s">
        <v>89</v>
      </c>
      <c r="AY114" s="19" t="s">
        <v>257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87</v>
      </c>
      <c r="BK114" s="231">
        <f>ROUND(I114*H114,2)</f>
        <v>0</v>
      </c>
      <c r="BL114" s="19" t="s">
        <v>264</v>
      </c>
      <c r="BM114" s="230" t="s">
        <v>2413</v>
      </c>
    </row>
    <row r="115" s="2" customFormat="1">
      <c r="A115" s="41"/>
      <c r="B115" s="42"/>
      <c r="C115" s="43"/>
      <c r="D115" s="232" t="s">
        <v>266</v>
      </c>
      <c r="E115" s="43"/>
      <c r="F115" s="233" t="s">
        <v>837</v>
      </c>
      <c r="G115" s="43"/>
      <c r="H115" s="43"/>
      <c r="I115" s="234"/>
      <c r="J115" s="43"/>
      <c r="K115" s="43"/>
      <c r="L115" s="47"/>
      <c r="M115" s="235"/>
      <c r="N115" s="23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266</v>
      </c>
      <c r="AU115" s="19" t="s">
        <v>89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2410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270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2411</v>
      </c>
      <c r="G118" s="249"/>
      <c r="H118" s="252">
        <v>2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2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16.5" customHeight="1">
      <c r="A120" s="41"/>
      <c r="B120" s="42"/>
      <c r="C120" s="219" t="s">
        <v>294</v>
      </c>
      <c r="D120" s="219" t="s">
        <v>259</v>
      </c>
      <c r="E120" s="220" t="s">
        <v>1273</v>
      </c>
      <c r="F120" s="221" t="s">
        <v>1274</v>
      </c>
      <c r="G120" s="222" t="s">
        <v>262</v>
      </c>
      <c r="H120" s="223">
        <v>3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2414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1276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2410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1679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2415</v>
      </c>
      <c r="G124" s="249"/>
      <c r="H124" s="252">
        <v>2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4" customFormat="1">
      <c r="A125" s="14"/>
      <c r="B125" s="248"/>
      <c r="C125" s="249"/>
      <c r="D125" s="239" t="s">
        <v>268</v>
      </c>
      <c r="E125" s="250" t="s">
        <v>35</v>
      </c>
      <c r="F125" s="251" t="s">
        <v>2416</v>
      </c>
      <c r="G125" s="249"/>
      <c r="H125" s="252">
        <v>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268</v>
      </c>
      <c r="AU125" s="258" t="s">
        <v>89</v>
      </c>
      <c r="AV125" s="14" t="s">
        <v>89</v>
      </c>
      <c r="AW125" s="14" t="s">
        <v>41</v>
      </c>
      <c r="AX125" s="14" t="s">
        <v>80</v>
      </c>
      <c r="AY125" s="258" t="s">
        <v>257</v>
      </c>
    </row>
    <row r="126" s="15" customFormat="1">
      <c r="A126" s="15"/>
      <c r="B126" s="259"/>
      <c r="C126" s="260"/>
      <c r="D126" s="239" t="s">
        <v>268</v>
      </c>
      <c r="E126" s="261" t="s">
        <v>35</v>
      </c>
      <c r="F126" s="262" t="s">
        <v>272</v>
      </c>
      <c r="G126" s="260"/>
      <c r="H126" s="263">
        <v>3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9" t="s">
        <v>268</v>
      </c>
      <c r="AU126" s="269" t="s">
        <v>89</v>
      </c>
      <c r="AV126" s="15" t="s">
        <v>264</v>
      </c>
      <c r="AW126" s="15" t="s">
        <v>41</v>
      </c>
      <c r="AX126" s="15" t="s">
        <v>87</v>
      </c>
      <c r="AY126" s="269" t="s">
        <v>257</v>
      </c>
    </row>
    <row r="127" s="2" customFormat="1" ht="24.15" customHeight="1">
      <c r="A127" s="41"/>
      <c r="B127" s="42"/>
      <c r="C127" s="219" t="s">
        <v>302</v>
      </c>
      <c r="D127" s="219" t="s">
        <v>259</v>
      </c>
      <c r="E127" s="220" t="s">
        <v>838</v>
      </c>
      <c r="F127" s="221" t="s">
        <v>839</v>
      </c>
      <c r="G127" s="222" t="s">
        <v>318</v>
      </c>
      <c r="H127" s="223">
        <v>6.0499999999999998</v>
      </c>
      <c r="I127" s="224"/>
      <c r="J127" s="225">
        <f>ROUND(I127*H127,2)</f>
        <v>0</v>
      </c>
      <c r="K127" s="221" t="s">
        <v>263</v>
      </c>
      <c r="L127" s="47"/>
      <c r="M127" s="226" t="s">
        <v>35</v>
      </c>
      <c r="N127" s="227" t="s">
        <v>51</v>
      </c>
      <c r="O127" s="87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30" t="s">
        <v>264</v>
      </c>
      <c r="AT127" s="230" t="s">
        <v>259</v>
      </c>
      <c r="AU127" s="230" t="s">
        <v>89</v>
      </c>
      <c r="AY127" s="19" t="s">
        <v>257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87</v>
      </c>
      <c r="BK127" s="231">
        <f>ROUND(I127*H127,2)</f>
        <v>0</v>
      </c>
      <c r="BL127" s="19" t="s">
        <v>264</v>
      </c>
      <c r="BM127" s="230" t="s">
        <v>2417</v>
      </c>
    </row>
    <row r="128" s="2" customFormat="1">
      <c r="A128" s="41"/>
      <c r="B128" s="42"/>
      <c r="C128" s="43"/>
      <c r="D128" s="232" t="s">
        <v>266</v>
      </c>
      <c r="E128" s="43"/>
      <c r="F128" s="233" t="s">
        <v>841</v>
      </c>
      <c r="G128" s="43"/>
      <c r="H128" s="43"/>
      <c r="I128" s="234"/>
      <c r="J128" s="43"/>
      <c r="K128" s="43"/>
      <c r="L128" s="47"/>
      <c r="M128" s="235"/>
      <c r="N128" s="23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266</v>
      </c>
      <c r="AU128" s="19" t="s">
        <v>89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2410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3" customFormat="1">
      <c r="A130" s="13"/>
      <c r="B130" s="237"/>
      <c r="C130" s="238"/>
      <c r="D130" s="239" t="s">
        <v>268</v>
      </c>
      <c r="E130" s="240" t="s">
        <v>35</v>
      </c>
      <c r="F130" s="241" t="s">
        <v>321</v>
      </c>
      <c r="G130" s="238"/>
      <c r="H130" s="240" t="s">
        <v>35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268</v>
      </c>
      <c r="AU130" s="247" t="s">
        <v>89</v>
      </c>
      <c r="AV130" s="13" t="s">
        <v>87</v>
      </c>
      <c r="AW130" s="13" t="s">
        <v>41</v>
      </c>
      <c r="AX130" s="13" t="s">
        <v>80</v>
      </c>
      <c r="AY130" s="247" t="s">
        <v>257</v>
      </c>
    </row>
    <row r="131" s="14" customFormat="1">
      <c r="A131" s="14"/>
      <c r="B131" s="248"/>
      <c r="C131" s="249"/>
      <c r="D131" s="239" t="s">
        <v>268</v>
      </c>
      <c r="E131" s="250" t="s">
        <v>35</v>
      </c>
      <c r="F131" s="251" t="s">
        <v>2418</v>
      </c>
      <c r="G131" s="249"/>
      <c r="H131" s="252">
        <v>4.0499999999999998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268</v>
      </c>
      <c r="AU131" s="258" t="s">
        <v>89</v>
      </c>
      <c r="AV131" s="14" t="s">
        <v>89</v>
      </c>
      <c r="AW131" s="14" t="s">
        <v>41</v>
      </c>
      <c r="AX131" s="14" t="s">
        <v>80</v>
      </c>
      <c r="AY131" s="258" t="s">
        <v>257</v>
      </c>
    </row>
    <row r="132" s="14" customFormat="1">
      <c r="A132" s="14"/>
      <c r="B132" s="248"/>
      <c r="C132" s="249"/>
      <c r="D132" s="239" t="s">
        <v>268</v>
      </c>
      <c r="E132" s="250" t="s">
        <v>35</v>
      </c>
      <c r="F132" s="251" t="s">
        <v>2419</v>
      </c>
      <c r="G132" s="249"/>
      <c r="H132" s="252">
        <v>2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268</v>
      </c>
      <c r="AU132" s="258" t="s">
        <v>89</v>
      </c>
      <c r="AV132" s="14" t="s">
        <v>89</v>
      </c>
      <c r="AW132" s="14" t="s">
        <v>41</v>
      </c>
      <c r="AX132" s="14" t="s">
        <v>80</v>
      </c>
      <c r="AY132" s="258" t="s">
        <v>257</v>
      </c>
    </row>
    <row r="133" s="15" customFormat="1">
      <c r="A133" s="15"/>
      <c r="B133" s="259"/>
      <c r="C133" s="260"/>
      <c r="D133" s="239" t="s">
        <v>268</v>
      </c>
      <c r="E133" s="261" t="s">
        <v>35</v>
      </c>
      <c r="F133" s="262" t="s">
        <v>272</v>
      </c>
      <c r="G133" s="260"/>
      <c r="H133" s="263">
        <v>6.0499999999999998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9" t="s">
        <v>268</v>
      </c>
      <c r="AU133" s="269" t="s">
        <v>89</v>
      </c>
      <c r="AV133" s="15" t="s">
        <v>264</v>
      </c>
      <c r="AW133" s="15" t="s">
        <v>41</v>
      </c>
      <c r="AX133" s="15" t="s">
        <v>87</v>
      </c>
      <c r="AY133" s="269" t="s">
        <v>257</v>
      </c>
    </row>
    <row r="134" s="2" customFormat="1" ht="21.75" customHeight="1">
      <c r="A134" s="41"/>
      <c r="B134" s="42"/>
      <c r="C134" s="219" t="s">
        <v>315</v>
      </c>
      <c r="D134" s="219" t="s">
        <v>259</v>
      </c>
      <c r="E134" s="220" t="s">
        <v>332</v>
      </c>
      <c r="F134" s="221" t="s">
        <v>333</v>
      </c>
      <c r="G134" s="222" t="s">
        <v>262</v>
      </c>
      <c r="H134" s="223">
        <v>16</v>
      </c>
      <c r="I134" s="224"/>
      <c r="J134" s="225">
        <f>ROUND(I134*H134,2)</f>
        <v>0</v>
      </c>
      <c r="K134" s="221" t="s">
        <v>263</v>
      </c>
      <c r="L134" s="47"/>
      <c r="M134" s="226" t="s">
        <v>35</v>
      </c>
      <c r="N134" s="227" t="s">
        <v>51</v>
      </c>
      <c r="O134" s="87"/>
      <c r="P134" s="228">
        <f>O134*H134</f>
        <v>0</v>
      </c>
      <c r="Q134" s="228">
        <v>0.00084000000000000003</v>
      </c>
      <c r="R134" s="228">
        <f>Q134*H134</f>
        <v>0.013440000000000001</v>
      </c>
      <c r="S134" s="228">
        <v>0</v>
      </c>
      <c r="T134" s="22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30" t="s">
        <v>264</v>
      </c>
      <c r="AT134" s="230" t="s">
        <v>259</v>
      </c>
      <c r="AU134" s="230" t="s">
        <v>89</v>
      </c>
      <c r="AY134" s="19" t="s">
        <v>257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87</v>
      </c>
      <c r="BK134" s="231">
        <f>ROUND(I134*H134,2)</f>
        <v>0</v>
      </c>
      <c r="BL134" s="19" t="s">
        <v>264</v>
      </c>
      <c r="BM134" s="230" t="s">
        <v>2420</v>
      </c>
    </row>
    <row r="135" s="2" customFormat="1">
      <c r="A135" s="41"/>
      <c r="B135" s="42"/>
      <c r="C135" s="43"/>
      <c r="D135" s="232" t="s">
        <v>266</v>
      </c>
      <c r="E135" s="43"/>
      <c r="F135" s="233" t="s">
        <v>335</v>
      </c>
      <c r="G135" s="43"/>
      <c r="H135" s="43"/>
      <c r="I135" s="234"/>
      <c r="J135" s="43"/>
      <c r="K135" s="43"/>
      <c r="L135" s="47"/>
      <c r="M135" s="235"/>
      <c r="N135" s="23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266</v>
      </c>
      <c r="AU135" s="19" t="s">
        <v>89</v>
      </c>
    </row>
    <row r="136" s="13" customFormat="1">
      <c r="A136" s="13"/>
      <c r="B136" s="237"/>
      <c r="C136" s="238"/>
      <c r="D136" s="239" t="s">
        <v>268</v>
      </c>
      <c r="E136" s="240" t="s">
        <v>35</v>
      </c>
      <c r="F136" s="241" t="s">
        <v>2410</v>
      </c>
      <c r="G136" s="238"/>
      <c r="H136" s="240" t="s">
        <v>35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268</v>
      </c>
      <c r="AU136" s="247" t="s">
        <v>89</v>
      </c>
      <c r="AV136" s="13" t="s">
        <v>87</v>
      </c>
      <c r="AW136" s="13" t="s">
        <v>41</v>
      </c>
      <c r="AX136" s="13" t="s">
        <v>80</v>
      </c>
      <c r="AY136" s="247" t="s">
        <v>257</v>
      </c>
    </row>
    <row r="137" s="13" customFormat="1">
      <c r="A137" s="13"/>
      <c r="B137" s="237"/>
      <c r="C137" s="238"/>
      <c r="D137" s="239" t="s">
        <v>268</v>
      </c>
      <c r="E137" s="240" t="s">
        <v>35</v>
      </c>
      <c r="F137" s="241" t="s">
        <v>321</v>
      </c>
      <c r="G137" s="238"/>
      <c r="H137" s="240" t="s">
        <v>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268</v>
      </c>
      <c r="AU137" s="247" t="s">
        <v>89</v>
      </c>
      <c r="AV137" s="13" t="s">
        <v>87</v>
      </c>
      <c r="AW137" s="13" t="s">
        <v>41</v>
      </c>
      <c r="AX137" s="13" t="s">
        <v>80</v>
      </c>
      <c r="AY137" s="247" t="s">
        <v>257</v>
      </c>
    </row>
    <row r="138" s="14" customFormat="1">
      <c r="A138" s="14"/>
      <c r="B138" s="248"/>
      <c r="C138" s="249"/>
      <c r="D138" s="239" t="s">
        <v>268</v>
      </c>
      <c r="E138" s="250" t="s">
        <v>35</v>
      </c>
      <c r="F138" s="251" t="s">
        <v>2421</v>
      </c>
      <c r="G138" s="249"/>
      <c r="H138" s="252">
        <v>16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268</v>
      </c>
      <c r="AU138" s="258" t="s">
        <v>89</v>
      </c>
      <c r="AV138" s="14" t="s">
        <v>89</v>
      </c>
      <c r="AW138" s="14" t="s">
        <v>41</v>
      </c>
      <c r="AX138" s="14" t="s">
        <v>80</v>
      </c>
      <c r="AY138" s="258" t="s">
        <v>257</v>
      </c>
    </row>
    <row r="139" s="15" customFormat="1">
      <c r="A139" s="15"/>
      <c r="B139" s="259"/>
      <c r="C139" s="260"/>
      <c r="D139" s="239" t="s">
        <v>268</v>
      </c>
      <c r="E139" s="261" t="s">
        <v>35</v>
      </c>
      <c r="F139" s="262" t="s">
        <v>272</v>
      </c>
      <c r="G139" s="260"/>
      <c r="H139" s="263">
        <v>16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268</v>
      </c>
      <c r="AU139" s="269" t="s">
        <v>89</v>
      </c>
      <c r="AV139" s="15" t="s">
        <v>264</v>
      </c>
      <c r="AW139" s="15" t="s">
        <v>41</v>
      </c>
      <c r="AX139" s="15" t="s">
        <v>87</v>
      </c>
      <c r="AY139" s="269" t="s">
        <v>257</v>
      </c>
    </row>
    <row r="140" s="2" customFormat="1" ht="24.15" customHeight="1">
      <c r="A140" s="41"/>
      <c r="B140" s="42"/>
      <c r="C140" s="219" t="s">
        <v>323</v>
      </c>
      <c r="D140" s="219" t="s">
        <v>259</v>
      </c>
      <c r="E140" s="220" t="s">
        <v>338</v>
      </c>
      <c r="F140" s="221" t="s">
        <v>339</v>
      </c>
      <c r="G140" s="222" t="s">
        <v>262</v>
      </c>
      <c r="H140" s="223">
        <v>16</v>
      </c>
      <c r="I140" s="224"/>
      <c r="J140" s="225">
        <f>ROUND(I140*H140,2)</f>
        <v>0</v>
      </c>
      <c r="K140" s="221" t="s">
        <v>263</v>
      </c>
      <c r="L140" s="47"/>
      <c r="M140" s="226" t="s">
        <v>35</v>
      </c>
      <c r="N140" s="227" t="s">
        <v>51</v>
      </c>
      <c r="O140" s="87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0" t="s">
        <v>264</v>
      </c>
      <c r="AT140" s="230" t="s">
        <v>259</v>
      </c>
      <c r="AU140" s="230" t="s">
        <v>89</v>
      </c>
      <c r="AY140" s="19" t="s">
        <v>257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87</v>
      </c>
      <c r="BK140" s="231">
        <f>ROUND(I140*H140,2)</f>
        <v>0</v>
      </c>
      <c r="BL140" s="19" t="s">
        <v>264</v>
      </c>
      <c r="BM140" s="230" t="s">
        <v>2422</v>
      </c>
    </row>
    <row r="141" s="2" customFormat="1">
      <c r="A141" s="41"/>
      <c r="B141" s="42"/>
      <c r="C141" s="43"/>
      <c r="D141" s="232" t="s">
        <v>266</v>
      </c>
      <c r="E141" s="43"/>
      <c r="F141" s="233" t="s">
        <v>341</v>
      </c>
      <c r="G141" s="43"/>
      <c r="H141" s="43"/>
      <c r="I141" s="234"/>
      <c r="J141" s="43"/>
      <c r="K141" s="43"/>
      <c r="L141" s="47"/>
      <c r="M141" s="235"/>
      <c r="N141" s="23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266</v>
      </c>
      <c r="AU141" s="19" t="s">
        <v>89</v>
      </c>
    </row>
    <row r="142" s="2" customFormat="1" ht="37.8" customHeight="1">
      <c r="A142" s="41"/>
      <c r="B142" s="42"/>
      <c r="C142" s="219" t="s">
        <v>331</v>
      </c>
      <c r="D142" s="219" t="s">
        <v>259</v>
      </c>
      <c r="E142" s="220" t="s">
        <v>342</v>
      </c>
      <c r="F142" s="221" t="s">
        <v>343</v>
      </c>
      <c r="G142" s="222" t="s">
        <v>318</v>
      </c>
      <c r="H142" s="223">
        <v>6.0499999999999998</v>
      </c>
      <c r="I142" s="224"/>
      <c r="J142" s="225">
        <f>ROUND(I142*H142,2)</f>
        <v>0</v>
      </c>
      <c r="K142" s="221" t="s">
        <v>263</v>
      </c>
      <c r="L142" s="47"/>
      <c r="M142" s="226" t="s">
        <v>35</v>
      </c>
      <c r="N142" s="227" t="s">
        <v>51</v>
      </c>
      <c r="O142" s="87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0" t="s">
        <v>264</v>
      </c>
      <c r="AT142" s="230" t="s">
        <v>259</v>
      </c>
      <c r="AU142" s="230" t="s">
        <v>89</v>
      </c>
      <c r="AY142" s="19" t="s">
        <v>257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87</v>
      </c>
      <c r="BK142" s="231">
        <f>ROUND(I142*H142,2)</f>
        <v>0</v>
      </c>
      <c r="BL142" s="19" t="s">
        <v>264</v>
      </c>
      <c r="BM142" s="230" t="s">
        <v>2423</v>
      </c>
    </row>
    <row r="143" s="2" customFormat="1">
      <c r="A143" s="41"/>
      <c r="B143" s="42"/>
      <c r="C143" s="43"/>
      <c r="D143" s="232" t="s">
        <v>266</v>
      </c>
      <c r="E143" s="43"/>
      <c r="F143" s="233" t="s">
        <v>345</v>
      </c>
      <c r="G143" s="43"/>
      <c r="H143" s="43"/>
      <c r="I143" s="234"/>
      <c r="J143" s="43"/>
      <c r="K143" s="43"/>
      <c r="L143" s="47"/>
      <c r="M143" s="235"/>
      <c r="N143" s="23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266</v>
      </c>
      <c r="AU143" s="19" t="s">
        <v>89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2410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346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4" customFormat="1">
      <c r="A146" s="14"/>
      <c r="B146" s="248"/>
      <c r="C146" s="249"/>
      <c r="D146" s="239" t="s">
        <v>268</v>
      </c>
      <c r="E146" s="250" t="s">
        <v>35</v>
      </c>
      <c r="F146" s="251" t="s">
        <v>2424</v>
      </c>
      <c r="G146" s="249"/>
      <c r="H146" s="252">
        <v>6.0499999999999998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268</v>
      </c>
      <c r="AU146" s="258" t="s">
        <v>89</v>
      </c>
      <c r="AV146" s="14" t="s">
        <v>89</v>
      </c>
      <c r="AW146" s="14" t="s">
        <v>41</v>
      </c>
      <c r="AX146" s="14" t="s">
        <v>80</v>
      </c>
      <c r="AY146" s="258" t="s">
        <v>257</v>
      </c>
    </row>
    <row r="147" s="15" customFormat="1">
      <c r="A147" s="15"/>
      <c r="B147" s="259"/>
      <c r="C147" s="260"/>
      <c r="D147" s="239" t="s">
        <v>268</v>
      </c>
      <c r="E147" s="261" t="s">
        <v>35</v>
      </c>
      <c r="F147" s="262" t="s">
        <v>272</v>
      </c>
      <c r="G147" s="260"/>
      <c r="H147" s="263">
        <v>6.0499999999999998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268</v>
      </c>
      <c r="AU147" s="269" t="s">
        <v>89</v>
      </c>
      <c r="AV147" s="15" t="s">
        <v>264</v>
      </c>
      <c r="AW147" s="15" t="s">
        <v>41</v>
      </c>
      <c r="AX147" s="15" t="s">
        <v>87</v>
      </c>
      <c r="AY147" s="269" t="s">
        <v>257</v>
      </c>
    </row>
    <row r="148" s="2" customFormat="1" ht="37.8" customHeight="1">
      <c r="A148" s="41"/>
      <c r="B148" s="42"/>
      <c r="C148" s="219" t="s">
        <v>337</v>
      </c>
      <c r="D148" s="219" t="s">
        <v>259</v>
      </c>
      <c r="E148" s="220" t="s">
        <v>349</v>
      </c>
      <c r="F148" s="221" t="s">
        <v>350</v>
      </c>
      <c r="G148" s="222" t="s">
        <v>318</v>
      </c>
      <c r="H148" s="223">
        <v>12.1</v>
      </c>
      <c r="I148" s="224"/>
      <c r="J148" s="225">
        <f>ROUND(I148*H148,2)</f>
        <v>0</v>
      </c>
      <c r="K148" s="221" t="s">
        <v>263</v>
      </c>
      <c r="L148" s="47"/>
      <c r="M148" s="226" t="s">
        <v>35</v>
      </c>
      <c r="N148" s="227" t="s">
        <v>51</v>
      </c>
      <c r="O148" s="87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0" t="s">
        <v>264</v>
      </c>
      <c r="AT148" s="230" t="s">
        <v>259</v>
      </c>
      <c r="AU148" s="230" t="s">
        <v>89</v>
      </c>
      <c r="AY148" s="19" t="s">
        <v>257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87</v>
      </c>
      <c r="BK148" s="231">
        <f>ROUND(I148*H148,2)</f>
        <v>0</v>
      </c>
      <c r="BL148" s="19" t="s">
        <v>264</v>
      </c>
      <c r="BM148" s="230" t="s">
        <v>2425</v>
      </c>
    </row>
    <row r="149" s="2" customFormat="1">
      <c r="A149" s="41"/>
      <c r="B149" s="42"/>
      <c r="C149" s="43"/>
      <c r="D149" s="232" t="s">
        <v>266</v>
      </c>
      <c r="E149" s="43"/>
      <c r="F149" s="233" t="s">
        <v>352</v>
      </c>
      <c r="G149" s="43"/>
      <c r="H149" s="43"/>
      <c r="I149" s="234"/>
      <c r="J149" s="43"/>
      <c r="K149" s="43"/>
      <c r="L149" s="47"/>
      <c r="M149" s="235"/>
      <c r="N149" s="23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266</v>
      </c>
      <c r="AU149" s="19" t="s">
        <v>89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2410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346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2426</v>
      </c>
      <c r="G152" s="249"/>
      <c r="H152" s="252">
        <v>12.1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12.1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24.15" customHeight="1">
      <c r="A154" s="41"/>
      <c r="B154" s="42"/>
      <c r="C154" s="219" t="s">
        <v>293</v>
      </c>
      <c r="D154" s="219" t="s">
        <v>259</v>
      </c>
      <c r="E154" s="220" t="s">
        <v>354</v>
      </c>
      <c r="F154" s="221" t="s">
        <v>355</v>
      </c>
      <c r="G154" s="222" t="s">
        <v>356</v>
      </c>
      <c r="H154" s="223">
        <v>10.285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2427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358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2410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359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4" customFormat="1">
      <c r="A158" s="14"/>
      <c r="B158" s="248"/>
      <c r="C158" s="249"/>
      <c r="D158" s="239" t="s">
        <v>268</v>
      </c>
      <c r="E158" s="250" t="s">
        <v>35</v>
      </c>
      <c r="F158" s="251" t="s">
        <v>2428</v>
      </c>
      <c r="G158" s="249"/>
      <c r="H158" s="252">
        <v>10.285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268</v>
      </c>
      <c r="AU158" s="258" t="s">
        <v>89</v>
      </c>
      <c r="AV158" s="14" t="s">
        <v>89</v>
      </c>
      <c r="AW158" s="14" t="s">
        <v>41</v>
      </c>
      <c r="AX158" s="14" t="s">
        <v>80</v>
      </c>
      <c r="AY158" s="258" t="s">
        <v>257</v>
      </c>
    </row>
    <row r="159" s="15" customFormat="1">
      <c r="A159" s="15"/>
      <c r="B159" s="259"/>
      <c r="C159" s="260"/>
      <c r="D159" s="239" t="s">
        <v>268</v>
      </c>
      <c r="E159" s="261" t="s">
        <v>35</v>
      </c>
      <c r="F159" s="262" t="s">
        <v>272</v>
      </c>
      <c r="G159" s="260"/>
      <c r="H159" s="263">
        <v>10.285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268</v>
      </c>
      <c r="AU159" s="269" t="s">
        <v>89</v>
      </c>
      <c r="AV159" s="15" t="s">
        <v>264</v>
      </c>
      <c r="AW159" s="15" t="s">
        <v>41</v>
      </c>
      <c r="AX159" s="15" t="s">
        <v>87</v>
      </c>
      <c r="AY159" s="269" t="s">
        <v>257</v>
      </c>
    </row>
    <row r="160" s="2" customFormat="1" ht="24.15" customHeight="1">
      <c r="A160" s="41"/>
      <c r="B160" s="42"/>
      <c r="C160" s="219" t="s">
        <v>348</v>
      </c>
      <c r="D160" s="219" t="s">
        <v>259</v>
      </c>
      <c r="E160" s="220" t="s">
        <v>362</v>
      </c>
      <c r="F160" s="221" t="s">
        <v>363</v>
      </c>
      <c r="G160" s="222" t="s">
        <v>318</v>
      </c>
      <c r="H160" s="223">
        <v>3.8900000000000001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2429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365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2410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366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2430</v>
      </c>
      <c r="G164" s="249"/>
      <c r="H164" s="252">
        <v>3.8900000000000001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5" customFormat="1">
      <c r="A165" s="15"/>
      <c r="B165" s="259"/>
      <c r="C165" s="260"/>
      <c r="D165" s="239" t="s">
        <v>268</v>
      </c>
      <c r="E165" s="261" t="s">
        <v>35</v>
      </c>
      <c r="F165" s="262" t="s">
        <v>272</v>
      </c>
      <c r="G165" s="260"/>
      <c r="H165" s="263">
        <v>3.8900000000000001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268</v>
      </c>
      <c r="AU165" s="269" t="s">
        <v>89</v>
      </c>
      <c r="AV165" s="15" t="s">
        <v>264</v>
      </c>
      <c r="AW165" s="15" t="s">
        <v>41</v>
      </c>
      <c r="AX165" s="15" t="s">
        <v>87</v>
      </c>
      <c r="AY165" s="269" t="s">
        <v>257</v>
      </c>
    </row>
    <row r="166" s="2" customFormat="1" ht="16.5" customHeight="1">
      <c r="A166" s="41"/>
      <c r="B166" s="42"/>
      <c r="C166" s="270" t="s">
        <v>8</v>
      </c>
      <c r="D166" s="270" t="s">
        <v>369</v>
      </c>
      <c r="E166" s="271" t="s">
        <v>370</v>
      </c>
      <c r="F166" s="272" t="s">
        <v>371</v>
      </c>
      <c r="G166" s="273" t="s">
        <v>356</v>
      </c>
      <c r="H166" s="274">
        <v>7.7800000000000002</v>
      </c>
      <c r="I166" s="275"/>
      <c r="J166" s="276">
        <f>ROUND(I166*H166,2)</f>
        <v>0</v>
      </c>
      <c r="K166" s="272" t="s">
        <v>263</v>
      </c>
      <c r="L166" s="277"/>
      <c r="M166" s="278" t="s">
        <v>35</v>
      </c>
      <c r="N166" s="279" t="s">
        <v>51</v>
      </c>
      <c r="O166" s="87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0" t="s">
        <v>308</v>
      </c>
      <c r="AT166" s="230" t="s">
        <v>369</v>
      </c>
      <c r="AU166" s="230" t="s">
        <v>89</v>
      </c>
      <c r="AY166" s="19" t="s">
        <v>257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9" t="s">
        <v>87</v>
      </c>
      <c r="BK166" s="231">
        <f>ROUND(I166*H166,2)</f>
        <v>0</v>
      </c>
      <c r="BL166" s="19" t="s">
        <v>264</v>
      </c>
      <c r="BM166" s="230" t="s">
        <v>2431</v>
      </c>
    </row>
    <row r="167" s="14" customFormat="1">
      <c r="A167" s="14"/>
      <c r="B167" s="248"/>
      <c r="C167" s="249"/>
      <c r="D167" s="239" t="s">
        <v>268</v>
      </c>
      <c r="E167" s="249"/>
      <c r="F167" s="251" t="s">
        <v>2432</v>
      </c>
      <c r="G167" s="249"/>
      <c r="H167" s="252">
        <v>7.7800000000000002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268</v>
      </c>
      <c r="AU167" s="258" t="s">
        <v>89</v>
      </c>
      <c r="AV167" s="14" t="s">
        <v>89</v>
      </c>
      <c r="AW167" s="14" t="s">
        <v>4</v>
      </c>
      <c r="AX167" s="14" t="s">
        <v>87</v>
      </c>
      <c r="AY167" s="258" t="s">
        <v>257</v>
      </c>
    </row>
    <row r="168" s="2" customFormat="1" ht="37.8" customHeight="1">
      <c r="A168" s="41"/>
      <c r="B168" s="42"/>
      <c r="C168" s="219" t="s">
        <v>361</v>
      </c>
      <c r="D168" s="219" t="s">
        <v>259</v>
      </c>
      <c r="E168" s="220" t="s">
        <v>375</v>
      </c>
      <c r="F168" s="221" t="s">
        <v>376</v>
      </c>
      <c r="G168" s="222" t="s">
        <v>318</v>
      </c>
      <c r="H168" s="223">
        <v>1.6559999999999999</v>
      </c>
      <c r="I168" s="224"/>
      <c r="J168" s="225">
        <f>ROUND(I168*H168,2)</f>
        <v>0</v>
      </c>
      <c r="K168" s="221" t="s">
        <v>263</v>
      </c>
      <c r="L168" s="47"/>
      <c r="M168" s="226" t="s">
        <v>35</v>
      </c>
      <c r="N168" s="227" t="s">
        <v>51</v>
      </c>
      <c r="O168" s="87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0" t="s">
        <v>264</v>
      </c>
      <c r="AT168" s="230" t="s">
        <v>259</v>
      </c>
      <c r="AU168" s="230" t="s">
        <v>89</v>
      </c>
      <c r="AY168" s="19" t="s">
        <v>257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9" t="s">
        <v>87</v>
      </c>
      <c r="BK168" s="231">
        <f>ROUND(I168*H168,2)</f>
        <v>0</v>
      </c>
      <c r="BL168" s="19" t="s">
        <v>264</v>
      </c>
      <c r="BM168" s="230" t="s">
        <v>2433</v>
      </c>
    </row>
    <row r="169" s="2" customFormat="1">
      <c r="A169" s="41"/>
      <c r="B169" s="42"/>
      <c r="C169" s="43"/>
      <c r="D169" s="232" t="s">
        <v>266</v>
      </c>
      <c r="E169" s="43"/>
      <c r="F169" s="233" t="s">
        <v>378</v>
      </c>
      <c r="G169" s="43"/>
      <c r="H169" s="43"/>
      <c r="I169" s="234"/>
      <c r="J169" s="43"/>
      <c r="K169" s="43"/>
      <c r="L169" s="47"/>
      <c r="M169" s="235"/>
      <c r="N169" s="23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266</v>
      </c>
      <c r="AU169" s="19" t="s">
        <v>89</v>
      </c>
    </row>
    <row r="170" s="13" customFormat="1">
      <c r="A170" s="13"/>
      <c r="B170" s="237"/>
      <c r="C170" s="238"/>
      <c r="D170" s="239" t="s">
        <v>268</v>
      </c>
      <c r="E170" s="240" t="s">
        <v>35</v>
      </c>
      <c r="F170" s="241" t="s">
        <v>2410</v>
      </c>
      <c r="G170" s="238"/>
      <c r="H170" s="240" t="s">
        <v>35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268</v>
      </c>
      <c r="AU170" s="247" t="s">
        <v>89</v>
      </c>
      <c r="AV170" s="13" t="s">
        <v>87</v>
      </c>
      <c r="AW170" s="13" t="s">
        <v>41</v>
      </c>
      <c r="AX170" s="13" t="s">
        <v>80</v>
      </c>
      <c r="AY170" s="247" t="s">
        <v>257</v>
      </c>
    </row>
    <row r="171" s="13" customFormat="1">
      <c r="A171" s="13"/>
      <c r="B171" s="237"/>
      <c r="C171" s="238"/>
      <c r="D171" s="239" t="s">
        <v>268</v>
      </c>
      <c r="E171" s="240" t="s">
        <v>35</v>
      </c>
      <c r="F171" s="241" t="s">
        <v>379</v>
      </c>
      <c r="G171" s="238"/>
      <c r="H171" s="240" t="s">
        <v>35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268</v>
      </c>
      <c r="AU171" s="247" t="s">
        <v>89</v>
      </c>
      <c r="AV171" s="13" t="s">
        <v>87</v>
      </c>
      <c r="AW171" s="13" t="s">
        <v>41</v>
      </c>
      <c r="AX171" s="13" t="s">
        <v>80</v>
      </c>
      <c r="AY171" s="247" t="s">
        <v>257</v>
      </c>
    </row>
    <row r="172" s="14" customFormat="1">
      <c r="A172" s="14"/>
      <c r="B172" s="248"/>
      <c r="C172" s="249"/>
      <c r="D172" s="239" t="s">
        <v>268</v>
      </c>
      <c r="E172" s="250" t="s">
        <v>35</v>
      </c>
      <c r="F172" s="251" t="s">
        <v>2434</v>
      </c>
      <c r="G172" s="249"/>
      <c r="H172" s="252">
        <v>1.6599999999999999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268</v>
      </c>
      <c r="AU172" s="258" t="s">
        <v>89</v>
      </c>
      <c r="AV172" s="14" t="s">
        <v>89</v>
      </c>
      <c r="AW172" s="14" t="s">
        <v>41</v>
      </c>
      <c r="AX172" s="14" t="s">
        <v>80</v>
      </c>
      <c r="AY172" s="258" t="s">
        <v>257</v>
      </c>
    </row>
    <row r="173" s="14" customFormat="1">
      <c r="A173" s="14"/>
      <c r="B173" s="248"/>
      <c r="C173" s="249"/>
      <c r="D173" s="239" t="s">
        <v>268</v>
      </c>
      <c r="E173" s="250" t="s">
        <v>35</v>
      </c>
      <c r="F173" s="251" t="s">
        <v>2435</v>
      </c>
      <c r="G173" s="249"/>
      <c r="H173" s="252">
        <v>-0.0040000000000000001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268</v>
      </c>
      <c r="AU173" s="258" t="s">
        <v>89</v>
      </c>
      <c r="AV173" s="14" t="s">
        <v>89</v>
      </c>
      <c r="AW173" s="14" t="s">
        <v>41</v>
      </c>
      <c r="AX173" s="14" t="s">
        <v>80</v>
      </c>
      <c r="AY173" s="258" t="s">
        <v>257</v>
      </c>
    </row>
    <row r="174" s="15" customFormat="1">
      <c r="A174" s="15"/>
      <c r="B174" s="259"/>
      <c r="C174" s="260"/>
      <c r="D174" s="239" t="s">
        <v>268</v>
      </c>
      <c r="E174" s="261" t="s">
        <v>35</v>
      </c>
      <c r="F174" s="262" t="s">
        <v>272</v>
      </c>
      <c r="G174" s="260"/>
      <c r="H174" s="263">
        <v>1.6559999999999999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9" t="s">
        <v>268</v>
      </c>
      <c r="AU174" s="269" t="s">
        <v>89</v>
      </c>
      <c r="AV174" s="15" t="s">
        <v>264</v>
      </c>
      <c r="AW174" s="15" t="s">
        <v>41</v>
      </c>
      <c r="AX174" s="15" t="s">
        <v>87</v>
      </c>
      <c r="AY174" s="269" t="s">
        <v>257</v>
      </c>
    </row>
    <row r="175" s="2" customFormat="1" ht="16.5" customHeight="1">
      <c r="A175" s="41"/>
      <c r="B175" s="42"/>
      <c r="C175" s="270" t="s">
        <v>368</v>
      </c>
      <c r="D175" s="270" t="s">
        <v>369</v>
      </c>
      <c r="E175" s="271" t="s">
        <v>383</v>
      </c>
      <c r="F175" s="272" t="s">
        <v>384</v>
      </c>
      <c r="G175" s="273" t="s">
        <v>356</v>
      </c>
      <c r="H175" s="274">
        <v>3.3119999999999998</v>
      </c>
      <c r="I175" s="275"/>
      <c r="J175" s="276">
        <f>ROUND(I175*H175,2)</f>
        <v>0</v>
      </c>
      <c r="K175" s="272" t="s">
        <v>263</v>
      </c>
      <c r="L175" s="277"/>
      <c r="M175" s="278" t="s">
        <v>35</v>
      </c>
      <c r="N175" s="279" t="s">
        <v>51</v>
      </c>
      <c r="O175" s="87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30" t="s">
        <v>308</v>
      </c>
      <c r="AT175" s="230" t="s">
        <v>369</v>
      </c>
      <c r="AU175" s="230" t="s">
        <v>89</v>
      </c>
      <c r="AY175" s="19" t="s">
        <v>257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9" t="s">
        <v>87</v>
      </c>
      <c r="BK175" s="231">
        <f>ROUND(I175*H175,2)</f>
        <v>0</v>
      </c>
      <c r="BL175" s="19" t="s">
        <v>264</v>
      </c>
      <c r="BM175" s="230" t="s">
        <v>2436</v>
      </c>
    </row>
    <row r="176" s="14" customFormat="1">
      <c r="A176" s="14"/>
      <c r="B176" s="248"/>
      <c r="C176" s="249"/>
      <c r="D176" s="239" t="s">
        <v>268</v>
      </c>
      <c r="E176" s="249"/>
      <c r="F176" s="251" t="s">
        <v>2437</v>
      </c>
      <c r="G176" s="249"/>
      <c r="H176" s="252">
        <v>3.3119999999999998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268</v>
      </c>
      <c r="AU176" s="258" t="s">
        <v>89</v>
      </c>
      <c r="AV176" s="14" t="s">
        <v>89</v>
      </c>
      <c r="AW176" s="14" t="s">
        <v>4</v>
      </c>
      <c r="AX176" s="14" t="s">
        <v>87</v>
      </c>
      <c r="AY176" s="258" t="s">
        <v>257</v>
      </c>
    </row>
    <row r="177" s="2" customFormat="1" ht="24.15" customHeight="1">
      <c r="A177" s="41"/>
      <c r="B177" s="42"/>
      <c r="C177" s="219" t="s">
        <v>374</v>
      </c>
      <c r="D177" s="219" t="s">
        <v>259</v>
      </c>
      <c r="E177" s="220" t="s">
        <v>1308</v>
      </c>
      <c r="F177" s="221" t="s">
        <v>1309</v>
      </c>
      <c r="G177" s="222" t="s">
        <v>262</v>
      </c>
      <c r="H177" s="223">
        <v>3</v>
      </c>
      <c r="I177" s="224"/>
      <c r="J177" s="225">
        <f>ROUND(I177*H177,2)</f>
        <v>0</v>
      </c>
      <c r="K177" s="221" t="s">
        <v>263</v>
      </c>
      <c r="L177" s="47"/>
      <c r="M177" s="226" t="s">
        <v>35</v>
      </c>
      <c r="N177" s="227" t="s">
        <v>51</v>
      </c>
      <c r="O177" s="87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30" t="s">
        <v>264</v>
      </c>
      <c r="AT177" s="230" t="s">
        <v>259</v>
      </c>
      <c r="AU177" s="230" t="s">
        <v>89</v>
      </c>
      <c r="AY177" s="19" t="s">
        <v>257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9" t="s">
        <v>87</v>
      </c>
      <c r="BK177" s="231">
        <f>ROUND(I177*H177,2)</f>
        <v>0</v>
      </c>
      <c r="BL177" s="19" t="s">
        <v>264</v>
      </c>
      <c r="BM177" s="230" t="s">
        <v>2438</v>
      </c>
    </row>
    <row r="178" s="2" customFormat="1">
      <c r="A178" s="41"/>
      <c r="B178" s="42"/>
      <c r="C178" s="43"/>
      <c r="D178" s="232" t="s">
        <v>266</v>
      </c>
      <c r="E178" s="43"/>
      <c r="F178" s="233" t="s">
        <v>1311</v>
      </c>
      <c r="G178" s="43"/>
      <c r="H178" s="43"/>
      <c r="I178" s="234"/>
      <c r="J178" s="43"/>
      <c r="K178" s="43"/>
      <c r="L178" s="47"/>
      <c r="M178" s="235"/>
      <c r="N178" s="23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266</v>
      </c>
      <c r="AU178" s="19" t="s">
        <v>89</v>
      </c>
    </row>
    <row r="179" s="13" customFormat="1">
      <c r="A179" s="13"/>
      <c r="B179" s="237"/>
      <c r="C179" s="238"/>
      <c r="D179" s="239" t="s">
        <v>268</v>
      </c>
      <c r="E179" s="240" t="s">
        <v>35</v>
      </c>
      <c r="F179" s="241" t="s">
        <v>2410</v>
      </c>
      <c r="G179" s="238"/>
      <c r="H179" s="240" t="s">
        <v>35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268</v>
      </c>
      <c r="AU179" s="247" t="s">
        <v>89</v>
      </c>
      <c r="AV179" s="13" t="s">
        <v>87</v>
      </c>
      <c r="AW179" s="13" t="s">
        <v>41</v>
      </c>
      <c r="AX179" s="13" t="s">
        <v>80</v>
      </c>
      <c r="AY179" s="247" t="s">
        <v>257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1719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4" customFormat="1">
      <c r="A181" s="14"/>
      <c r="B181" s="248"/>
      <c r="C181" s="249"/>
      <c r="D181" s="239" t="s">
        <v>268</v>
      </c>
      <c r="E181" s="250" t="s">
        <v>35</v>
      </c>
      <c r="F181" s="251" t="s">
        <v>2415</v>
      </c>
      <c r="G181" s="249"/>
      <c r="H181" s="252">
        <v>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41</v>
      </c>
      <c r="AX181" s="14" t="s">
        <v>80</v>
      </c>
      <c r="AY181" s="258" t="s">
        <v>257</v>
      </c>
    </row>
    <row r="182" s="14" customFormat="1">
      <c r="A182" s="14"/>
      <c r="B182" s="248"/>
      <c r="C182" s="249"/>
      <c r="D182" s="239" t="s">
        <v>268</v>
      </c>
      <c r="E182" s="250" t="s">
        <v>35</v>
      </c>
      <c r="F182" s="251" t="s">
        <v>2416</v>
      </c>
      <c r="G182" s="249"/>
      <c r="H182" s="252">
        <v>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41</v>
      </c>
      <c r="AX182" s="14" t="s">
        <v>80</v>
      </c>
      <c r="AY182" s="258" t="s">
        <v>257</v>
      </c>
    </row>
    <row r="183" s="15" customFormat="1">
      <c r="A183" s="15"/>
      <c r="B183" s="259"/>
      <c r="C183" s="260"/>
      <c r="D183" s="239" t="s">
        <v>268</v>
      </c>
      <c r="E183" s="261" t="s">
        <v>35</v>
      </c>
      <c r="F183" s="262" t="s">
        <v>272</v>
      </c>
      <c r="G183" s="260"/>
      <c r="H183" s="263">
        <v>3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268</v>
      </c>
      <c r="AU183" s="269" t="s">
        <v>89</v>
      </c>
      <c r="AV183" s="15" t="s">
        <v>264</v>
      </c>
      <c r="AW183" s="15" t="s">
        <v>41</v>
      </c>
      <c r="AX183" s="15" t="s">
        <v>87</v>
      </c>
      <c r="AY183" s="269" t="s">
        <v>257</v>
      </c>
    </row>
    <row r="184" s="2" customFormat="1" ht="24.15" customHeight="1">
      <c r="A184" s="41"/>
      <c r="B184" s="42"/>
      <c r="C184" s="219" t="s">
        <v>382</v>
      </c>
      <c r="D184" s="219" t="s">
        <v>259</v>
      </c>
      <c r="E184" s="220" t="s">
        <v>1308</v>
      </c>
      <c r="F184" s="221" t="s">
        <v>1309</v>
      </c>
      <c r="G184" s="222" t="s">
        <v>262</v>
      </c>
      <c r="H184" s="223">
        <v>3</v>
      </c>
      <c r="I184" s="224"/>
      <c r="J184" s="225">
        <f>ROUND(I184*H184,2)</f>
        <v>0</v>
      </c>
      <c r="K184" s="221" t="s">
        <v>263</v>
      </c>
      <c r="L184" s="47"/>
      <c r="M184" s="226" t="s">
        <v>35</v>
      </c>
      <c r="N184" s="227" t="s">
        <v>51</v>
      </c>
      <c r="O184" s="87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30" t="s">
        <v>264</v>
      </c>
      <c r="AT184" s="230" t="s">
        <v>259</v>
      </c>
      <c r="AU184" s="230" t="s">
        <v>89</v>
      </c>
      <c r="AY184" s="19" t="s">
        <v>257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9" t="s">
        <v>87</v>
      </c>
      <c r="BK184" s="231">
        <f>ROUND(I184*H184,2)</f>
        <v>0</v>
      </c>
      <c r="BL184" s="19" t="s">
        <v>264</v>
      </c>
      <c r="BM184" s="230" t="s">
        <v>2439</v>
      </c>
    </row>
    <row r="185" s="2" customFormat="1">
      <c r="A185" s="41"/>
      <c r="B185" s="42"/>
      <c r="C185" s="43"/>
      <c r="D185" s="232" t="s">
        <v>266</v>
      </c>
      <c r="E185" s="43"/>
      <c r="F185" s="233" t="s">
        <v>1311</v>
      </c>
      <c r="G185" s="43"/>
      <c r="H185" s="43"/>
      <c r="I185" s="234"/>
      <c r="J185" s="43"/>
      <c r="K185" s="43"/>
      <c r="L185" s="47"/>
      <c r="M185" s="235"/>
      <c r="N185" s="23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266</v>
      </c>
      <c r="AU185" s="19" t="s">
        <v>89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2410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1721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4" customFormat="1">
      <c r="A188" s="14"/>
      <c r="B188" s="248"/>
      <c r="C188" s="249"/>
      <c r="D188" s="239" t="s">
        <v>268</v>
      </c>
      <c r="E188" s="250" t="s">
        <v>35</v>
      </c>
      <c r="F188" s="251" t="s">
        <v>2415</v>
      </c>
      <c r="G188" s="249"/>
      <c r="H188" s="252">
        <v>2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268</v>
      </c>
      <c r="AU188" s="258" t="s">
        <v>89</v>
      </c>
      <c r="AV188" s="14" t="s">
        <v>89</v>
      </c>
      <c r="AW188" s="14" t="s">
        <v>41</v>
      </c>
      <c r="AX188" s="14" t="s">
        <v>80</v>
      </c>
      <c r="AY188" s="258" t="s">
        <v>257</v>
      </c>
    </row>
    <row r="189" s="14" customFormat="1">
      <c r="A189" s="14"/>
      <c r="B189" s="248"/>
      <c r="C189" s="249"/>
      <c r="D189" s="239" t="s">
        <v>268</v>
      </c>
      <c r="E189" s="250" t="s">
        <v>35</v>
      </c>
      <c r="F189" s="251" t="s">
        <v>2416</v>
      </c>
      <c r="G189" s="249"/>
      <c r="H189" s="252">
        <v>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268</v>
      </c>
      <c r="AU189" s="258" t="s">
        <v>89</v>
      </c>
      <c r="AV189" s="14" t="s">
        <v>89</v>
      </c>
      <c r="AW189" s="14" t="s">
        <v>41</v>
      </c>
      <c r="AX189" s="14" t="s">
        <v>80</v>
      </c>
      <c r="AY189" s="258" t="s">
        <v>257</v>
      </c>
    </row>
    <row r="190" s="15" customFormat="1">
      <c r="A190" s="15"/>
      <c r="B190" s="259"/>
      <c r="C190" s="260"/>
      <c r="D190" s="239" t="s">
        <v>268</v>
      </c>
      <c r="E190" s="261" t="s">
        <v>35</v>
      </c>
      <c r="F190" s="262" t="s">
        <v>272</v>
      </c>
      <c r="G190" s="260"/>
      <c r="H190" s="263">
        <v>3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268</v>
      </c>
      <c r="AU190" s="269" t="s">
        <v>89</v>
      </c>
      <c r="AV190" s="15" t="s">
        <v>264</v>
      </c>
      <c r="AW190" s="15" t="s">
        <v>41</v>
      </c>
      <c r="AX190" s="15" t="s">
        <v>87</v>
      </c>
      <c r="AY190" s="269" t="s">
        <v>257</v>
      </c>
    </row>
    <row r="191" s="2" customFormat="1" ht="16.5" customHeight="1">
      <c r="A191" s="41"/>
      <c r="B191" s="42"/>
      <c r="C191" s="270" t="s">
        <v>388</v>
      </c>
      <c r="D191" s="270" t="s">
        <v>369</v>
      </c>
      <c r="E191" s="271" t="s">
        <v>1315</v>
      </c>
      <c r="F191" s="272" t="s">
        <v>1316</v>
      </c>
      <c r="G191" s="273" t="s">
        <v>318</v>
      </c>
      <c r="H191" s="274">
        <v>0.14999999999999999</v>
      </c>
      <c r="I191" s="275"/>
      <c r="J191" s="276">
        <f>ROUND(I191*H191,2)</f>
        <v>0</v>
      </c>
      <c r="K191" s="272" t="s">
        <v>263</v>
      </c>
      <c r="L191" s="277"/>
      <c r="M191" s="278" t="s">
        <v>35</v>
      </c>
      <c r="N191" s="279" t="s">
        <v>51</v>
      </c>
      <c r="O191" s="87"/>
      <c r="P191" s="228">
        <f>O191*H191</f>
        <v>0</v>
      </c>
      <c r="Q191" s="228">
        <v>0.20999999999999999</v>
      </c>
      <c r="R191" s="228">
        <f>Q191*H191</f>
        <v>0.0315</v>
      </c>
      <c r="S191" s="228">
        <v>0</v>
      </c>
      <c r="T191" s="22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30" t="s">
        <v>308</v>
      </c>
      <c r="AT191" s="230" t="s">
        <v>369</v>
      </c>
      <c r="AU191" s="230" t="s">
        <v>89</v>
      </c>
      <c r="AY191" s="19" t="s">
        <v>257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9" t="s">
        <v>87</v>
      </c>
      <c r="BK191" s="231">
        <f>ROUND(I191*H191,2)</f>
        <v>0</v>
      </c>
      <c r="BL191" s="19" t="s">
        <v>264</v>
      </c>
      <c r="BM191" s="230" t="s">
        <v>2440</v>
      </c>
    </row>
    <row r="192" s="13" customFormat="1">
      <c r="A192" s="13"/>
      <c r="B192" s="237"/>
      <c r="C192" s="238"/>
      <c r="D192" s="239" t="s">
        <v>268</v>
      </c>
      <c r="E192" s="240" t="s">
        <v>35</v>
      </c>
      <c r="F192" s="241" t="s">
        <v>2410</v>
      </c>
      <c r="G192" s="238"/>
      <c r="H192" s="240" t="s">
        <v>35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268</v>
      </c>
      <c r="AU192" s="247" t="s">
        <v>89</v>
      </c>
      <c r="AV192" s="13" t="s">
        <v>87</v>
      </c>
      <c r="AW192" s="13" t="s">
        <v>41</v>
      </c>
      <c r="AX192" s="13" t="s">
        <v>80</v>
      </c>
      <c r="AY192" s="247" t="s">
        <v>257</v>
      </c>
    </row>
    <row r="193" s="13" customFormat="1">
      <c r="A193" s="13"/>
      <c r="B193" s="237"/>
      <c r="C193" s="238"/>
      <c r="D193" s="239" t="s">
        <v>268</v>
      </c>
      <c r="E193" s="240" t="s">
        <v>35</v>
      </c>
      <c r="F193" s="241" t="s">
        <v>1723</v>
      </c>
      <c r="G193" s="238"/>
      <c r="H193" s="240" t="s">
        <v>35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268</v>
      </c>
      <c r="AU193" s="247" t="s">
        <v>89</v>
      </c>
      <c r="AV193" s="13" t="s">
        <v>87</v>
      </c>
      <c r="AW193" s="13" t="s">
        <v>41</v>
      </c>
      <c r="AX193" s="13" t="s">
        <v>80</v>
      </c>
      <c r="AY193" s="247" t="s">
        <v>257</v>
      </c>
    </row>
    <row r="194" s="14" customFormat="1">
      <c r="A194" s="14"/>
      <c r="B194" s="248"/>
      <c r="C194" s="249"/>
      <c r="D194" s="239" t="s">
        <v>268</v>
      </c>
      <c r="E194" s="250" t="s">
        <v>35</v>
      </c>
      <c r="F194" s="251" t="s">
        <v>2441</v>
      </c>
      <c r="G194" s="249"/>
      <c r="H194" s="252">
        <v>0.10000000000000001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268</v>
      </c>
      <c r="AU194" s="258" t="s">
        <v>89</v>
      </c>
      <c r="AV194" s="14" t="s">
        <v>89</v>
      </c>
      <c r="AW194" s="14" t="s">
        <v>41</v>
      </c>
      <c r="AX194" s="14" t="s">
        <v>80</v>
      </c>
      <c r="AY194" s="258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2442</v>
      </c>
      <c r="G195" s="249"/>
      <c r="H195" s="252">
        <v>0.050000000000000003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0.14999999999999999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2" customFormat="1" ht="16.5" customHeight="1">
      <c r="A197" s="41"/>
      <c r="B197" s="42"/>
      <c r="C197" s="219" t="s">
        <v>7</v>
      </c>
      <c r="D197" s="219" t="s">
        <v>259</v>
      </c>
      <c r="E197" s="220" t="s">
        <v>1320</v>
      </c>
      <c r="F197" s="221" t="s">
        <v>1321</v>
      </c>
      <c r="G197" s="222" t="s">
        <v>262</v>
      </c>
      <c r="H197" s="223">
        <v>3</v>
      </c>
      <c r="I197" s="224"/>
      <c r="J197" s="225">
        <f>ROUND(I197*H197,2)</f>
        <v>0</v>
      </c>
      <c r="K197" s="221" t="s">
        <v>263</v>
      </c>
      <c r="L197" s="47"/>
      <c r="M197" s="226" t="s">
        <v>35</v>
      </c>
      <c r="N197" s="227" t="s">
        <v>51</v>
      </c>
      <c r="O197" s="87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0" t="s">
        <v>264</v>
      </c>
      <c r="AT197" s="230" t="s">
        <v>259</v>
      </c>
      <c r="AU197" s="230" t="s">
        <v>89</v>
      </c>
      <c r="AY197" s="19" t="s">
        <v>257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87</v>
      </c>
      <c r="BK197" s="231">
        <f>ROUND(I197*H197,2)</f>
        <v>0</v>
      </c>
      <c r="BL197" s="19" t="s">
        <v>264</v>
      </c>
      <c r="BM197" s="230" t="s">
        <v>2443</v>
      </c>
    </row>
    <row r="198" s="2" customFormat="1">
      <c r="A198" s="41"/>
      <c r="B198" s="42"/>
      <c r="C198" s="43"/>
      <c r="D198" s="232" t="s">
        <v>266</v>
      </c>
      <c r="E198" s="43"/>
      <c r="F198" s="233" t="s">
        <v>1323</v>
      </c>
      <c r="G198" s="43"/>
      <c r="H198" s="43"/>
      <c r="I198" s="234"/>
      <c r="J198" s="43"/>
      <c r="K198" s="43"/>
      <c r="L198" s="47"/>
      <c r="M198" s="235"/>
      <c r="N198" s="23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266</v>
      </c>
      <c r="AU198" s="19" t="s">
        <v>89</v>
      </c>
    </row>
    <row r="199" s="13" customFormat="1">
      <c r="A199" s="13"/>
      <c r="B199" s="237"/>
      <c r="C199" s="238"/>
      <c r="D199" s="239" t="s">
        <v>268</v>
      </c>
      <c r="E199" s="240" t="s">
        <v>35</v>
      </c>
      <c r="F199" s="241" t="s">
        <v>2410</v>
      </c>
      <c r="G199" s="238"/>
      <c r="H199" s="240" t="s">
        <v>35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268</v>
      </c>
      <c r="AU199" s="247" t="s">
        <v>89</v>
      </c>
      <c r="AV199" s="13" t="s">
        <v>87</v>
      </c>
      <c r="AW199" s="13" t="s">
        <v>41</v>
      </c>
      <c r="AX199" s="13" t="s">
        <v>80</v>
      </c>
      <c r="AY199" s="247" t="s">
        <v>257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270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4" customFormat="1">
      <c r="A201" s="14"/>
      <c r="B201" s="248"/>
      <c r="C201" s="249"/>
      <c r="D201" s="239" t="s">
        <v>268</v>
      </c>
      <c r="E201" s="250" t="s">
        <v>35</v>
      </c>
      <c r="F201" s="251" t="s">
        <v>2415</v>
      </c>
      <c r="G201" s="249"/>
      <c r="H201" s="252">
        <v>2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268</v>
      </c>
      <c r="AU201" s="258" t="s">
        <v>89</v>
      </c>
      <c r="AV201" s="14" t="s">
        <v>89</v>
      </c>
      <c r="AW201" s="14" t="s">
        <v>41</v>
      </c>
      <c r="AX201" s="14" t="s">
        <v>80</v>
      </c>
      <c r="AY201" s="258" t="s">
        <v>257</v>
      </c>
    </row>
    <row r="202" s="14" customFormat="1">
      <c r="A202" s="14"/>
      <c r="B202" s="248"/>
      <c r="C202" s="249"/>
      <c r="D202" s="239" t="s">
        <v>268</v>
      </c>
      <c r="E202" s="250" t="s">
        <v>35</v>
      </c>
      <c r="F202" s="251" t="s">
        <v>2416</v>
      </c>
      <c r="G202" s="249"/>
      <c r="H202" s="252">
        <v>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268</v>
      </c>
      <c r="AU202" s="258" t="s">
        <v>89</v>
      </c>
      <c r="AV202" s="14" t="s">
        <v>89</v>
      </c>
      <c r="AW202" s="14" t="s">
        <v>41</v>
      </c>
      <c r="AX202" s="14" t="s">
        <v>80</v>
      </c>
      <c r="AY202" s="258" t="s">
        <v>257</v>
      </c>
    </row>
    <row r="203" s="15" customFormat="1">
      <c r="A203" s="15"/>
      <c r="B203" s="259"/>
      <c r="C203" s="260"/>
      <c r="D203" s="239" t="s">
        <v>268</v>
      </c>
      <c r="E203" s="261" t="s">
        <v>35</v>
      </c>
      <c r="F203" s="262" t="s">
        <v>272</v>
      </c>
      <c r="G203" s="260"/>
      <c r="H203" s="263">
        <v>3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9" t="s">
        <v>268</v>
      </c>
      <c r="AU203" s="269" t="s">
        <v>89</v>
      </c>
      <c r="AV203" s="15" t="s">
        <v>264</v>
      </c>
      <c r="AW203" s="15" t="s">
        <v>41</v>
      </c>
      <c r="AX203" s="15" t="s">
        <v>87</v>
      </c>
      <c r="AY203" s="269" t="s">
        <v>257</v>
      </c>
    </row>
    <row r="204" s="2" customFormat="1" ht="16.5" customHeight="1">
      <c r="A204" s="41"/>
      <c r="B204" s="42"/>
      <c r="C204" s="270" t="s">
        <v>400</v>
      </c>
      <c r="D204" s="270" t="s">
        <v>369</v>
      </c>
      <c r="E204" s="271" t="s">
        <v>1325</v>
      </c>
      <c r="F204" s="272" t="s">
        <v>1326</v>
      </c>
      <c r="G204" s="273" t="s">
        <v>1327</v>
      </c>
      <c r="H204" s="274">
        <v>0.074999999999999997</v>
      </c>
      <c r="I204" s="275"/>
      <c r="J204" s="276">
        <f>ROUND(I204*H204,2)</f>
        <v>0</v>
      </c>
      <c r="K204" s="272" t="s">
        <v>263</v>
      </c>
      <c r="L204" s="277"/>
      <c r="M204" s="278" t="s">
        <v>35</v>
      </c>
      <c r="N204" s="279" t="s">
        <v>51</v>
      </c>
      <c r="O204" s="87"/>
      <c r="P204" s="228">
        <f>O204*H204</f>
        <v>0</v>
      </c>
      <c r="Q204" s="228">
        <v>0.001</v>
      </c>
      <c r="R204" s="228">
        <f>Q204*H204</f>
        <v>7.4999999999999993E-05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308</v>
      </c>
      <c r="AT204" s="230" t="s">
        <v>369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2444</v>
      </c>
    </row>
    <row r="205" s="14" customFormat="1">
      <c r="A205" s="14"/>
      <c r="B205" s="248"/>
      <c r="C205" s="249"/>
      <c r="D205" s="239" t="s">
        <v>268</v>
      </c>
      <c r="E205" s="249"/>
      <c r="F205" s="251" t="s">
        <v>2445</v>
      </c>
      <c r="G205" s="249"/>
      <c r="H205" s="252">
        <v>0.074999999999999997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268</v>
      </c>
      <c r="AU205" s="258" t="s">
        <v>89</v>
      </c>
      <c r="AV205" s="14" t="s">
        <v>89</v>
      </c>
      <c r="AW205" s="14" t="s">
        <v>4</v>
      </c>
      <c r="AX205" s="14" t="s">
        <v>87</v>
      </c>
      <c r="AY205" s="258" t="s">
        <v>257</v>
      </c>
    </row>
    <row r="206" s="12" customFormat="1" ht="22.8" customHeight="1">
      <c r="A206" s="12"/>
      <c r="B206" s="203"/>
      <c r="C206" s="204"/>
      <c r="D206" s="205" t="s">
        <v>79</v>
      </c>
      <c r="E206" s="217" t="s">
        <v>98</v>
      </c>
      <c r="F206" s="217" t="s">
        <v>393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SUM(P207:P213)</f>
        <v>0</v>
      </c>
      <c r="Q206" s="211"/>
      <c r="R206" s="212">
        <f>SUM(R207:R213)</f>
        <v>0.88444999999999996</v>
      </c>
      <c r="S206" s="211"/>
      <c r="T206" s="213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87</v>
      </c>
      <c r="AT206" s="215" t="s">
        <v>79</v>
      </c>
      <c r="AU206" s="215" t="s">
        <v>87</v>
      </c>
      <c r="AY206" s="214" t="s">
        <v>257</v>
      </c>
      <c r="BK206" s="216">
        <f>SUM(BK207:BK213)</f>
        <v>0</v>
      </c>
    </row>
    <row r="207" s="2" customFormat="1" ht="24.15" customHeight="1">
      <c r="A207" s="41"/>
      <c r="B207" s="42"/>
      <c r="C207" s="219" t="s">
        <v>405</v>
      </c>
      <c r="D207" s="219" t="s">
        <v>259</v>
      </c>
      <c r="E207" s="220" t="s">
        <v>394</v>
      </c>
      <c r="F207" s="221" t="s">
        <v>395</v>
      </c>
      <c r="G207" s="222" t="s">
        <v>396</v>
      </c>
      <c r="H207" s="223">
        <v>5</v>
      </c>
      <c r="I207" s="224"/>
      <c r="J207" s="225">
        <f>ROUND(I207*H207,2)</f>
        <v>0</v>
      </c>
      <c r="K207" s="221" t="s">
        <v>263</v>
      </c>
      <c r="L207" s="47"/>
      <c r="M207" s="226" t="s">
        <v>35</v>
      </c>
      <c r="N207" s="227" t="s">
        <v>51</v>
      </c>
      <c r="O207" s="87"/>
      <c r="P207" s="228">
        <f>O207*H207</f>
        <v>0</v>
      </c>
      <c r="Q207" s="228">
        <v>0.17488999999999999</v>
      </c>
      <c r="R207" s="228">
        <f>Q207*H207</f>
        <v>0.87444999999999995</v>
      </c>
      <c r="S207" s="228">
        <v>0</v>
      </c>
      <c r="T207" s="22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30" t="s">
        <v>264</v>
      </c>
      <c r="AT207" s="230" t="s">
        <v>259</v>
      </c>
      <c r="AU207" s="230" t="s">
        <v>89</v>
      </c>
      <c r="AY207" s="19" t="s">
        <v>257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9" t="s">
        <v>87</v>
      </c>
      <c r="BK207" s="231">
        <f>ROUND(I207*H207,2)</f>
        <v>0</v>
      </c>
      <c r="BL207" s="19" t="s">
        <v>264</v>
      </c>
      <c r="BM207" s="230" t="s">
        <v>2446</v>
      </c>
    </row>
    <row r="208" s="2" customFormat="1">
      <c r="A208" s="41"/>
      <c r="B208" s="42"/>
      <c r="C208" s="43"/>
      <c r="D208" s="232" t="s">
        <v>266</v>
      </c>
      <c r="E208" s="43"/>
      <c r="F208" s="233" t="s">
        <v>398</v>
      </c>
      <c r="G208" s="43"/>
      <c r="H208" s="43"/>
      <c r="I208" s="234"/>
      <c r="J208" s="43"/>
      <c r="K208" s="43"/>
      <c r="L208" s="47"/>
      <c r="M208" s="235"/>
      <c r="N208" s="23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266</v>
      </c>
      <c r="AU208" s="19" t="s">
        <v>89</v>
      </c>
    </row>
    <row r="209" s="13" customFormat="1">
      <c r="A209" s="13"/>
      <c r="B209" s="237"/>
      <c r="C209" s="238"/>
      <c r="D209" s="239" t="s">
        <v>268</v>
      </c>
      <c r="E209" s="240" t="s">
        <v>35</v>
      </c>
      <c r="F209" s="241" t="s">
        <v>2410</v>
      </c>
      <c r="G209" s="238"/>
      <c r="H209" s="240" t="s">
        <v>35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268</v>
      </c>
      <c r="AU209" s="247" t="s">
        <v>89</v>
      </c>
      <c r="AV209" s="13" t="s">
        <v>87</v>
      </c>
      <c r="AW209" s="13" t="s">
        <v>41</v>
      </c>
      <c r="AX209" s="13" t="s">
        <v>80</v>
      </c>
      <c r="AY209" s="247" t="s">
        <v>257</v>
      </c>
    </row>
    <row r="210" s="13" customFormat="1">
      <c r="A210" s="13"/>
      <c r="B210" s="237"/>
      <c r="C210" s="238"/>
      <c r="D210" s="239" t="s">
        <v>268</v>
      </c>
      <c r="E210" s="240" t="s">
        <v>35</v>
      </c>
      <c r="F210" s="241" t="s">
        <v>399</v>
      </c>
      <c r="G210" s="238"/>
      <c r="H210" s="240" t="s">
        <v>35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268</v>
      </c>
      <c r="AU210" s="247" t="s">
        <v>89</v>
      </c>
      <c r="AV210" s="13" t="s">
        <v>87</v>
      </c>
      <c r="AW210" s="13" t="s">
        <v>41</v>
      </c>
      <c r="AX210" s="13" t="s">
        <v>80</v>
      </c>
      <c r="AY210" s="247" t="s">
        <v>257</v>
      </c>
    </row>
    <row r="211" s="14" customFormat="1">
      <c r="A211" s="14"/>
      <c r="B211" s="248"/>
      <c r="C211" s="249"/>
      <c r="D211" s="239" t="s">
        <v>268</v>
      </c>
      <c r="E211" s="250" t="s">
        <v>35</v>
      </c>
      <c r="F211" s="251" t="s">
        <v>2447</v>
      </c>
      <c r="G211" s="249"/>
      <c r="H211" s="252">
        <v>5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268</v>
      </c>
      <c r="AU211" s="258" t="s">
        <v>89</v>
      </c>
      <c r="AV211" s="14" t="s">
        <v>89</v>
      </c>
      <c r="AW211" s="14" t="s">
        <v>41</v>
      </c>
      <c r="AX211" s="14" t="s">
        <v>80</v>
      </c>
      <c r="AY211" s="258" t="s">
        <v>257</v>
      </c>
    </row>
    <row r="212" s="15" customFormat="1">
      <c r="A212" s="15"/>
      <c r="B212" s="259"/>
      <c r="C212" s="260"/>
      <c r="D212" s="239" t="s">
        <v>268</v>
      </c>
      <c r="E212" s="261" t="s">
        <v>35</v>
      </c>
      <c r="F212" s="262" t="s">
        <v>272</v>
      </c>
      <c r="G212" s="260"/>
      <c r="H212" s="263">
        <v>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268</v>
      </c>
      <c r="AU212" s="269" t="s">
        <v>89</v>
      </c>
      <c r="AV212" s="15" t="s">
        <v>264</v>
      </c>
      <c r="AW212" s="15" t="s">
        <v>41</v>
      </c>
      <c r="AX212" s="15" t="s">
        <v>87</v>
      </c>
      <c r="AY212" s="269" t="s">
        <v>257</v>
      </c>
    </row>
    <row r="213" s="2" customFormat="1" ht="16.5" customHeight="1">
      <c r="A213" s="41"/>
      <c r="B213" s="42"/>
      <c r="C213" s="270" t="s">
        <v>413</v>
      </c>
      <c r="D213" s="270" t="s">
        <v>369</v>
      </c>
      <c r="E213" s="271" t="s">
        <v>401</v>
      </c>
      <c r="F213" s="272" t="s">
        <v>402</v>
      </c>
      <c r="G213" s="273" t="s">
        <v>396</v>
      </c>
      <c r="H213" s="274">
        <v>5</v>
      </c>
      <c r="I213" s="275"/>
      <c r="J213" s="276">
        <f>ROUND(I213*H213,2)</f>
        <v>0</v>
      </c>
      <c r="K213" s="272" t="s">
        <v>263</v>
      </c>
      <c r="L213" s="277"/>
      <c r="M213" s="278" t="s">
        <v>35</v>
      </c>
      <c r="N213" s="279" t="s">
        <v>51</v>
      </c>
      <c r="O213" s="87"/>
      <c r="P213" s="228">
        <f>O213*H213</f>
        <v>0</v>
      </c>
      <c r="Q213" s="228">
        <v>0.002</v>
      </c>
      <c r="R213" s="228">
        <f>Q213*H213</f>
        <v>0.01</v>
      </c>
      <c r="S213" s="228">
        <v>0</v>
      </c>
      <c r="T213" s="22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30" t="s">
        <v>308</v>
      </c>
      <c r="AT213" s="230" t="s">
        <v>369</v>
      </c>
      <c r="AU213" s="230" t="s">
        <v>89</v>
      </c>
      <c r="AY213" s="19" t="s">
        <v>257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9" t="s">
        <v>87</v>
      </c>
      <c r="BK213" s="231">
        <f>ROUND(I213*H213,2)</f>
        <v>0</v>
      </c>
      <c r="BL213" s="19" t="s">
        <v>264</v>
      </c>
      <c r="BM213" s="230" t="s">
        <v>2448</v>
      </c>
    </row>
    <row r="214" s="12" customFormat="1" ht="22.8" customHeight="1">
      <c r="A214" s="12"/>
      <c r="B214" s="203"/>
      <c r="C214" s="204"/>
      <c r="D214" s="205" t="s">
        <v>79</v>
      </c>
      <c r="E214" s="217" t="s">
        <v>264</v>
      </c>
      <c r="F214" s="217" t="s">
        <v>404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SUM(P215:P220)</f>
        <v>0</v>
      </c>
      <c r="Q214" s="211"/>
      <c r="R214" s="212">
        <f>SUM(R215:R220)</f>
        <v>0</v>
      </c>
      <c r="S214" s="211"/>
      <c r="T214" s="213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87</v>
      </c>
      <c r="AT214" s="215" t="s">
        <v>79</v>
      </c>
      <c r="AU214" s="215" t="s">
        <v>87</v>
      </c>
      <c r="AY214" s="214" t="s">
        <v>257</v>
      </c>
      <c r="BK214" s="216">
        <f>SUM(BK215:BK220)</f>
        <v>0</v>
      </c>
    </row>
    <row r="215" s="2" customFormat="1" ht="16.5" customHeight="1">
      <c r="A215" s="41"/>
      <c r="B215" s="42"/>
      <c r="C215" s="219" t="s">
        <v>418</v>
      </c>
      <c r="D215" s="219" t="s">
        <v>259</v>
      </c>
      <c r="E215" s="220" t="s">
        <v>406</v>
      </c>
      <c r="F215" s="221" t="s">
        <v>407</v>
      </c>
      <c r="G215" s="222" t="s">
        <v>318</v>
      </c>
      <c r="H215" s="223">
        <v>0.5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2449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409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2410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410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2450</v>
      </c>
      <c r="G219" s="249"/>
      <c r="H219" s="252">
        <v>0.5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0.5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12" customFormat="1" ht="22.8" customHeight="1">
      <c r="A221" s="12"/>
      <c r="B221" s="203"/>
      <c r="C221" s="204"/>
      <c r="D221" s="205" t="s">
        <v>79</v>
      </c>
      <c r="E221" s="217" t="s">
        <v>308</v>
      </c>
      <c r="F221" s="217" t="s">
        <v>412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SUM(P222:P300)</f>
        <v>0</v>
      </c>
      <c r="Q221" s="211"/>
      <c r="R221" s="212">
        <f>SUM(R222:R300)</f>
        <v>0.76706099999999988</v>
      </c>
      <c r="S221" s="211"/>
      <c r="T221" s="213">
        <f>SUM(T222:T300)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87</v>
      </c>
      <c r="AT221" s="215" t="s">
        <v>79</v>
      </c>
      <c r="AU221" s="215" t="s">
        <v>87</v>
      </c>
      <c r="AY221" s="214" t="s">
        <v>257</v>
      </c>
      <c r="BK221" s="216">
        <f>SUM(BK222:BK300)</f>
        <v>0</v>
      </c>
    </row>
    <row r="222" s="2" customFormat="1" ht="24.15" customHeight="1">
      <c r="A222" s="41"/>
      <c r="B222" s="42"/>
      <c r="C222" s="219" t="s">
        <v>422</v>
      </c>
      <c r="D222" s="219" t="s">
        <v>259</v>
      </c>
      <c r="E222" s="220" t="s">
        <v>865</v>
      </c>
      <c r="F222" s="221" t="s">
        <v>866</v>
      </c>
      <c r="G222" s="222" t="s">
        <v>297</v>
      </c>
      <c r="H222" s="223">
        <v>5</v>
      </c>
      <c r="I222" s="224"/>
      <c r="J222" s="225">
        <f>ROUND(I222*H222,2)</f>
        <v>0</v>
      </c>
      <c r="K222" s="221" t="s">
        <v>263</v>
      </c>
      <c r="L222" s="47"/>
      <c r="M222" s="226" t="s">
        <v>35</v>
      </c>
      <c r="N222" s="227" t="s">
        <v>51</v>
      </c>
      <c r="O222" s="87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30" t="s">
        <v>264</v>
      </c>
      <c r="AT222" s="230" t="s">
        <v>259</v>
      </c>
      <c r="AU222" s="230" t="s">
        <v>89</v>
      </c>
      <c r="AY222" s="19" t="s">
        <v>257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9" t="s">
        <v>87</v>
      </c>
      <c r="BK222" s="231">
        <f>ROUND(I222*H222,2)</f>
        <v>0</v>
      </c>
      <c r="BL222" s="19" t="s">
        <v>264</v>
      </c>
      <c r="BM222" s="230" t="s">
        <v>2451</v>
      </c>
    </row>
    <row r="223" s="2" customFormat="1">
      <c r="A223" s="41"/>
      <c r="B223" s="42"/>
      <c r="C223" s="43"/>
      <c r="D223" s="232" t="s">
        <v>266</v>
      </c>
      <c r="E223" s="43"/>
      <c r="F223" s="233" t="s">
        <v>868</v>
      </c>
      <c r="G223" s="43"/>
      <c r="H223" s="43"/>
      <c r="I223" s="234"/>
      <c r="J223" s="43"/>
      <c r="K223" s="43"/>
      <c r="L223" s="47"/>
      <c r="M223" s="235"/>
      <c r="N223" s="23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266</v>
      </c>
      <c r="AU223" s="19" t="s">
        <v>89</v>
      </c>
    </row>
    <row r="224" s="13" customFormat="1">
      <c r="A224" s="13"/>
      <c r="B224" s="237"/>
      <c r="C224" s="238"/>
      <c r="D224" s="239" t="s">
        <v>268</v>
      </c>
      <c r="E224" s="240" t="s">
        <v>35</v>
      </c>
      <c r="F224" s="241" t="s">
        <v>2410</v>
      </c>
      <c r="G224" s="238"/>
      <c r="H224" s="240" t="s">
        <v>35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268</v>
      </c>
      <c r="AU224" s="247" t="s">
        <v>89</v>
      </c>
      <c r="AV224" s="13" t="s">
        <v>87</v>
      </c>
      <c r="AW224" s="13" t="s">
        <v>41</v>
      </c>
      <c r="AX224" s="13" t="s">
        <v>80</v>
      </c>
      <c r="AY224" s="247" t="s">
        <v>257</v>
      </c>
    </row>
    <row r="225" s="14" customFormat="1">
      <c r="A225" s="14"/>
      <c r="B225" s="248"/>
      <c r="C225" s="249"/>
      <c r="D225" s="239" t="s">
        <v>268</v>
      </c>
      <c r="E225" s="250" t="s">
        <v>35</v>
      </c>
      <c r="F225" s="251" t="s">
        <v>2452</v>
      </c>
      <c r="G225" s="249"/>
      <c r="H225" s="252">
        <v>5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268</v>
      </c>
      <c r="AU225" s="258" t="s">
        <v>89</v>
      </c>
      <c r="AV225" s="14" t="s">
        <v>89</v>
      </c>
      <c r="AW225" s="14" t="s">
        <v>41</v>
      </c>
      <c r="AX225" s="14" t="s">
        <v>80</v>
      </c>
      <c r="AY225" s="258" t="s">
        <v>257</v>
      </c>
    </row>
    <row r="226" s="15" customFormat="1">
      <c r="A226" s="15"/>
      <c r="B226" s="259"/>
      <c r="C226" s="260"/>
      <c r="D226" s="239" t="s">
        <v>268</v>
      </c>
      <c r="E226" s="261" t="s">
        <v>35</v>
      </c>
      <c r="F226" s="262" t="s">
        <v>272</v>
      </c>
      <c r="G226" s="260"/>
      <c r="H226" s="263">
        <v>5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9" t="s">
        <v>268</v>
      </c>
      <c r="AU226" s="269" t="s">
        <v>89</v>
      </c>
      <c r="AV226" s="15" t="s">
        <v>264</v>
      </c>
      <c r="AW226" s="15" t="s">
        <v>41</v>
      </c>
      <c r="AX226" s="15" t="s">
        <v>87</v>
      </c>
      <c r="AY226" s="269" t="s">
        <v>257</v>
      </c>
    </row>
    <row r="227" s="2" customFormat="1" ht="16.5" customHeight="1">
      <c r="A227" s="41"/>
      <c r="B227" s="42"/>
      <c r="C227" s="270" t="s">
        <v>427</v>
      </c>
      <c r="D227" s="270" t="s">
        <v>369</v>
      </c>
      <c r="E227" s="271" t="s">
        <v>869</v>
      </c>
      <c r="F227" s="272" t="s">
        <v>870</v>
      </c>
      <c r="G227" s="273" t="s">
        <v>297</v>
      </c>
      <c r="H227" s="274">
        <v>5.0750000000000002</v>
      </c>
      <c r="I227" s="275"/>
      <c r="J227" s="276">
        <f>ROUND(I227*H227,2)</f>
        <v>0</v>
      </c>
      <c r="K227" s="272" t="s">
        <v>263</v>
      </c>
      <c r="L227" s="277"/>
      <c r="M227" s="278" t="s">
        <v>35</v>
      </c>
      <c r="N227" s="279" t="s">
        <v>51</v>
      </c>
      <c r="O227" s="87"/>
      <c r="P227" s="228">
        <f>O227*H227</f>
        <v>0</v>
      </c>
      <c r="Q227" s="228">
        <v>0.00027999999999999998</v>
      </c>
      <c r="R227" s="228">
        <f>Q227*H227</f>
        <v>0.001421</v>
      </c>
      <c r="S227" s="228">
        <v>0</v>
      </c>
      <c r="T227" s="22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30" t="s">
        <v>308</v>
      </c>
      <c r="AT227" s="230" t="s">
        <v>369</v>
      </c>
      <c r="AU227" s="230" t="s">
        <v>89</v>
      </c>
      <c r="AY227" s="19" t="s">
        <v>257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9" t="s">
        <v>87</v>
      </c>
      <c r="BK227" s="231">
        <f>ROUND(I227*H227,2)</f>
        <v>0</v>
      </c>
      <c r="BL227" s="19" t="s">
        <v>264</v>
      </c>
      <c r="BM227" s="230" t="s">
        <v>2453</v>
      </c>
    </row>
    <row r="228" s="14" customFormat="1">
      <c r="A228" s="14"/>
      <c r="B228" s="248"/>
      <c r="C228" s="249"/>
      <c r="D228" s="239" t="s">
        <v>268</v>
      </c>
      <c r="E228" s="249"/>
      <c r="F228" s="251" t="s">
        <v>2454</v>
      </c>
      <c r="G228" s="249"/>
      <c r="H228" s="252">
        <v>5.0750000000000002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</v>
      </c>
      <c r="AX228" s="14" t="s">
        <v>87</v>
      </c>
      <c r="AY228" s="258" t="s">
        <v>257</v>
      </c>
    </row>
    <row r="229" s="2" customFormat="1" ht="24.15" customHeight="1">
      <c r="A229" s="41"/>
      <c r="B229" s="42"/>
      <c r="C229" s="219" t="s">
        <v>431</v>
      </c>
      <c r="D229" s="219" t="s">
        <v>259</v>
      </c>
      <c r="E229" s="220" t="s">
        <v>873</v>
      </c>
      <c r="F229" s="221" t="s">
        <v>874</v>
      </c>
      <c r="G229" s="222" t="s">
        <v>396</v>
      </c>
      <c r="H229" s="223">
        <v>10</v>
      </c>
      <c r="I229" s="224"/>
      <c r="J229" s="225">
        <f>ROUND(I229*H229,2)</f>
        <v>0</v>
      </c>
      <c r="K229" s="221" t="s">
        <v>263</v>
      </c>
      <c r="L229" s="47"/>
      <c r="M229" s="226" t="s">
        <v>35</v>
      </c>
      <c r="N229" s="227" t="s">
        <v>51</v>
      </c>
      <c r="O229" s="87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0" t="s">
        <v>264</v>
      </c>
      <c r="AT229" s="230" t="s">
        <v>259</v>
      </c>
      <c r="AU229" s="230" t="s">
        <v>89</v>
      </c>
      <c r="AY229" s="19" t="s">
        <v>257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9" t="s">
        <v>87</v>
      </c>
      <c r="BK229" s="231">
        <f>ROUND(I229*H229,2)</f>
        <v>0</v>
      </c>
      <c r="BL229" s="19" t="s">
        <v>264</v>
      </c>
      <c r="BM229" s="230" t="s">
        <v>2455</v>
      </c>
    </row>
    <row r="230" s="2" customFormat="1">
      <c r="A230" s="41"/>
      <c r="B230" s="42"/>
      <c r="C230" s="43"/>
      <c r="D230" s="232" t="s">
        <v>266</v>
      </c>
      <c r="E230" s="43"/>
      <c r="F230" s="233" t="s">
        <v>876</v>
      </c>
      <c r="G230" s="43"/>
      <c r="H230" s="43"/>
      <c r="I230" s="234"/>
      <c r="J230" s="43"/>
      <c r="K230" s="43"/>
      <c r="L230" s="47"/>
      <c r="M230" s="235"/>
      <c r="N230" s="23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266</v>
      </c>
      <c r="AU230" s="19" t="s">
        <v>89</v>
      </c>
    </row>
    <row r="231" s="13" customFormat="1">
      <c r="A231" s="13"/>
      <c r="B231" s="237"/>
      <c r="C231" s="238"/>
      <c r="D231" s="239" t="s">
        <v>268</v>
      </c>
      <c r="E231" s="240" t="s">
        <v>35</v>
      </c>
      <c r="F231" s="241" t="s">
        <v>2410</v>
      </c>
      <c r="G231" s="238"/>
      <c r="H231" s="240" t="s">
        <v>35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268</v>
      </c>
      <c r="AU231" s="247" t="s">
        <v>89</v>
      </c>
      <c r="AV231" s="13" t="s">
        <v>87</v>
      </c>
      <c r="AW231" s="13" t="s">
        <v>41</v>
      </c>
      <c r="AX231" s="13" t="s">
        <v>80</v>
      </c>
      <c r="AY231" s="247" t="s">
        <v>257</v>
      </c>
    </row>
    <row r="232" s="14" customFormat="1">
      <c r="A232" s="14"/>
      <c r="B232" s="248"/>
      <c r="C232" s="249"/>
      <c r="D232" s="239" t="s">
        <v>268</v>
      </c>
      <c r="E232" s="250" t="s">
        <v>35</v>
      </c>
      <c r="F232" s="251" t="s">
        <v>2456</v>
      </c>
      <c r="G232" s="249"/>
      <c r="H232" s="252">
        <v>5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268</v>
      </c>
      <c r="AU232" s="258" t="s">
        <v>89</v>
      </c>
      <c r="AV232" s="14" t="s">
        <v>89</v>
      </c>
      <c r="AW232" s="14" t="s">
        <v>41</v>
      </c>
      <c r="AX232" s="14" t="s">
        <v>80</v>
      </c>
      <c r="AY232" s="258" t="s">
        <v>257</v>
      </c>
    </row>
    <row r="233" s="14" customFormat="1">
      <c r="A233" s="14"/>
      <c r="B233" s="248"/>
      <c r="C233" s="249"/>
      <c r="D233" s="239" t="s">
        <v>268</v>
      </c>
      <c r="E233" s="250" t="s">
        <v>35</v>
      </c>
      <c r="F233" s="251" t="s">
        <v>2457</v>
      </c>
      <c r="G233" s="249"/>
      <c r="H233" s="252">
        <v>5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268</v>
      </c>
      <c r="AU233" s="258" t="s">
        <v>89</v>
      </c>
      <c r="AV233" s="14" t="s">
        <v>89</v>
      </c>
      <c r="AW233" s="14" t="s">
        <v>41</v>
      </c>
      <c r="AX233" s="14" t="s">
        <v>80</v>
      </c>
      <c r="AY233" s="258" t="s">
        <v>257</v>
      </c>
    </row>
    <row r="234" s="15" customFormat="1">
      <c r="A234" s="15"/>
      <c r="B234" s="259"/>
      <c r="C234" s="260"/>
      <c r="D234" s="239" t="s">
        <v>268</v>
      </c>
      <c r="E234" s="261" t="s">
        <v>35</v>
      </c>
      <c r="F234" s="262" t="s">
        <v>272</v>
      </c>
      <c r="G234" s="260"/>
      <c r="H234" s="263">
        <v>10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268</v>
      </c>
      <c r="AU234" s="269" t="s">
        <v>89</v>
      </c>
      <c r="AV234" s="15" t="s">
        <v>264</v>
      </c>
      <c r="AW234" s="15" t="s">
        <v>41</v>
      </c>
      <c r="AX234" s="15" t="s">
        <v>87</v>
      </c>
      <c r="AY234" s="269" t="s">
        <v>257</v>
      </c>
    </row>
    <row r="235" s="2" customFormat="1" ht="16.5" customHeight="1">
      <c r="A235" s="41"/>
      <c r="B235" s="42"/>
      <c r="C235" s="270" t="s">
        <v>436</v>
      </c>
      <c r="D235" s="270" t="s">
        <v>369</v>
      </c>
      <c r="E235" s="271" t="s">
        <v>879</v>
      </c>
      <c r="F235" s="272" t="s">
        <v>880</v>
      </c>
      <c r="G235" s="273" t="s">
        <v>396</v>
      </c>
      <c r="H235" s="274">
        <v>5</v>
      </c>
      <c r="I235" s="275"/>
      <c r="J235" s="276">
        <f>ROUND(I235*H235,2)</f>
        <v>0</v>
      </c>
      <c r="K235" s="272" t="s">
        <v>263</v>
      </c>
      <c r="L235" s="277"/>
      <c r="M235" s="278" t="s">
        <v>35</v>
      </c>
      <c r="N235" s="279" t="s">
        <v>51</v>
      </c>
      <c r="O235" s="87"/>
      <c r="P235" s="228">
        <f>O235*H235</f>
        <v>0</v>
      </c>
      <c r="Q235" s="228">
        <v>0.00029999999999999997</v>
      </c>
      <c r="R235" s="228">
        <f>Q235*H235</f>
        <v>0.0014999999999999998</v>
      </c>
      <c r="S235" s="228">
        <v>0</v>
      </c>
      <c r="T235" s="22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30" t="s">
        <v>308</v>
      </c>
      <c r="AT235" s="230" t="s">
        <v>369</v>
      </c>
      <c r="AU235" s="230" t="s">
        <v>89</v>
      </c>
      <c r="AY235" s="19" t="s">
        <v>257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9" t="s">
        <v>87</v>
      </c>
      <c r="BK235" s="231">
        <f>ROUND(I235*H235,2)</f>
        <v>0</v>
      </c>
      <c r="BL235" s="19" t="s">
        <v>264</v>
      </c>
      <c r="BM235" s="230" t="s">
        <v>2458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2410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4" customFormat="1">
      <c r="A237" s="14"/>
      <c r="B237" s="248"/>
      <c r="C237" s="249"/>
      <c r="D237" s="239" t="s">
        <v>268</v>
      </c>
      <c r="E237" s="250" t="s">
        <v>35</v>
      </c>
      <c r="F237" s="251" t="s">
        <v>2457</v>
      </c>
      <c r="G237" s="249"/>
      <c r="H237" s="252">
        <v>5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268</v>
      </c>
      <c r="AU237" s="258" t="s">
        <v>89</v>
      </c>
      <c r="AV237" s="14" t="s">
        <v>89</v>
      </c>
      <c r="AW237" s="14" t="s">
        <v>41</v>
      </c>
      <c r="AX237" s="14" t="s">
        <v>80</v>
      </c>
      <c r="AY237" s="258" t="s">
        <v>257</v>
      </c>
    </row>
    <row r="238" s="15" customFormat="1">
      <c r="A238" s="15"/>
      <c r="B238" s="259"/>
      <c r="C238" s="260"/>
      <c r="D238" s="239" t="s">
        <v>268</v>
      </c>
      <c r="E238" s="261" t="s">
        <v>35</v>
      </c>
      <c r="F238" s="262" t="s">
        <v>272</v>
      </c>
      <c r="G238" s="260"/>
      <c r="H238" s="263">
        <v>5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268</v>
      </c>
      <c r="AU238" s="269" t="s">
        <v>89</v>
      </c>
      <c r="AV238" s="15" t="s">
        <v>264</v>
      </c>
      <c r="AW238" s="15" t="s">
        <v>41</v>
      </c>
      <c r="AX238" s="15" t="s">
        <v>87</v>
      </c>
      <c r="AY238" s="269" t="s">
        <v>257</v>
      </c>
    </row>
    <row r="239" s="2" customFormat="1" ht="16.5" customHeight="1">
      <c r="A239" s="41"/>
      <c r="B239" s="42"/>
      <c r="C239" s="270" t="s">
        <v>440</v>
      </c>
      <c r="D239" s="270" t="s">
        <v>369</v>
      </c>
      <c r="E239" s="271" t="s">
        <v>882</v>
      </c>
      <c r="F239" s="272" t="s">
        <v>883</v>
      </c>
      <c r="G239" s="273" t="s">
        <v>396</v>
      </c>
      <c r="H239" s="274">
        <v>5</v>
      </c>
      <c r="I239" s="275"/>
      <c r="J239" s="276">
        <f>ROUND(I239*H239,2)</f>
        <v>0</v>
      </c>
      <c r="K239" s="272" t="s">
        <v>263</v>
      </c>
      <c r="L239" s="277"/>
      <c r="M239" s="278" t="s">
        <v>35</v>
      </c>
      <c r="N239" s="279" t="s">
        <v>51</v>
      </c>
      <c r="O239" s="87"/>
      <c r="P239" s="228">
        <f>O239*H239</f>
        <v>0</v>
      </c>
      <c r="Q239" s="228">
        <v>0.00014999999999999999</v>
      </c>
      <c r="R239" s="228">
        <f>Q239*H239</f>
        <v>0.00074999999999999991</v>
      </c>
      <c r="S239" s="228">
        <v>0</v>
      </c>
      <c r="T239" s="22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30" t="s">
        <v>308</v>
      </c>
      <c r="AT239" s="230" t="s">
        <v>369</v>
      </c>
      <c r="AU239" s="230" t="s">
        <v>89</v>
      </c>
      <c r="AY239" s="19" t="s">
        <v>257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9" t="s">
        <v>87</v>
      </c>
      <c r="BK239" s="231">
        <f>ROUND(I239*H239,2)</f>
        <v>0</v>
      </c>
      <c r="BL239" s="19" t="s">
        <v>264</v>
      </c>
      <c r="BM239" s="230" t="s">
        <v>2459</v>
      </c>
    </row>
    <row r="240" s="13" customFormat="1">
      <c r="A240" s="13"/>
      <c r="B240" s="237"/>
      <c r="C240" s="238"/>
      <c r="D240" s="239" t="s">
        <v>268</v>
      </c>
      <c r="E240" s="240" t="s">
        <v>35</v>
      </c>
      <c r="F240" s="241" t="s">
        <v>2410</v>
      </c>
      <c r="G240" s="238"/>
      <c r="H240" s="240" t="s">
        <v>35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268</v>
      </c>
      <c r="AU240" s="247" t="s">
        <v>89</v>
      </c>
      <c r="AV240" s="13" t="s">
        <v>87</v>
      </c>
      <c r="AW240" s="13" t="s">
        <v>41</v>
      </c>
      <c r="AX240" s="13" t="s">
        <v>80</v>
      </c>
      <c r="AY240" s="247" t="s">
        <v>257</v>
      </c>
    </row>
    <row r="241" s="14" customFormat="1">
      <c r="A241" s="14"/>
      <c r="B241" s="248"/>
      <c r="C241" s="249"/>
      <c r="D241" s="239" t="s">
        <v>268</v>
      </c>
      <c r="E241" s="250" t="s">
        <v>35</v>
      </c>
      <c r="F241" s="251" t="s">
        <v>2456</v>
      </c>
      <c r="G241" s="249"/>
      <c r="H241" s="252">
        <v>5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268</v>
      </c>
      <c r="AU241" s="258" t="s">
        <v>89</v>
      </c>
      <c r="AV241" s="14" t="s">
        <v>89</v>
      </c>
      <c r="AW241" s="14" t="s">
        <v>41</v>
      </c>
      <c r="AX241" s="14" t="s">
        <v>80</v>
      </c>
      <c r="AY241" s="258" t="s">
        <v>257</v>
      </c>
    </row>
    <row r="242" s="15" customFormat="1">
      <c r="A242" s="15"/>
      <c r="B242" s="259"/>
      <c r="C242" s="260"/>
      <c r="D242" s="239" t="s">
        <v>268</v>
      </c>
      <c r="E242" s="261" t="s">
        <v>35</v>
      </c>
      <c r="F242" s="262" t="s">
        <v>272</v>
      </c>
      <c r="G242" s="260"/>
      <c r="H242" s="263">
        <v>5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268</v>
      </c>
      <c r="AU242" s="269" t="s">
        <v>89</v>
      </c>
      <c r="AV242" s="15" t="s">
        <v>264</v>
      </c>
      <c r="AW242" s="15" t="s">
        <v>41</v>
      </c>
      <c r="AX242" s="15" t="s">
        <v>87</v>
      </c>
      <c r="AY242" s="269" t="s">
        <v>257</v>
      </c>
    </row>
    <row r="243" s="2" customFormat="1" ht="24.15" customHeight="1">
      <c r="A243" s="41"/>
      <c r="B243" s="42"/>
      <c r="C243" s="219" t="s">
        <v>446</v>
      </c>
      <c r="D243" s="219" t="s">
        <v>259</v>
      </c>
      <c r="E243" s="220" t="s">
        <v>2364</v>
      </c>
      <c r="F243" s="221" t="s">
        <v>2365</v>
      </c>
      <c r="G243" s="222" t="s">
        <v>396</v>
      </c>
      <c r="H243" s="223">
        <v>1</v>
      </c>
      <c r="I243" s="224"/>
      <c r="J243" s="225">
        <f>ROUND(I243*H243,2)</f>
        <v>0</v>
      </c>
      <c r="K243" s="221" t="s">
        <v>263</v>
      </c>
      <c r="L243" s="47"/>
      <c r="M243" s="226" t="s">
        <v>35</v>
      </c>
      <c r="N243" s="227" t="s">
        <v>51</v>
      </c>
      <c r="O243" s="87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30" t="s">
        <v>264</v>
      </c>
      <c r="AT243" s="230" t="s">
        <v>259</v>
      </c>
      <c r="AU243" s="230" t="s">
        <v>89</v>
      </c>
      <c r="AY243" s="19" t="s">
        <v>257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9" t="s">
        <v>87</v>
      </c>
      <c r="BK243" s="231">
        <f>ROUND(I243*H243,2)</f>
        <v>0</v>
      </c>
      <c r="BL243" s="19" t="s">
        <v>264</v>
      </c>
      <c r="BM243" s="230" t="s">
        <v>2460</v>
      </c>
    </row>
    <row r="244" s="2" customFormat="1">
      <c r="A244" s="41"/>
      <c r="B244" s="42"/>
      <c r="C244" s="43"/>
      <c r="D244" s="232" t="s">
        <v>266</v>
      </c>
      <c r="E244" s="43"/>
      <c r="F244" s="233" t="s">
        <v>2367</v>
      </c>
      <c r="G244" s="43"/>
      <c r="H244" s="43"/>
      <c r="I244" s="234"/>
      <c r="J244" s="43"/>
      <c r="K244" s="43"/>
      <c r="L244" s="47"/>
      <c r="M244" s="235"/>
      <c r="N244" s="23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266</v>
      </c>
      <c r="AU244" s="19" t="s">
        <v>89</v>
      </c>
    </row>
    <row r="245" s="13" customFormat="1">
      <c r="A245" s="13"/>
      <c r="B245" s="237"/>
      <c r="C245" s="238"/>
      <c r="D245" s="239" t="s">
        <v>268</v>
      </c>
      <c r="E245" s="240" t="s">
        <v>35</v>
      </c>
      <c r="F245" s="241" t="s">
        <v>2410</v>
      </c>
      <c r="G245" s="238"/>
      <c r="H245" s="240" t="s">
        <v>35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268</v>
      </c>
      <c r="AU245" s="247" t="s">
        <v>89</v>
      </c>
      <c r="AV245" s="13" t="s">
        <v>87</v>
      </c>
      <c r="AW245" s="13" t="s">
        <v>41</v>
      </c>
      <c r="AX245" s="13" t="s">
        <v>80</v>
      </c>
      <c r="AY245" s="247" t="s">
        <v>257</v>
      </c>
    </row>
    <row r="246" s="14" customFormat="1">
      <c r="A246" s="14"/>
      <c r="B246" s="248"/>
      <c r="C246" s="249"/>
      <c r="D246" s="239" t="s">
        <v>268</v>
      </c>
      <c r="E246" s="250" t="s">
        <v>35</v>
      </c>
      <c r="F246" s="251" t="s">
        <v>2461</v>
      </c>
      <c r="G246" s="249"/>
      <c r="H246" s="252">
        <v>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268</v>
      </c>
      <c r="AU246" s="258" t="s">
        <v>89</v>
      </c>
      <c r="AV246" s="14" t="s">
        <v>89</v>
      </c>
      <c r="AW246" s="14" t="s">
        <v>41</v>
      </c>
      <c r="AX246" s="14" t="s">
        <v>80</v>
      </c>
      <c r="AY246" s="258" t="s">
        <v>257</v>
      </c>
    </row>
    <row r="247" s="15" customFormat="1">
      <c r="A247" s="15"/>
      <c r="B247" s="259"/>
      <c r="C247" s="260"/>
      <c r="D247" s="239" t="s">
        <v>268</v>
      </c>
      <c r="E247" s="261" t="s">
        <v>35</v>
      </c>
      <c r="F247" s="262" t="s">
        <v>272</v>
      </c>
      <c r="G247" s="260"/>
      <c r="H247" s="263">
        <v>1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268</v>
      </c>
      <c r="AU247" s="269" t="s">
        <v>89</v>
      </c>
      <c r="AV247" s="15" t="s">
        <v>264</v>
      </c>
      <c r="AW247" s="15" t="s">
        <v>41</v>
      </c>
      <c r="AX247" s="15" t="s">
        <v>87</v>
      </c>
      <c r="AY247" s="269" t="s">
        <v>257</v>
      </c>
    </row>
    <row r="248" s="2" customFormat="1" ht="16.5" customHeight="1">
      <c r="A248" s="41"/>
      <c r="B248" s="42"/>
      <c r="C248" s="270" t="s">
        <v>451</v>
      </c>
      <c r="D248" s="270" t="s">
        <v>369</v>
      </c>
      <c r="E248" s="271" t="s">
        <v>2369</v>
      </c>
      <c r="F248" s="272" t="s">
        <v>2370</v>
      </c>
      <c r="G248" s="273" t="s">
        <v>396</v>
      </c>
      <c r="H248" s="274">
        <v>1</v>
      </c>
      <c r="I248" s="275"/>
      <c r="J248" s="276">
        <f>ROUND(I248*H248,2)</f>
        <v>0</v>
      </c>
      <c r="K248" s="272" t="s">
        <v>263</v>
      </c>
      <c r="L248" s="277"/>
      <c r="M248" s="278" t="s">
        <v>35</v>
      </c>
      <c r="N248" s="279" t="s">
        <v>51</v>
      </c>
      <c r="O248" s="87"/>
      <c r="P248" s="228">
        <f>O248*H248</f>
        <v>0</v>
      </c>
      <c r="Q248" s="228">
        <v>0.00051000000000000004</v>
      </c>
      <c r="R248" s="228">
        <f>Q248*H248</f>
        <v>0.00051000000000000004</v>
      </c>
      <c r="S248" s="228">
        <v>0</v>
      </c>
      <c r="T248" s="22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30" t="s">
        <v>308</v>
      </c>
      <c r="AT248" s="230" t="s">
        <v>369</v>
      </c>
      <c r="AU248" s="230" t="s">
        <v>89</v>
      </c>
      <c r="AY248" s="19" t="s">
        <v>257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9" t="s">
        <v>87</v>
      </c>
      <c r="BK248" s="231">
        <f>ROUND(I248*H248,2)</f>
        <v>0</v>
      </c>
      <c r="BL248" s="19" t="s">
        <v>264</v>
      </c>
      <c r="BM248" s="230" t="s">
        <v>2462</v>
      </c>
    </row>
    <row r="249" s="2" customFormat="1" ht="24.15" customHeight="1">
      <c r="A249" s="41"/>
      <c r="B249" s="42"/>
      <c r="C249" s="219" t="s">
        <v>458</v>
      </c>
      <c r="D249" s="219" t="s">
        <v>259</v>
      </c>
      <c r="E249" s="220" t="s">
        <v>885</v>
      </c>
      <c r="F249" s="221" t="s">
        <v>886</v>
      </c>
      <c r="G249" s="222" t="s">
        <v>396</v>
      </c>
      <c r="H249" s="223">
        <v>2</v>
      </c>
      <c r="I249" s="224"/>
      <c r="J249" s="225">
        <f>ROUND(I249*H249,2)</f>
        <v>0</v>
      </c>
      <c r="K249" s="221" t="s">
        <v>263</v>
      </c>
      <c r="L249" s="47"/>
      <c r="M249" s="226" t="s">
        <v>35</v>
      </c>
      <c r="N249" s="227" t="s">
        <v>51</v>
      </c>
      <c r="O249" s="87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30" t="s">
        <v>264</v>
      </c>
      <c r="AT249" s="230" t="s">
        <v>259</v>
      </c>
      <c r="AU249" s="230" t="s">
        <v>89</v>
      </c>
      <c r="AY249" s="19" t="s">
        <v>257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9" t="s">
        <v>87</v>
      </c>
      <c r="BK249" s="231">
        <f>ROUND(I249*H249,2)</f>
        <v>0</v>
      </c>
      <c r="BL249" s="19" t="s">
        <v>264</v>
      </c>
      <c r="BM249" s="230" t="s">
        <v>2463</v>
      </c>
    </row>
    <row r="250" s="2" customFormat="1">
      <c r="A250" s="41"/>
      <c r="B250" s="42"/>
      <c r="C250" s="43"/>
      <c r="D250" s="232" t="s">
        <v>266</v>
      </c>
      <c r="E250" s="43"/>
      <c r="F250" s="233" t="s">
        <v>888</v>
      </c>
      <c r="G250" s="43"/>
      <c r="H250" s="43"/>
      <c r="I250" s="234"/>
      <c r="J250" s="43"/>
      <c r="K250" s="43"/>
      <c r="L250" s="47"/>
      <c r="M250" s="235"/>
      <c r="N250" s="23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266</v>
      </c>
      <c r="AU250" s="19" t="s">
        <v>89</v>
      </c>
    </row>
    <row r="251" s="13" customFormat="1">
      <c r="A251" s="13"/>
      <c r="B251" s="237"/>
      <c r="C251" s="238"/>
      <c r="D251" s="239" t="s">
        <v>268</v>
      </c>
      <c r="E251" s="240" t="s">
        <v>35</v>
      </c>
      <c r="F251" s="241" t="s">
        <v>2410</v>
      </c>
      <c r="G251" s="238"/>
      <c r="H251" s="240" t="s">
        <v>35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268</v>
      </c>
      <c r="AU251" s="247" t="s">
        <v>89</v>
      </c>
      <c r="AV251" s="13" t="s">
        <v>87</v>
      </c>
      <c r="AW251" s="13" t="s">
        <v>41</v>
      </c>
      <c r="AX251" s="13" t="s">
        <v>80</v>
      </c>
      <c r="AY251" s="247" t="s">
        <v>257</v>
      </c>
    </row>
    <row r="252" s="14" customFormat="1">
      <c r="A252" s="14"/>
      <c r="B252" s="248"/>
      <c r="C252" s="249"/>
      <c r="D252" s="239" t="s">
        <v>268</v>
      </c>
      <c r="E252" s="250" t="s">
        <v>35</v>
      </c>
      <c r="F252" s="251" t="s">
        <v>2464</v>
      </c>
      <c r="G252" s="249"/>
      <c r="H252" s="252">
        <v>2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268</v>
      </c>
      <c r="AU252" s="258" t="s">
        <v>89</v>
      </c>
      <c r="AV252" s="14" t="s">
        <v>89</v>
      </c>
      <c r="AW252" s="14" t="s">
        <v>41</v>
      </c>
      <c r="AX252" s="14" t="s">
        <v>80</v>
      </c>
      <c r="AY252" s="258" t="s">
        <v>257</v>
      </c>
    </row>
    <row r="253" s="15" customFormat="1">
      <c r="A253" s="15"/>
      <c r="B253" s="259"/>
      <c r="C253" s="260"/>
      <c r="D253" s="239" t="s">
        <v>268</v>
      </c>
      <c r="E253" s="261" t="s">
        <v>35</v>
      </c>
      <c r="F253" s="262" t="s">
        <v>272</v>
      </c>
      <c r="G253" s="260"/>
      <c r="H253" s="263">
        <v>2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9" t="s">
        <v>268</v>
      </c>
      <c r="AU253" s="269" t="s">
        <v>89</v>
      </c>
      <c r="AV253" s="15" t="s">
        <v>264</v>
      </c>
      <c r="AW253" s="15" t="s">
        <v>41</v>
      </c>
      <c r="AX253" s="15" t="s">
        <v>87</v>
      </c>
      <c r="AY253" s="269" t="s">
        <v>257</v>
      </c>
    </row>
    <row r="254" s="2" customFormat="1" ht="16.5" customHeight="1">
      <c r="A254" s="41"/>
      <c r="B254" s="42"/>
      <c r="C254" s="270" t="s">
        <v>462</v>
      </c>
      <c r="D254" s="270" t="s">
        <v>369</v>
      </c>
      <c r="E254" s="271" t="s">
        <v>889</v>
      </c>
      <c r="F254" s="272" t="s">
        <v>890</v>
      </c>
      <c r="G254" s="273" t="s">
        <v>396</v>
      </c>
      <c r="H254" s="274">
        <v>2</v>
      </c>
      <c r="I254" s="275"/>
      <c r="J254" s="276">
        <f>ROUND(I254*H254,2)</f>
        <v>0</v>
      </c>
      <c r="K254" s="272" t="s">
        <v>263</v>
      </c>
      <c r="L254" s="277"/>
      <c r="M254" s="278" t="s">
        <v>35</v>
      </c>
      <c r="N254" s="279" t="s">
        <v>51</v>
      </c>
      <c r="O254" s="87"/>
      <c r="P254" s="228">
        <f>O254*H254</f>
        <v>0</v>
      </c>
      <c r="Q254" s="228">
        <v>0.00059000000000000003</v>
      </c>
      <c r="R254" s="228">
        <f>Q254*H254</f>
        <v>0.0011800000000000001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308</v>
      </c>
      <c r="AT254" s="230" t="s">
        <v>369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2465</v>
      </c>
    </row>
    <row r="255" s="2" customFormat="1" ht="16.5" customHeight="1">
      <c r="A255" s="41"/>
      <c r="B255" s="42"/>
      <c r="C255" s="219" t="s">
        <v>466</v>
      </c>
      <c r="D255" s="219" t="s">
        <v>259</v>
      </c>
      <c r="E255" s="220" t="s">
        <v>892</v>
      </c>
      <c r="F255" s="221" t="s">
        <v>893</v>
      </c>
      <c r="G255" s="222" t="s">
        <v>396</v>
      </c>
      <c r="H255" s="223">
        <v>5</v>
      </c>
      <c r="I255" s="224"/>
      <c r="J255" s="225">
        <f>ROUND(I255*H255,2)</f>
        <v>0</v>
      </c>
      <c r="K255" s="221" t="s">
        <v>263</v>
      </c>
      <c r="L255" s="47"/>
      <c r="M255" s="226" t="s">
        <v>35</v>
      </c>
      <c r="N255" s="227" t="s">
        <v>51</v>
      </c>
      <c r="O255" s="87"/>
      <c r="P255" s="228">
        <f>O255*H255</f>
        <v>0</v>
      </c>
      <c r="Q255" s="228">
        <v>0.00038000000000000002</v>
      </c>
      <c r="R255" s="228">
        <f>Q255*H255</f>
        <v>0.0019000000000000002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264</v>
      </c>
      <c r="AT255" s="230" t="s">
        <v>259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2466</v>
      </c>
    </row>
    <row r="256" s="2" customFormat="1">
      <c r="A256" s="41"/>
      <c r="B256" s="42"/>
      <c r="C256" s="43"/>
      <c r="D256" s="232" t="s">
        <v>266</v>
      </c>
      <c r="E256" s="43"/>
      <c r="F256" s="233" t="s">
        <v>895</v>
      </c>
      <c r="G256" s="43"/>
      <c r="H256" s="43"/>
      <c r="I256" s="234"/>
      <c r="J256" s="43"/>
      <c r="K256" s="43"/>
      <c r="L256" s="47"/>
      <c r="M256" s="235"/>
      <c r="N256" s="23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266</v>
      </c>
      <c r="AU256" s="19" t="s">
        <v>89</v>
      </c>
    </row>
    <row r="257" s="13" customFormat="1">
      <c r="A257" s="13"/>
      <c r="B257" s="237"/>
      <c r="C257" s="238"/>
      <c r="D257" s="239" t="s">
        <v>268</v>
      </c>
      <c r="E257" s="240" t="s">
        <v>35</v>
      </c>
      <c r="F257" s="241" t="s">
        <v>2410</v>
      </c>
      <c r="G257" s="238"/>
      <c r="H257" s="240" t="s">
        <v>35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268</v>
      </c>
      <c r="AU257" s="247" t="s">
        <v>89</v>
      </c>
      <c r="AV257" s="13" t="s">
        <v>87</v>
      </c>
      <c r="AW257" s="13" t="s">
        <v>41</v>
      </c>
      <c r="AX257" s="13" t="s">
        <v>80</v>
      </c>
      <c r="AY257" s="247" t="s">
        <v>257</v>
      </c>
    </row>
    <row r="258" s="14" customFormat="1">
      <c r="A258" s="14"/>
      <c r="B258" s="248"/>
      <c r="C258" s="249"/>
      <c r="D258" s="239" t="s">
        <v>268</v>
      </c>
      <c r="E258" s="250" t="s">
        <v>35</v>
      </c>
      <c r="F258" s="251" t="s">
        <v>2447</v>
      </c>
      <c r="G258" s="249"/>
      <c r="H258" s="252">
        <v>5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268</v>
      </c>
      <c r="AU258" s="258" t="s">
        <v>89</v>
      </c>
      <c r="AV258" s="14" t="s">
        <v>89</v>
      </c>
      <c r="AW258" s="14" t="s">
        <v>41</v>
      </c>
      <c r="AX258" s="14" t="s">
        <v>80</v>
      </c>
      <c r="AY258" s="258" t="s">
        <v>257</v>
      </c>
    </row>
    <row r="259" s="15" customFormat="1">
      <c r="A259" s="15"/>
      <c r="B259" s="259"/>
      <c r="C259" s="260"/>
      <c r="D259" s="239" t="s">
        <v>268</v>
      </c>
      <c r="E259" s="261" t="s">
        <v>35</v>
      </c>
      <c r="F259" s="262" t="s">
        <v>272</v>
      </c>
      <c r="G259" s="260"/>
      <c r="H259" s="263">
        <v>5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9" t="s">
        <v>268</v>
      </c>
      <c r="AU259" s="269" t="s">
        <v>89</v>
      </c>
      <c r="AV259" s="15" t="s">
        <v>264</v>
      </c>
      <c r="AW259" s="15" t="s">
        <v>41</v>
      </c>
      <c r="AX259" s="15" t="s">
        <v>87</v>
      </c>
      <c r="AY259" s="269" t="s">
        <v>257</v>
      </c>
    </row>
    <row r="260" s="2" customFormat="1" ht="24.15" customHeight="1">
      <c r="A260" s="41"/>
      <c r="B260" s="42"/>
      <c r="C260" s="219" t="s">
        <v>471</v>
      </c>
      <c r="D260" s="219" t="s">
        <v>259</v>
      </c>
      <c r="E260" s="220" t="s">
        <v>896</v>
      </c>
      <c r="F260" s="221" t="s">
        <v>897</v>
      </c>
      <c r="G260" s="222" t="s">
        <v>396</v>
      </c>
      <c r="H260" s="223">
        <v>5</v>
      </c>
      <c r="I260" s="224"/>
      <c r="J260" s="225">
        <f>ROUND(I260*H260,2)</f>
        <v>0</v>
      </c>
      <c r="K260" s="221" t="s">
        <v>263</v>
      </c>
      <c r="L260" s="47"/>
      <c r="M260" s="226" t="s">
        <v>35</v>
      </c>
      <c r="N260" s="227" t="s">
        <v>51</v>
      </c>
      <c r="O260" s="87"/>
      <c r="P260" s="228">
        <f>O260*H260</f>
        <v>0</v>
      </c>
      <c r="Q260" s="228">
        <v>0.00072000000000000005</v>
      </c>
      <c r="R260" s="228">
        <f>Q260*H260</f>
        <v>0.0036000000000000003</v>
      </c>
      <c r="S260" s="228">
        <v>0</v>
      </c>
      <c r="T260" s="22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30" t="s">
        <v>264</v>
      </c>
      <c r="AT260" s="230" t="s">
        <v>259</v>
      </c>
      <c r="AU260" s="230" t="s">
        <v>89</v>
      </c>
      <c r="AY260" s="19" t="s">
        <v>257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9" t="s">
        <v>87</v>
      </c>
      <c r="BK260" s="231">
        <f>ROUND(I260*H260,2)</f>
        <v>0</v>
      </c>
      <c r="BL260" s="19" t="s">
        <v>264</v>
      </c>
      <c r="BM260" s="230" t="s">
        <v>2467</v>
      </c>
    </row>
    <row r="261" s="2" customFormat="1">
      <c r="A261" s="41"/>
      <c r="B261" s="42"/>
      <c r="C261" s="43"/>
      <c r="D261" s="232" t="s">
        <v>266</v>
      </c>
      <c r="E261" s="43"/>
      <c r="F261" s="233" t="s">
        <v>899</v>
      </c>
      <c r="G261" s="43"/>
      <c r="H261" s="43"/>
      <c r="I261" s="234"/>
      <c r="J261" s="43"/>
      <c r="K261" s="43"/>
      <c r="L261" s="47"/>
      <c r="M261" s="235"/>
      <c r="N261" s="23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266</v>
      </c>
      <c r="AU261" s="19" t="s">
        <v>89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2410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900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2447</v>
      </c>
      <c r="G264" s="249"/>
      <c r="H264" s="252">
        <v>5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5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16.5" customHeight="1">
      <c r="A266" s="41"/>
      <c r="B266" s="42"/>
      <c r="C266" s="270" t="s">
        <v>475</v>
      </c>
      <c r="D266" s="270" t="s">
        <v>369</v>
      </c>
      <c r="E266" s="271" t="s">
        <v>901</v>
      </c>
      <c r="F266" s="272" t="s">
        <v>902</v>
      </c>
      <c r="G266" s="273" t="s">
        <v>396</v>
      </c>
      <c r="H266" s="274">
        <v>5</v>
      </c>
      <c r="I266" s="275"/>
      <c r="J266" s="276">
        <f>ROUND(I266*H266,2)</f>
        <v>0</v>
      </c>
      <c r="K266" s="272" t="s">
        <v>263</v>
      </c>
      <c r="L266" s="277"/>
      <c r="M266" s="278" t="s">
        <v>35</v>
      </c>
      <c r="N266" s="279" t="s">
        <v>51</v>
      </c>
      <c r="O266" s="87"/>
      <c r="P266" s="228">
        <f>O266*H266</f>
        <v>0</v>
      </c>
      <c r="Q266" s="228">
        <v>0.0040000000000000001</v>
      </c>
      <c r="R266" s="228">
        <f>Q266*H266</f>
        <v>0.02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308</v>
      </c>
      <c r="AT266" s="230" t="s">
        <v>369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2468</v>
      </c>
    </row>
    <row r="267" s="2" customFormat="1" ht="16.5" customHeight="1">
      <c r="A267" s="41"/>
      <c r="B267" s="42"/>
      <c r="C267" s="270" t="s">
        <v>481</v>
      </c>
      <c r="D267" s="270" t="s">
        <v>369</v>
      </c>
      <c r="E267" s="271" t="s">
        <v>904</v>
      </c>
      <c r="F267" s="272" t="s">
        <v>905</v>
      </c>
      <c r="G267" s="273" t="s">
        <v>396</v>
      </c>
      <c r="H267" s="274">
        <v>5</v>
      </c>
      <c r="I267" s="275"/>
      <c r="J267" s="276">
        <f>ROUND(I267*H267,2)</f>
        <v>0</v>
      </c>
      <c r="K267" s="272" t="s">
        <v>263</v>
      </c>
      <c r="L267" s="277"/>
      <c r="M267" s="278" t="s">
        <v>35</v>
      </c>
      <c r="N267" s="279" t="s">
        <v>51</v>
      </c>
      <c r="O267" s="87"/>
      <c r="P267" s="228">
        <f>O267*H267</f>
        <v>0</v>
      </c>
      <c r="Q267" s="228">
        <v>0.0035000000000000001</v>
      </c>
      <c r="R267" s="228">
        <f>Q267*H267</f>
        <v>0.017500000000000002</v>
      </c>
      <c r="S267" s="228">
        <v>0</v>
      </c>
      <c r="T267" s="22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30" t="s">
        <v>308</v>
      </c>
      <c r="AT267" s="230" t="s">
        <v>369</v>
      </c>
      <c r="AU267" s="230" t="s">
        <v>89</v>
      </c>
      <c r="AY267" s="19" t="s">
        <v>257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9" t="s">
        <v>87</v>
      </c>
      <c r="BK267" s="231">
        <f>ROUND(I267*H267,2)</f>
        <v>0</v>
      </c>
      <c r="BL267" s="19" t="s">
        <v>264</v>
      </c>
      <c r="BM267" s="230" t="s">
        <v>2469</v>
      </c>
    </row>
    <row r="268" s="2" customFormat="1" ht="24.15" customHeight="1">
      <c r="A268" s="41"/>
      <c r="B268" s="42"/>
      <c r="C268" s="219" t="s">
        <v>485</v>
      </c>
      <c r="D268" s="219" t="s">
        <v>259</v>
      </c>
      <c r="E268" s="220" t="s">
        <v>2470</v>
      </c>
      <c r="F268" s="221" t="s">
        <v>2471</v>
      </c>
      <c r="G268" s="222" t="s">
        <v>396</v>
      </c>
      <c r="H268" s="223">
        <v>5</v>
      </c>
      <c r="I268" s="224"/>
      <c r="J268" s="225">
        <f>ROUND(I268*H268,2)</f>
        <v>0</v>
      </c>
      <c r="K268" s="221" t="s">
        <v>263</v>
      </c>
      <c r="L268" s="47"/>
      <c r="M268" s="226" t="s">
        <v>35</v>
      </c>
      <c r="N268" s="227" t="s">
        <v>51</v>
      </c>
      <c r="O268" s="87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30" t="s">
        <v>264</v>
      </c>
      <c r="AT268" s="230" t="s">
        <v>259</v>
      </c>
      <c r="AU268" s="230" t="s">
        <v>89</v>
      </c>
      <c r="AY268" s="19" t="s">
        <v>257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9" t="s">
        <v>87</v>
      </c>
      <c r="BK268" s="231">
        <f>ROUND(I268*H268,2)</f>
        <v>0</v>
      </c>
      <c r="BL268" s="19" t="s">
        <v>264</v>
      </c>
      <c r="BM268" s="230" t="s">
        <v>2472</v>
      </c>
    </row>
    <row r="269" s="2" customFormat="1">
      <c r="A269" s="41"/>
      <c r="B269" s="42"/>
      <c r="C269" s="43"/>
      <c r="D269" s="232" t="s">
        <v>266</v>
      </c>
      <c r="E269" s="43"/>
      <c r="F269" s="233" t="s">
        <v>2473</v>
      </c>
      <c r="G269" s="43"/>
      <c r="H269" s="43"/>
      <c r="I269" s="234"/>
      <c r="J269" s="43"/>
      <c r="K269" s="43"/>
      <c r="L269" s="47"/>
      <c r="M269" s="235"/>
      <c r="N269" s="23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266</v>
      </c>
      <c r="AU269" s="19" t="s">
        <v>89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2410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2447</v>
      </c>
      <c r="G271" s="249"/>
      <c r="H271" s="252">
        <v>5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2" customFormat="1" ht="16.5" customHeight="1">
      <c r="A273" s="41"/>
      <c r="B273" s="42"/>
      <c r="C273" s="270" t="s">
        <v>489</v>
      </c>
      <c r="D273" s="270" t="s">
        <v>369</v>
      </c>
      <c r="E273" s="271" t="s">
        <v>2474</v>
      </c>
      <c r="F273" s="272" t="s">
        <v>2475</v>
      </c>
      <c r="G273" s="273" t="s">
        <v>396</v>
      </c>
      <c r="H273" s="274">
        <v>5</v>
      </c>
      <c r="I273" s="275"/>
      <c r="J273" s="276">
        <f>ROUND(I273*H273,2)</f>
        <v>0</v>
      </c>
      <c r="K273" s="272" t="s">
        <v>263</v>
      </c>
      <c r="L273" s="277"/>
      <c r="M273" s="278" t="s">
        <v>35</v>
      </c>
      <c r="N273" s="279" t="s">
        <v>51</v>
      </c>
      <c r="O273" s="87"/>
      <c r="P273" s="228">
        <f>O273*H273</f>
        <v>0</v>
      </c>
      <c r="Q273" s="228">
        <v>0.0061000000000000004</v>
      </c>
      <c r="R273" s="228">
        <f>Q273*H273</f>
        <v>0.030500000000000003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308</v>
      </c>
      <c r="AT273" s="230" t="s">
        <v>369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2476</v>
      </c>
    </row>
    <row r="274" s="2" customFormat="1" ht="16.5" customHeight="1">
      <c r="A274" s="41"/>
      <c r="B274" s="42"/>
      <c r="C274" s="219" t="s">
        <v>494</v>
      </c>
      <c r="D274" s="219" t="s">
        <v>259</v>
      </c>
      <c r="E274" s="220" t="s">
        <v>907</v>
      </c>
      <c r="F274" s="221" t="s">
        <v>908</v>
      </c>
      <c r="G274" s="222" t="s">
        <v>297</v>
      </c>
      <c r="H274" s="223">
        <v>5</v>
      </c>
      <c r="I274" s="224"/>
      <c r="J274" s="225">
        <f>ROUND(I274*H274,2)</f>
        <v>0</v>
      </c>
      <c r="K274" s="221" t="s">
        <v>263</v>
      </c>
      <c r="L274" s="47"/>
      <c r="M274" s="226" t="s">
        <v>35</v>
      </c>
      <c r="N274" s="227" t="s">
        <v>51</v>
      </c>
      <c r="O274" s="87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0" t="s">
        <v>264</v>
      </c>
      <c r="AT274" s="230" t="s">
        <v>259</v>
      </c>
      <c r="AU274" s="230" t="s">
        <v>89</v>
      </c>
      <c r="AY274" s="19" t="s">
        <v>257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9" t="s">
        <v>87</v>
      </c>
      <c r="BK274" s="231">
        <f>ROUND(I274*H274,2)</f>
        <v>0</v>
      </c>
      <c r="BL274" s="19" t="s">
        <v>264</v>
      </c>
      <c r="BM274" s="230" t="s">
        <v>2477</v>
      </c>
    </row>
    <row r="275" s="2" customFormat="1">
      <c r="A275" s="41"/>
      <c r="B275" s="42"/>
      <c r="C275" s="43"/>
      <c r="D275" s="232" t="s">
        <v>266</v>
      </c>
      <c r="E275" s="43"/>
      <c r="F275" s="233" t="s">
        <v>910</v>
      </c>
      <c r="G275" s="43"/>
      <c r="H275" s="43"/>
      <c r="I275" s="234"/>
      <c r="J275" s="43"/>
      <c r="K275" s="43"/>
      <c r="L275" s="47"/>
      <c r="M275" s="235"/>
      <c r="N275" s="23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266</v>
      </c>
      <c r="AU275" s="19" t="s">
        <v>89</v>
      </c>
    </row>
    <row r="276" s="13" customFormat="1">
      <c r="A276" s="13"/>
      <c r="B276" s="237"/>
      <c r="C276" s="238"/>
      <c r="D276" s="239" t="s">
        <v>268</v>
      </c>
      <c r="E276" s="240" t="s">
        <v>35</v>
      </c>
      <c r="F276" s="241" t="s">
        <v>2410</v>
      </c>
      <c r="G276" s="238"/>
      <c r="H276" s="240" t="s">
        <v>35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268</v>
      </c>
      <c r="AU276" s="247" t="s">
        <v>89</v>
      </c>
      <c r="AV276" s="13" t="s">
        <v>87</v>
      </c>
      <c r="AW276" s="13" t="s">
        <v>41</v>
      </c>
      <c r="AX276" s="13" t="s">
        <v>80</v>
      </c>
      <c r="AY276" s="247" t="s">
        <v>257</v>
      </c>
    </row>
    <row r="277" s="14" customFormat="1">
      <c r="A277" s="14"/>
      <c r="B277" s="248"/>
      <c r="C277" s="249"/>
      <c r="D277" s="239" t="s">
        <v>268</v>
      </c>
      <c r="E277" s="250" t="s">
        <v>35</v>
      </c>
      <c r="F277" s="251" t="s">
        <v>2452</v>
      </c>
      <c r="G277" s="249"/>
      <c r="H277" s="252">
        <v>5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268</v>
      </c>
      <c r="AU277" s="258" t="s">
        <v>89</v>
      </c>
      <c r="AV277" s="14" t="s">
        <v>89</v>
      </c>
      <c r="AW277" s="14" t="s">
        <v>41</v>
      </c>
      <c r="AX277" s="14" t="s">
        <v>80</v>
      </c>
      <c r="AY277" s="258" t="s">
        <v>257</v>
      </c>
    </row>
    <row r="278" s="15" customFormat="1">
      <c r="A278" s="15"/>
      <c r="B278" s="259"/>
      <c r="C278" s="260"/>
      <c r="D278" s="239" t="s">
        <v>268</v>
      </c>
      <c r="E278" s="261" t="s">
        <v>35</v>
      </c>
      <c r="F278" s="262" t="s">
        <v>272</v>
      </c>
      <c r="G278" s="260"/>
      <c r="H278" s="263">
        <v>5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268</v>
      </c>
      <c r="AU278" s="269" t="s">
        <v>89</v>
      </c>
      <c r="AV278" s="15" t="s">
        <v>264</v>
      </c>
      <c r="AW278" s="15" t="s">
        <v>41</v>
      </c>
      <c r="AX278" s="15" t="s">
        <v>87</v>
      </c>
      <c r="AY278" s="269" t="s">
        <v>257</v>
      </c>
    </row>
    <row r="279" s="2" customFormat="1" ht="16.5" customHeight="1">
      <c r="A279" s="41"/>
      <c r="B279" s="42"/>
      <c r="C279" s="219" t="s">
        <v>509</v>
      </c>
      <c r="D279" s="219" t="s">
        <v>259</v>
      </c>
      <c r="E279" s="220" t="s">
        <v>505</v>
      </c>
      <c r="F279" s="221" t="s">
        <v>506</v>
      </c>
      <c r="G279" s="222" t="s">
        <v>396</v>
      </c>
      <c r="H279" s="223">
        <v>5</v>
      </c>
      <c r="I279" s="224"/>
      <c r="J279" s="225">
        <f>ROUND(I279*H279,2)</f>
        <v>0</v>
      </c>
      <c r="K279" s="221" t="s">
        <v>263</v>
      </c>
      <c r="L279" s="47"/>
      <c r="M279" s="226" t="s">
        <v>35</v>
      </c>
      <c r="N279" s="227" t="s">
        <v>51</v>
      </c>
      <c r="O279" s="87"/>
      <c r="P279" s="228">
        <f>O279*H279</f>
        <v>0</v>
      </c>
      <c r="Q279" s="228">
        <v>0.12303</v>
      </c>
      <c r="R279" s="228">
        <f>Q279*H279</f>
        <v>0.61514999999999997</v>
      </c>
      <c r="S279" s="228">
        <v>0</v>
      </c>
      <c r="T279" s="22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0" t="s">
        <v>264</v>
      </c>
      <c r="AT279" s="230" t="s">
        <v>259</v>
      </c>
      <c r="AU279" s="230" t="s">
        <v>89</v>
      </c>
      <c r="AY279" s="19" t="s">
        <v>257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87</v>
      </c>
      <c r="BK279" s="231">
        <f>ROUND(I279*H279,2)</f>
        <v>0</v>
      </c>
      <c r="BL279" s="19" t="s">
        <v>264</v>
      </c>
      <c r="BM279" s="230" t="s">
        <v>2478</v>
      </c>
    </row>
    <row r="280" s="2" customFormat="1">
      <c r="A280" s="41"/>
      <c r="B280" s="42"/>
      <c r="C280" s="43"/>
      <c r="D280" s="232" t="s">
        <v>266</v>
      </c>
      <c r="E280" s="43"/>
      <c r="F280" s="233" t="s">
        <v>508</v>
      </c>
      <c r="G280" s="43"/>
      <c r="H280" s="43"/>
      <c r="I280" s="234"/>
      <c r="J280" s="43"/>
      <c r="K280" s="43"/>
      <c r="L280" s="47"/>
      <c r="M280" s="235"/>
      <c r="N280" s="23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266</v>
      </c>
      <c r="AU280" s="19" t="s">
        <v>89</v>
      </c>
    </row>
    <row r="281" s="13" customFormat="1">
      <c r="A281" s="13"/>
      <c r="B281" s="237"/>
      <c r="C281" s="238"/>
      <c r="D281" s="239" t="s">
        <v>268</v>
      </c>
      <c r="E281" s="240" t="s">
        <v>35</v>
      </c>
      <c r="F281" s="241" t="s">
        <v>2410</v>
      </c>
      <c r="G281" s="238"/>
      <c r="H281" s="240" t="s">
        <v>35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268</v>
      </c>
      <c r="AU281" s="247" t="s">
        <v>89</v>
      </c>
      <c r="AV281" s="13" t="s">
        <v>87</v>
      </c>
      <c r="AW281" s="13" t="s">
        <v>41</v>
      </c>
      <c r="AX281" s="13" t="s">
        <v>80</v>
      </c>
      <c r="AY281" s="247" t="s">
        <v>257</v>
      </c>
    </row>
    <row r="282" s="14" customFormat="1">
      <c r="A282" s="14"/>
      <c r="B282" s="248"/>
      <c r="C282" s="249"/>
      <c r="D282" s="239" t="s">
        <v>268</v>
      </c>
      <c r="E282" s="250" t="s">
        <v>35</v>
      </c>
      <c r="F282" s="251" t="s">
        <v>2447</v>
      </c>
      <c r="G282" s="249"/>
      <c r="H282" s="252">
        <v>5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8" t="s">
        <v>268</v>
      </c>
      <c r="AU282" s="258" t="s">
        <v>89</v>
      </c>
      <c r="AV282" s="14" t="s">
        <v>89</v>
      </c>
      <c r="AW282" s="14" t="s">
        <v>41</v>
      </c>
      <c r="AX282" s="14" t="s">
        <v>80</v>
      </c>
      <c r="AY282" s="258" t="s">
        <v>257</v>
      </c>
    </row>
    <row r="283" s="15" customFormat="1">
      <c r="A283" s="15"/>
      <c r="B283" s="259"/>
      <c r="C283" s="260"/>
      <c r="D283" s="239" t="s">
        <v>268</v>
      </c>
      <c r="E283" s="261" t="s">
        <v>35</v>
      </c>
      <c r="F283" s="262" t="s">
        <v>272</v>
      </c>
      <c r="G283" s="260"/>
      <c r="H283" s="263">
        <v>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9" t="s">
        <v>268</v>
      </c>
      <c r="AU283" s="269" t="s">
        <v>89</v>
      </c>
      <c r="AV283" s="15" t="s">
        <v>264</v>
      </c>
      <c r="AW283" s="15" t="s">
        <v>41</v>
      </c>
      <c r="AX283" s="15" t="s">
        <v>87</v>
      </c>
      <c r="AY283" s="269" t="s">
        <v>257</v>
      </c>
    </row>
    <row r="284" s="2" customFormat="1" ht="16.5" customHeight="1">
      <c r="A284" s="41"/>
      <c r="B284" s="42"/>
      <c r="C284" s="270" t="s">
        <v>513</v>
      </c>
      <c r="D284" s="270" t="s">
        <v>369</v>
      </c>
      <c r="E284" s="271" t="s">
        <v>510</v>
      </c>
      <c r="F284" s="272" t="s">
        <v>511</v>
      </c>
      <c r="G284" s="273" t="s">
        <v>396</v>
      </c>
      <c r="H284" s="274">
        <v>5</v>
      </c>
      <c r="I284" s="275"/>
      <c r="J284" s="276">
        <f>ROUND(I284*H284,2)</f>
        <v>0</v>
      </c>
      <c r="K284" s="272" t="s">
        <v>263</v>
      </c>
      <c r="L284" s="277"/>
      <c r="M284" s="278" t="s">
        <v>35</v>
      </c>
      <c r="N284" s="279" t="s">
        <v>51</v>
      </c>
      <c r="O284" s="87"/>
      <c r="P284" s="228">
        <f>O284*H284</f>
        <v>0</v>
      </c>
      <c r="Q284" s="228">
        <v>0.013299999999999999</v>
      </c>
      <c r="R284" s="228">
        <f>Q284*H284</f>
        <v>0.066500000000000004</v>
      </c>
      <c r="S284" s="228">
        <v>0</v>
      </c>
      <c r="T284" s="22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30" t="s">
        <v>308</v>
      </c>
      <c r="AT284" s="230" t="s">
        <v>369</v>
      </c>
      <c r="AU284" s="230" t="s">
        <v>89</v>
      </c>
      <c r="AY284" s="19" t="s">
        <v>257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9" t="s">
        <v>87</v>
      </c>
      <c r="BK284" s="231">
        <f>ROUND(I284*H284,2)</f>
        <v>0</v>
      </c>
      <c r="BL284" s="19" t="s">
        <v>264</v>
      </c>
      <c r="BM284" s="230" t="s">
        <v>2479</v>
      </c>
    </row>
    <row r="285" s="2" customFormat="1" ht="16.5" customHeight="1">
      <c r="A285" s="41"/>
      <c r="B285" s="42"/>
      <c r="C285" s="270" t="s">
        <v>517</v>
      </c>
      <c r="D285" s="270" t="s">
        <v>369</v>
      </c>
      <c r="E285" s="271" t="s">
        <v>514</v>
      </c>
      <c r="F285" s="272" t="s">
        <v>515</v>
      </c>
      <c r="G285" s="273" t="s">
        <v>396</v>
      </c>
      <c r="H285" s="274">
        <v>5</v>
      </c>
      <c r="I285" s="275"/>
      <c r="J285" s="276">
        <f>ROUND(I285*H285,2)</f>
        <v>0</v>
      </c>
      <c r="K285" s="272" t="s">
        <v>263</v>
      </c>
      <c r="L285" s="277"/>
      <c r="M285" s="278" t="s">
        <v>35</v>
      </c>
      <c r="N285" s="279" t="s">
        <v>51</v>
      </c>
      <c r="O285" s="87"/>
      <c r="P285" s="228">
        <f>O285*H285</f>
        <v>0</v>
      </c>
      <c r="Q285" s="228">
        <v>0.00089999999999999998</v>
      </c>
      <c r="R285" s="228">
        <f>Q285*H285</f>
        <v>0.0044999999999999997</v>
      </c>
      <c r="S285" s="228">
        <v>0</v>
      </c>
      <c r="T285" s="22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30" t="s">
        <v>308</v>
      </c>
      <c r="AT285" s="230" t="s">
        <v>369</v>
      </c>
      <c r="AU285" s="230" t="s">
        <v>89</v>
      </c>
      <c r="AY285" s="19" t="s">
        <v>257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9" t="s">
        <v>87</v>
      </c>
      <c r="BK285" s="231">
        <f>ROUND(I285*H285,2)</f>
        <v>0</v>
      </c>
      <c r="BL285" s="19" t="s">
        <v>264</v>
      </c>
      <c r="BM285" s="230" t="s">
        <v>2480</v>
      </c>
    </row>
    <row r="286" s="2" customFormat="1" ht="16.5" customHeight="1">
      <c r="A286" s="41"/>
      <c r="B286" s="42"/>
      <c r="C286" s="219" t="s">
        <v>522</v>
      </c>
      <c r="D286" s="219" t="s">
        <v>259</v>
      </c>
      <c r="E286" s="220" t="s">
        <v>518</v>
      </c>
      <c r="F286" s="221" t="s">
        <v>519</v>
      </c>
      <c r="G286" s="222" t="s">
        <v>396</v>
      </c>
      <c r="H286" s="223">
        <v>5</v>
      </c>
      <c r="I286" s="224"/>
      <c r="J286" s="225">
        <f>ROUND(I286*H286,2)</f>
        <v>0</v>
      </c>
      <c r="K286" s="221" t="s">
        <v>263</v>
      </c>
      <c r="L286" s="47"/>
      <c r="M286" s="226" t="s">
        <v>35</v>
      </c>
      <c r="N286" s="227" t="s">
        <v>51</v>
      </c>
      <c r="O286" s="87"/>
      <c r="P286" s="228">
        <f>O286*H286</f>
        <v>0</v>
      </c>
      <c r="Q286" s="228">
        <v>0.00016000000000000001</v>
      </c>
      <c r="R286" s="228">
        <f>Q286*H286</f>
        <v>0.00080000000000000004</v>
      </c>
      <c r="S286" s="228">
        <v>0</v>
      </c>
      <c r="T286" s="22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30" t="s">
        <v>264</v>
      </c>
      <c r="AT286" s="230" t="s">
        <v>259</v>
      </c>
      <c r="AU286" s="230" t="s">
        <v>89</v>
      </c>
      <c r="AY286" s="19" t="s">
        <v>257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9" t="s">
        <v>87</v>
      </c>
      <c r="BK286" s="231">
        <f>ROUND(I286*H286,2)</f>
        <v>0</v>
      </c>
      <c r="BL286" s="19" t="s">
        <v>264</v>
      </c>
      <c r="BM286" s="230" t="s">
        <v>2481</v>
      </c>
    </row>
    <row r="287" s="2" customFormat="1">
      <c r="A287" s="41"/>
      <c r="B287" s="42"/>
      <c r="C287" s="43"/>
      <c r="D287" s="232" t="s">
        <v>266</v>
      </c>
      <c r="E287" s="43"/>
      <c r="F287" s="233" t="s">
        <v>521</v>
      </c>
      <c r="G287" s="43"/>
      <c r="H287" s="43"/>
      <c r="I287" s="234"/>
      <c r="J287" s="43"/>
      <c r="K287" s="43"/>
      <c r="L287" s="47"/>
      <c r="M287" s="235"/>
      <c r="N287" s="23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266</v>
      </c>
      <c r="AU287" s="19" t="s">
        <v>89</v>
      </c>
    </row>
    <row r="288" s="13" customFormat="1">
      <c r="A288" s="13"/>
      <c r="B288" s="237"/>
      <c r="C288" s="238"/>
      <c r="D288" s="239" t="s">
        <v>268</v>
      </c>
      <c r="E288" s="240" t="s">
        <v>35</v>
      </c>
      <c r="F288" s="241" t="s">
        <v>2410</v>
      </c>
      <c r="G288" s="238"/>
      <c r="H288" s="240" t="s">
        <v>35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268</v>
      </c>
      <c r="AU288" s="247" t="s">
        <v>89</v>
      </c>
      <c r="AV288" s="13" t="s">
        <v>87</v>
      </c>
      <c r="AW288" s="13" t="s">
        <v>41</v>
      </c>
      <c r="AX288" s="13" t="s">
        <v>80</v>
      </c>
      <c r="AY288" s="247" t="s">
        <v>257</v>
      </c>
    </row>
    <row r="289" s="14" customFormat="1">
      <c r="A289" s="14"/>
      <c r="B289" s="248"/>
      <c r="C289" s="249"/>
      <c r="D289" s="239" t="s">
        <v>268</v>
      </c>
      <c r="E289" s="250" t="s">
        <v>35</v>
      </c>
      <c r="F289" s="251" t="s">
        <v>2447</v>
      </c>
      <c r="G289" s="249"/>
      <c r="H289" s="252">
        <v>5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268</v>
      </c>
      <c r="AU289" s="258" t="s">
        <v>89</v>
      </c>
      <c r="AV289" s="14" t="s">
        <v>89</v>
      </c>
      <c r="AW289" s="14" t="s">
        <v>41</v>
      </c>
      <c r="AX289" s="14" t="s">
        <v>80</v>
      </c>
      <c r="AY289" s="258" t="s">
        <v>257</v>
      </c>
    </row>
    <row r="290" s="15" customFormat="1">
      <c r="A290" s="15"/>
      <c r="B290" s="259"/>
      <c r="C290" s="260"/>
      <c r="D290" s="239" t="s">
        <v>268</v>
      </c>
      <c r="E290" s="261" t="s">
        <v>35</v>
      </c>
      <c r="F290" s="262" t="s">
        <v>272</v>
      </c>
      <c r="G290" s="260"/>
      <c r="H290" s="263">
        <v>5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9" t="s">
        <v>268</v>
      </c>
      <c r="AU290" s="269" t="s">
        <v>89</v>
      </c>
      <c r="AV290" s="15" t="s">
        <v>264</v>
      </c>
      <c r="AW290" s="15" t="s">
        <v>41</v>
      </c>
      <c r="AX290" s="15" t="s">
        <v>87</v>
      </c>
      <c r="AY290" s="269" t="s">
        <v>257</v>
      </c>
    </row>
    <row r="291" s="2" customFormat="1" ht="16.5" customHeight="1">
      <c r="A291" s="41"/>
      <c r="B291" s="42"/>
      <c r="C291" s="219" t="s">
        <v>528</v>
      </c>
      <c r="D291" s="219" t="s">
        <v>259</v>
      </c>
      <c r="E291" s="220" t="s">
        <v>523</v>
      </c>
      <c r="F291" s="221" t="s">
        <v>524</v>
      </c>
      <c r="G291" s="222" t="s">
        <v>297</v>
      </c>
      <c r="H291" s="223">
        <v>5</v>
      </c>
      <c r="I291" s="224"/>
      <c r="J291" s="225">
        <f>ROUND(I291*H291,2)</f>
        <v>0</v>
      </c>
      <c r="K291" s="221" t="s">
        <v>263</v>
      </c>
      <c r="L291" s="47"/>
      <c r="M291" s="226" t="s">
        <v>35</v>
      </c>
      <c r="N291" s="227" t="s">
        <v>51</v>
      </c>
      <c r="O291" s="87"/>
      <c r="P291" s="228">
        <f>O291*H291</f>
        <v>0</v>
      </c>
      <c r="Q291" s="228">
        <v>0.00019000000000000001</v>
      </c>
      <c r="R291" s="228">
        <f>Q291*H291</f>
        <v>0.00095000000000000011</v>
      </c>
      <c r="S291" s="228">
        <v>0</v>
      </c>
      <c r="T291" s="22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30" t="s">
        <v>264</v>
      </c>
      <c r="AT291" s="230" t="s">
        <v>259</v>
      </c>
      <c r="AU291" s="230" t="s">
        <v>89</v>
      </c>
      <c r="AY291" s="19" t="s">
        <v>257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9" t="s">
        <v>87</v>
      </c>
      <c r="BK291" s="231">
        <f>ROUND(I291*H291,2)</f>
        <v>0</v>
      </c>
      <c r="BL291" s="19" t="s">
        <v>264</v>
      </c>
      <c r="BM291" s="230" t="s">
        <v>2482</v>
      </c>
    </row>
    <row r="292" s="2" customFormat="1">
      <c r="A292" s="41"/>
      <c r="B292" s="42"/>
      <c r="C292" s="43"/>
      <c r="D292" s="232" t="s">
        <v>266</v>
      </c>
      <c r="E292" s="43"/>
      <c r="F292" s="233" t="s">
        <v>526</v>
      </c>
      <c r="G292" s="43"/>
      <c r="H292" s="43"/>
      <c r="I292" s="234"/>
      <c r="J292" s="43"/>
      <c r="K292" s="43"/>
      <c r="L292" s="47"/>
      <c r="M292" s="235"/>
      <c r="N292" s="23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266</v>
      </c>
      <c r="AU292" s="19" t="s">
        <v>89</v>
      </c>
    </row>
    <row r="293" s="13" customFormat="1">
      <c r="A293" s="13"/>
      <c r="B293" s="237"/>
      <c r="C293" s="238"/>
      <c r="D293" s="239" t="s">
        <v>268</v>
      </c>
      <c r="E293" s="240" t="s">
        <v>35</v>
      </c>
      <c r="F293" s="241" t="s">
        <v>2410</v>
      </c>
      <c r="G293" s="238"/>
      <c r="H293" s="240" t="s">
        <v>35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268</v>
      </c>
      <c r="AU293" s="247" t="s">
        <v>89</v>
      </c>
      <c r="AV293" s="13" t="s">
        <v>87</v>
      </c>
      <c r="AW293" s="13" t="s">
        <v>41</v>
      </c>
      <c r="AX293" s="13" t="s">
        <v>80</v>
      </c>
      <c r="AY293" s="247" t="s">
        <v>257</v>
      </c>
    </row>
    <row r="294" s="14" customFormat="1">
      <c r="A294" s="14"/>
      <c r="B294" s="248"/>
      <c r="C294" s="249"/>
      <c r="D294" s="239" t="s">
        <v>268</v>
      </c>
      <c r="E294" s="250" t="s">
        <v>35</v>
      </c>
      <c r="F294" s="251" t="s">
        <v>2452</v>
      </c>
      <c r="G294" s="249"/>
      <c r="H294" s="252">
        <v>5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268</v>
      </c>
      <c r="AU294" s="258" t="s">
        <v>89</v>
      </c>
      <c r="AV294" s="14" t="s">
        <v>89</v>
      </c>
      <c r="AW294" s="14" t="s">
        <v>41</v>
      </c>
      <c r="AX294" s="14" t="s">
        <v>80</v>
      </c>
      <c r="AY294" s="258" t="s">
        <v>257</v>
      </c>
    </row>
    <row r="295" s="15" customFormat="1">
      <c r="A295" s="15"/>
      <c r="B295" s="259"/>
      <c r="C295" s="260"/>
      <c r="D295" s="239" t="s">
        <v>268</v>
      </c>
      <c r="E295" s="261" t="s">
        <v>35</v>
      </c>
      <c r="F295" s="262" t="s">
        <v>272</v>
      </c>
      <c r="G295" s="260"/>
      <c r="H295" s="263">
        <v>5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9" t="s">
        <v>268</v>
      </c>
      <c r="AU295" s="269" t="s">
        <v>89</v>
      </c>
      <c r="AV295" s="15" t="s">
        <v>264</v>
      </c>
      <c r="AW295" s="15" t="s">
        <v>41</v>
      </c>
      <c r="AX295" s="15" t="s">
        <v>87</v>
      </c>
      <c r="AY295" s="269" t="s">
        <v>257</v>
      </c>
    </row>
    <row r="296" s="2" customFormat="1" ht="16.5" customHeight="1">
      <c r="A296" s="41"/>
      <c r="B296" s="42"/>
      <c r="C296" s="219" t="s">
        <v>534</v>
      </c>
      <c r="D296" s="219" t="s">
        <v>259</v>
      </c>
      <c r="E296" s="220" t="s">
        <v>529</v>
      </c>
      <c r="F296" s="221" t="s">
        <v>530</v>
      </c>
      <c r="G296" s="222" t="s">
        <v>297</v>
      </c>
      <c r="H296" s="223">
        <v>5</v>
      </c>
      <c r="I296" s="224"/>
      <c r="J296" s="225">
        <f>ROUND(I296*H296,2)</f>
        <v>0</v>
      </c>
      <c r="K296" s="221" t="s">
        <v>263</v>
      </c>
      <c r="L296" s="47"/>
      <c r="M296" s="226" t="s">
        <v>35</v>
      </c>
      <c r="N296" s="227" t="s">
        <v>51</v>
      </c>
      <c r="O296" s="87"/>
      <c r="P296" s="228">
        <f>O296*H296</f>
        <v>0</v>
      </c>
      <c r="Q296" s="228">
        <v>6.0000000000000002E-05</v>
      </c>
      <c r="R296" s="228">
        <f>Q296*H296</f>
        <v>0.00030000000000000003</v>
      </c>
      <c r="S296" s="228">
        <v>0</v>
      </c>
      <c r="T296" s="22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30" t="s">
        <v>264</v>
      </c>
      <c r="AT296" s="230" t="s">
        <v>259</v>
      </c>
      <c r="AU296" s="230" t="s">
        <v>89</v>
      </c>
      <c r="AY296" s="19" t="s">
        <v>257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9" t="s">
        <v>87</v>
      </c>
      <c r="BK296" s="231">
        <f>ROUND(I296*H296,2)</f>
        <v>0</v>
      </c>
      <c r="BL296" s="19" t="s">
        <v>264</v>
      </c>
      <c r="BM296" s="230" t="s">
        <v>2483</v>
      </c>
    </row>
    <row r="297" s="2" customFormat="1">
      <c r="A297" s="41"/>
      <c r="B297" s="42"/>
      <c r="C297" s="43"/>
      <c r="D297" s="232" t="s">
        <v>266</v>
      </c>
      <c r="E297" s="43"/>
      <c r="F297" s="233" t="s">
        <v>532</v>
      </c>
      <c r="G297" s="43"/>
      <c r="H297" s="43"/>
      <c r="I297" s="234"/>
      <c r="J297" s="43"/>
      <c r="K297" s="43"/>
      <c r="L297" s="47"/>
      <c r="M297" s="235"/>
      <c r="N297" s="23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266</v>
      </c>
      <c r="AU297" s="19" t="s">
        <v>89</v>
      </c>
    </row>
    <row r="298" s="13" customFormat="1">
      <c r="A298" s="13"/>
      <c r="B298" s="237"/>
      <c r="C298" s="238"/>
      <c r="D298" s="239" t="s">
        <v>268</v>
      </c>
      <c r="E298" s="240" t="s">
        <v>35</v>
      </c>
      <c r="F298" s="241" t="s">
        <v>2410</v>
      </c>
      <c r="G298" s="238"/>
      <c r="H298" s="240" t="s">
        <v>35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268</v>
      </c>
      <c r="AU298" s="247" t="s">
        <v>89</v>
      </c>
      <c r="AV298" s="13" t="s">
        <v>87</v>
      </c>
      <c r="AW298" s="13" t="s">
        <v>41</v>
      </c>
      <c r="AX298" s="13" t="s">
        <v>80</v>
      </c>
      <c r="AY298" s="247" t="s">
        <v>257</v>
      </c>
    </row>
    <row r="299" s="14" customFormat="1">
      <c r="A299" s="14"/>
      <c r="B299" s="248"/>
      <c r="C299" s="249"/>
      <c r="D299" s="239" t="s">
        <v>268</v>
      </c>
      <c r="E299" s="250" t="s">
        <v>35</v>
      </c>
      <c r="F299" s="251" t="s">
        <v>2452</v>
      </c>
      <c r="G299" s="249"/>
      <c r="H299" s="252">
        <v>5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268</v>
      </c>
      <c r="AU299" s="258" t="s">
        <v>89</v>
      </c>
      <c r="AV299" s="14" t="s">
        <v>89</v>
      </c>
      <c r="AW299" s="14" t="s">
        <v>41</v>
      </c>
      <c r="AX299" s="14" t="s">
        <v>80</v>
      </c>
      <c r="AY299" s="258" t="s">
        <v>257</v>
      </c>
    </row>
    <row r="300" s="15" customFormat="1">
      <c r="A300" s="15"/>
      <c r="B300" s="259"/>
      <c r="C300" s="260"/>
      <c r="D300" s="239" t="s">
        <v>268</v>
      </c>
      <c r="E300" s="261" t="s">
        <v>35</v>
      </c>
      <c r="F300" s="262" t="s">
        <v>272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9" t="s">
        <v>268</v>
      </c>
      <c r="AU300" s="269" t="s">
        <v>89</v>
      </c>
      <c r="AV300" s="15" t="s">
        <v>264</v>
      </c>
      <c r="AW300" s="15" t="s">
        <v>41</v>
      </c>
      <c r="AX300" s="15" t="s">
        <v>87</v>
      </c>
      <c r="AY300" s="269" t="s">
        <v>257</v>
      </c>
    </row>
    <row r="301" s="12" customFormat="1" ht="22.8" customHeight="1">
      <c r="A301" s="12"/>
      <c r="B301" s="203"/>
      <c r="C301" s="204"/>
      <c r="D301" s="205" t="s">
        <v>79</v>
      </c>
      <c r="E301" s="217" t="s">
        <v>315</v>
      </c>
      <c r="F301" s="217" t="s">
        <v>533</v>
      </c>
      <c r="G301" s="204"/>
      <c r="H301" s="204"/>
      <c r="I301" s="207"/>
      <c r="J301" s="218">
        <f>BK301</f>
        <v>0</v>
      </c>
      <c r="K301" s="204"/>
      <c r="L301" s="209"/>
      <c r="M301" s="210"/>
      <c r="N301" s="211"/>
      <c r="O301" s="211"/>
      <c r="P301" s="212">
        <f>SUM(P302:P307)</f>
        <v>0</v>
      </c>
      <c r="Q301" s="211"/>
      <c r="R301" s="212">
        <f>SUM(R302:R307)</f>
        <v>0</v>
      </c>
      <c r="S301" s="211"/>
      <c r="T301" s="213">
        <f>SUM(T302:T307)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4" t="s">
        <v>87</v>
      </c>
      <c r="AT301" s="215" t="s">
        <v>79</v>
      </c>
      <c r="AU301" s="215" t="s">
        <v>87</v>
      </c>
      <c r="AY301" s="214" t="s">
        <v>257</v>
      </c>
      <c r="BK301" s="216">
        <f>SUM(BK302:BK307)</f>
        <v>0</v>
      </c>
    </row>
    <row r="302" s="2" customFormat="1" ht="16.5" customHeight="1">
      <c r="A302" s="41"/>
      <c r="B302" s="42"/>
      <c r="C302" s="219" t="s">
        <v>541</v>
      </c>
      <c r="D302" s="219" t="s">
        <v>259</v>
      </c>
      <c r="E302" s="220" t="s">
        <v>535</v>
      </c>
      <c r="F302" s="221" t="s">
        <v>536</v>
      </c>
      <c r="G302" s="222" t="s">
        <v>297</v>
      </c>
      <c r="H302" s="223">
        <v>4</v>
      </c>
      <c r="I302" s="224"/>
      <c r="J302" s="225">
        <f>ROUND(I302*H302,2)</f>
        <v>0</v>
      </c>
      <c r="K302" s="221" t="s">
        <v>263</v>
      </c>
      <c r="L302" s="47"/>
      <c r="M302" s="226" t="s">
        <v>35</v>
      </c>
      <c r="N302" s="227" t="s">
        <v>51</v>
      </c>
      <c r="O302" s="87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0" t="s">
        <v>264</v>
      </c>
      <c r="AT302" s="230" t="s">
        <v>259</v>
      </c>
      <c r="AU302" s="230" t="s">
        <v>89</v>
      </c>
      <c r="AY302" s="19" t="s">
        <v>257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9" t="s">
        <v>87</v>
      </c>
      <c r="BK302" s="231">
        <f>ROUND(I302*H302,2)</f>
        <v>0</v>
      </c>
      <c r="BL302" s="19" t="s">
        <v>264</v>
      </c>
      <c r="BM302" s="230" t="s">
        <v>2484</v>
      </c>
    </row>
    <row r="303" s="2" customFormat="1">
      <c r="A303" s="41"/>
      <c r="B303" s="42"/>
      <c r="C303" s="43"/>
      <c r="D303" s="232" t="s">
        <v>266</v>
      </c>
      <c r="E303" s="43"/>
      <c r="F303" s="233" t="s">
        <v>538</v>
      </c>
      <c r="G303" s="43"/>
      <c r="H303" s="43"/>
      <c r="I303" s="234"/>
      <c r="J303" s="43"/>
      <c r="K303" s="43"/>
      <c r="L303" s="47"/>
      <c r="M303" s="235"/>
      <c r="N303" s="23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266</v>
      </c>
      <c r="AU303" s="19" t="s">
        <v>89</v>
      </c>
    </row>
    <row r="304" s="13" customFormat="1">
      <c r="A304" s="13"/>
      <c r="B304" s="237"/>
      <c r="C304" s="238"/>
      <c r="D304" s="239" t="s">
        <v>268</v>
      </c>
      <c r="E304" s="240" t="s">
        <v>35</v>
      </c>
      <c r="F304" s="241" t="s">
        <v>2410</v>
      </c>
      <c r="G304" s="238"/>
      <c r="H304" s="240" t="s">
        <v>35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268</v>
      </c>
      <c r="AU304" s="247" t="s">
        <v>89</v>
      </c>
      <c r="AV304" s="13" t="s">
        <v>87</v>
      </c>
      <c r="AW304" s="13" t="s">
        <v>41</v>
      </c>
      <c r="AX304" s="13" t="s">
        <v>80</v>
      </c>
      <c r="AY304" s="247" t="s">
        <v>257</v>
      </c>
    </row>
    <row r="305" s="13" customFormat="1">
      <c r="A305" s="13"/>
      <c r="B305" s="237"/>
      <c r="C305" s="238"/>
      <c r="D305" s="239" t="s">
        <v>268</v>
      </c>
      <c r="E305" s="240" t="s">
        <v>35</v>
      </c>
      <c r="F305" s="241" t="s">
        <v>270</v>
      </c>
      <c r="G305" s="238"/>
      <c r="H305" s="240" t="s">
        <v>35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268</v>
      </c>
      <c r="AU305" s="247" t="s">
        <v>89</v>
      </c>
      <c r="AV305" s="13" t="s">
        <v>87</v>
      </c>
      <c r="AW305" s="13" t="s">
        <v>41</v>
      </c>
      <c r="AX305" s="13" t="s">
        <v>80</v>
      </c>
      <c r="AY305" s="247" t="s">
        <v>257</v>
      </c>
    </row>
    <row r="306" s="14" customFormat="1">
      <c r="A306" s="14"/>
      <c r="B306" s="248"/>
      <c r="C306" s="249"/>
      <c r="D306" s="239" t="s">
        <v>268</v>
      </c>
      <c r="E306" s="250" t="s">
        <v>35</v>
      </c>
      <c r="F306" s="251" t="s">
        <v>2485</v>
      </c>
      <c r="G306" s="249"/>
      <c r="H306" s="252">
        <v>4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268</v>
      </c>
      <c r="AU306" s="258" t="s">
        <v>89</v>
      </c>
      <c r="AV306" s="14" t="s">
        <v>89</v>
      </c>
      <c r="AW306" s="14" t="s">
        <v>41</v>
      </c>
      <c r="AX306" s="14" t="s">
        <v>80</v>
      </c>
      <c r="AY306" s="258" t="s">
        <v>257</v>
      </c>
    </row>
    <row r="307" s="15" customFormat="1">
      <c r="A307" s="15"/>
      <c r="B307" s="259"/>
      <c r="C307" s="260"/>
      <c r="D307" s="239" t="s">
        <v>268</v>
      </c>
      <c r="E307" s="261" t="s">
        <v>35</v>
      </c>
      <c r="F307" s="262" t="s">
        <v>272</v>
      </c>
      <c r="G307" s="260"/>
      <c r="H307" s="263">
        <v>4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268</v>
      </c>
      <c r="AU307" s="269" t="s">
        <v>89</v>
      </c>
      <c r="AV307" s="15" t="s">
        <v>264</v>
      </c>
      <c r="AW307" s="15" t="s">
        <v>41</v>
      </c>
      <c r="AX307" s="15" t="s">
        <v>87</v>
      </c>
      <c r="AY307" s="269" t="s">
        <v>257</v>
      </c>
    </row>
    <row r="308" s="12" customFormat="1" ht="22.8" customHeight="1">
      <c r="A308" s="12"/>
      <c r="B308" s="203"/>
      <c r="C308" s="204"/>
      <c r="D308" s="205" t="s">
        <v>79</v>
      </c>
      <c r="E308" s="217" t="s">
        <v>539</v>
      </c>
      <c r="F308" s="217" t="s">
        <v>540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SUM(P309:P324)</f>
        <v>0</v>
      </c>
      <c r="Q308" s="211"/>
      <c r="R308" s="212">
        <f>SUM(R309:R324)</f>
        <v>0</v>
      </c>
      <c r="S308" s="211"/>
      <c r="T308" s="213">
        <f>SUM(T309:T324)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87</v>
      </c>
      <c r="AT308" s="215" t="s">
        <v>79</v>
      </c>
      <c r="AU308" s="215" t="s">
        <v>87</v>
      </c>
      <c r="AY308" s="214" t="s">
        <v>257</v>
      </c>
      <c r="BK308" s="216">
        <f>SUM(BK309:BK324)</f>
        <v>0</v>
      </c>
    </row>
    <row r="309" s="2" customFormat="1" ht="24.15" customHeight="1">
      <c r="A309" s="41"/>
      <c r="B309" s="42"/>
      <c r="C309" s="219" t="s">
        <v>546</v>
      </c>
      <c r="D309" s="219" t="s">
        <v>259</v>
      </c>
      <c r="E309" s="220" t="s">
        <v>542</v>
      </c>
      <c r="F309" s="221" t="s">
        <v>543</v>
      </c>
      <c r="G309" s="222" t="s">
        <v>356</v>
      </c>
      <c r="H309" s="223">
        <v>1.9199999999999999</v>
      </c>
      <c r="I309" s="224"/>
      <c r="J309" s="225">
        <f>ROUND(I309*H309,2)</f>
        <v>0</v>
      </c>
      <c r="K309" s="221" t="s">
        <v>263</v>
      </c>
      <c r="L309" s="47"/>
      <c r="M309" s="226" t="s">
        <v>35</v>
      </c>
      <c r="N309" s="227" t="s">
        <v>51</v>
      </c>
      <c r="O309" s="87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0" t="s">
        <v>264</v>
      </c>
      <c r="AT309" s="230" t="s">
        <v>259</v>
      </c>
      <c r="AU309" s="230" t="s">
        <v>89</v>
      </c>
      <c r="AY309" s="19" t="s">
        <v>257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9" t="s">
        <v>87</v>
      </c>
      <c r="BK309" s="231">
        <f>ROUND(I309*H309,2)</f>
        <v>0</v>
      </c>
      <c r="BL309" s="19" t="s">
        <v>264</v>
      </c>
      <c r="BM309" s="230" t="s">
        <v>2486</v>
      </c>
    </row>
    <row r="310" s="2" customFormat="1">
      <c r="A310" s="41"/>
      <c r="B310" s="42"/>
      <c r="C310" s="43"/>
      <c r="D310" s="232" t="s">
        <v>266</v>
      </c>
      <c r="E310" s="43"/>
      <c r="F310" s="233" t="s">
        <v>545</v>
      </c>
      <c r="G310" s="43"/>
      <c r="H310" s="43"/>
      <c r="I310" s="234"/>
      <c r="J310" s="43"/>
      <c r="K310" s="43"/>
      <c r="L310" s="47"/>
      <c r="M310" s="235"/>
      <c r="N310" s="23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266</v>
      </c>
      <c r="AU310" s="19" t="s">
        <v>89</v>
      </c>
    </row>
    <row r="311" s="2" customFormat="1" ht="24.15" customHeight="1">
      <c r="A311" s="41"/>
      <c r="B311" s="42"/>
      <c r="C311" s="219" t="s">
        <v>554</v>
      </c>
      <c r="D311" s="219" t="s">
        <v>259</v>
      </c>
      <c r="E311" s="220" t="s">
        <v>547</v>
      </c>
      <c r="F311" s="221" t="s">
        <v>548</v>
      </c>
      <c r="G311" s="222" t="s">
        <v>356</v>
      </c>
      <c r="H311" s="223">
        <v>21.120000000000001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2487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550</v>
      </c>
      <c r="G312" s="43"/>
      <c r="H312" s="43"/>
      <c r="I312" s="234"/>
      <c r="J312" s="43"/>
      <c r="K312" s="43"/>
      <c r="L312" s="47"/>
      <c r="M312" s="235"/>
      <c r="N312" s="23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2" customFormat="1">
      <c r="A313" s="41"/>
      <c r="B313" s="42"/>
      <c r="C313" s="43"/>
      <c r="D313" s="239" t="s">
        <v>551</v>
      </c>
      <c r="E313" s="43"/>
      <c r="F313" s="280" t="s">
        <v>552</v>
      </c>
      <c r="G313" s="43"/>
      <c r="H313" s="43"/>
      <c r="I313" s="234"/>
      <c r="J313" s="43"/>
      <c r="K313" s="43"/>
      <c r="L313" s="47"/>
      <c r="M313" s="235"/>
      <c r="N313" s="23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551</v>
      </c>
      <c r="AU313" s="19" t="s">
        <v>89</v>
      </c>
    </row>
    <row r="314" s="14" customFormat="1">
      <c r="A314" s="14"/>
      <c r="B314" s="248"/>
      <c r="C314" s="249"/>
      <c r="D314" s="239" t="s">
        <v>268</v>
      </c>
      <c r="E314" s="249"/>
      <c r="F314" s="251" t="s">
        <v>2488</v>
      </c>
      <c r="G314" s="249"/>
      <c r="H314" s="252">
        <v>21.120000000000001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268</v>
      </c>
      <c r="AU314" s="258" t="s">
        <v>89</v>
      </c>
      <c r="AV314" s="14" t="s">
        <v>89</v>
      </c>
      <c r="AW314" s="14" t="s">
        <v>4</v>
      </c>
      <c r="AX314" s="14" t="s">
        <v>87</v>
      </c>
      <c r="AY314" s="258" t="s">
        <v>257</v>
      </c>
    </row>
    <row r="315" s="2" customFormat="1" ht="24.15" customHeight="1">
      <c r="A315" s="41"/>
      <c r="B315" s="42"/>
      <c r="C315" s="219" t="s">
        <v>560</v>
      </c>
      <c r="D315" s="219" t="s">
        <v>259</v>
      </c>
      <c r="E315" s="220" t="s">
        <v>555</v>
      </c>
      <c r="F315" s="221" t="s">
        <v>556</v>
      </c>
      <c r="G315" s="222" t="s">
        <v>356</v>
      </c>
      <c r="H315" s="223">
        <v>0.44</v>
      </c>
      <c r="I315" s="224"/>
      <c r="J315" s="225">
        <f>ROUND(I315*H315,2)</f>
        <v>0</v>
      </c>
      <c r="K315" s="221" t="s">
        <v>263</v>
      </c>
      <c r="L315" s="47"/>
      <c r="M315" s="226" t="s">
        <v>35</v>
      </c>
      <c r="N315" s="227" t="s">
        <v>51</v>
      </c>
      <c r="O315" s="87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0" t="s">
        <v>264</v>
      </c>
      <c r="AT315" s="230" t="s">
        <v>259</v>
      </c>
      <c r="AU315" s="230" t="s">
        <v>89</v>
      </c>
      <c r="AY315" s="19" t="s">
        <v>257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9" t="s">
        <v>87</v>
      </c>
      <c r="BK315" s="231">
        <f>ROUND(I315*H315,2)</f>
        <v>0</v>
      </c>
      <c r="BL315" s="19" t="s">
        <v>264</v>
      </c>
      <c r="BM315" s="230" t="s">
        <v>2489</v>
      </c>
    </row>
    <row r="316" s="2" customFormat="1">
      <c r="A316" s="41"/>
      <c r="B316" s="42"/>
      <c r="C316" s="43"/>
      <c r="D316" s="232" t="s">
        <v>266</v>
      </c>
      <c r="E316" s="43"/>
      <c r="F316" s="233" t="s">
        <v>558</v>
      </c>
      <c r="G316" s="43"/>
      <c r="H316" s="43"/>
      <c r="I316" s="234"/>
      <c r="J316" s="43"/>
      <c r="K316" s="43"/>
      <c r="L316" s="47"/>
      <c r="M316" s="235"/>
      <c r="N316" s="23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266</v>
      </c>
      <c r="AU316" s="19" t="s">
        <v>89</v>
      </c>
    </row>
    <row r="317" s="13" customFormat="1">
      <c r="A317" s="13"/>
      <c r="B317" s="237"/>
      <c r="C317" s="238"/>
      <c r="D317" s="239" t="s">
        <v>268</v>
      </c>
      <c r="E317" s="240" t="s">
        <v>35</v>
      </c>
      <c r="F317" s="241" t="s">
        <v>2410</v>
      </c>
      <c r="G317" s="238"/>
      <c r="H317" s="240" t="s">
        <v>35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268</v>
      </c>
      <c r="AU317" s="247" t="s">
        <v>89</v>
      </c>
      <c r="AV317" s="13" t="s">
        <v>87</v>
      </c>
      <c r="AW317" s="13" t="s">
        <v>41</v>
      </c>
      <c r="AX317" s="13" t="s">
        <v>80</v>
      </c>
      <c r="AY317" s="247" t="s">
        <v>257</v>
      </c>
    </row>
    <row r="318" s="14" customFormat="1">
      <c r="A318" s="14"/>
      <c r="B318" s="248"/>
      <c r="C318" s="249"/>
      <c r="D318" s="239" t="s">
        <v>268</v>
      </c>
      <c r="E318" s="250" t="s">
        <v>35</v>
      </c>
      <c r="F318" s="251" t="s">
        <v>2490</v>
      </c>
      <c r="G318" s="249"/>
      <c r="H318" s="252">
        <v>0.44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268</v>
      </c>
      <c r="AU318" s="258" t="s">
        <v>89</v>
      </c>
      <c r="AV318" s="14" t="s">
        <v>89</v>
      </c>
      <c r="AW318" s="14" t="s">
        <v>41</v>
      </c>
      <c r="AX318" s="14" t="s">
        <v>80</v>
      </c>
      <c r="AY318" s="258" t="s">
        <v>257</v>
      </c>
    </row>
    <row r="319" s="15" customFormat="1">
      <c r="A319" s="15"/>
      <c r="B319" s="259"/>
      <c r="C319" s="260"/>
      <c r="D319" s="239" t="s">
        <v>268</v>
      </c>
      <c r="E319" s="261" t="s">
        <v>35</v>
      </c>
      <c r="F319" s="262" t="s">
        <v>272</v>
      </c>
      <c r="G319" s="260"/>
      <c r="H319" s="263">
        <v>0.44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268</v>
      </c>
      <c r="AU319" s="269" t="s">
        <v>89</v>
      </c>
      <c r="AV319" s="15" t="s">
        <v>264</v>
      </c>
      <c r="AW319" s="15" t="s">
        <v>41</v>
      </c>
      <c r="AX319" s="15" t="s">
        <v>87</v>
      </c>
      <c r="AY319" s="269" t="s">
        <v>257</v>
      </c>
    </row>
    <row r="320" s="2" customFormat="1" ht="24.15" customHeight="1">
      <c r="A320" s="41"/>
      <c r="B320" s="42"/>
      <c r="C320" s="219" t="s">
        <v>567</v>
      </c>
      <c r="D320" s="219" t="s">
        <v>259</v>
      </c>
      <c r="E320" s="220" t="s">
        <v>561</v>
      </c>
      <c r="F320" s="221" t="s">
        <v>355</v>
      </c>
      <c r="G320" s="222" t="s">
        <v>356</v>
      </c>
      <c r="H320" s="223">
        <v>1.48</v>
      </c>
      <c r="I320" s="224"/>
      <c r="J320" s="225">
        <f>ROUND(I320*H320,2)</f>
        <v>0</v>
      </c>
      <c r="K320" s="221" t="s">
        <v>263</v>
      </c>
      <c r="L320" s="47"/>
      <c r="M320" s="226" t="s">
        <v>35</v>
      </c>
      <c r="N320" s="227" t="s">
        <v>51</v>
      </c>
      <c r="O320" s="87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30" t="s">
        <v>264</v>
      </c>
      <c r="AT320" s="230" t="s">
        <v>259</v>
      </c>
      <c r="AU320" s="230" t="s">
        <v>89</v>
      </c>
      <c r="AY320" s="19" t="s">
        <v>257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9" t="s">
        <v>87</v>
      </c>
      <c r="BK320" s="231">
        <f>ROUND(I320*H320,2)</f>
        <v>0</v>
      </c>
      <c r="BL320" s="19" t="s">
        <v>264</v>
      </c>
      <c r="BM320" s="230" t="s">
        <v>2491</v>
      </c>
    </row>
    <row r="321" s="2" customFormat="1">
      <c r="A321" s="41"/>
      <c r="B321" s="42"/>
      <c r="C321" s="43"/>
      <c r="D321" s="232" t="s">
        <v>266</v>
      </c>
      <c r="E321" s="43"/>
      <c r="F321" s="233" t="s">
        <v>563</v>
      </c>
      <c r="G321" s="43"/>
      <c r="H321" s="43"/>
      <c r="I321" s="234"/>
      <c r="J321" s="43"/>
      <c r="K321" s="43"/>
      <c r="L321" s="47"/>
      <c r="M321" s="235"/>
      <c r="N321" s="23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266</v>
      </c>
      <c r="AU321" s="19" t="s">
        <v>89</v>
      </c>
    </row>
    <row r="322" s="13" customFormat="1">
      <c r="A322" s="13"/>
      <c r="B322" s="237"/>
      <c r="C322" s="238"/>
      <c r="D322" s="239" t="s">
        <v>268</v>
      </c>
      <c r="E322" s="240" t="s">
        <v>35</v>
      </c>
      <c r="F322" s="241" t="s">
        <v>2410</v>
      </c>
      <c r="G322" s="238"/>
      <c r="H322" s="240" t="s">
        <v>35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268</v>
      </c>
      <c r="AU322" s="247" t="s">
        <v>89</v>
      </c>
      <c r="AV322" s="13" t="s">
        <v>87</v>
      </c>
      <c r="AW322" s="13" t="s">
        <v>41</v>
      </c>
      <c r="AX322" s="13" t="s">
        <v>80</v>
      </c>
      <c r="AY322" s="247" t="s">
        <v>257</v>
      </c>
    </row>
    <row r="323" s="14" customFormat="1">
      <c r="A323" s="14"/>
      <c r="B323" s="248"/>
      <c r="C323" s="249"/>
      <c r="D323" s="239" t="s">
        <v>268</v>
      </c>
      <c r="E323" s="250" t="s">
        <v>35</v>
      </c>
      <c r="F323" s="251" t="s">
        <v>2492</v>
      </c>
      <c r="G323" s="249"/>
      <c r="H323" s="252">
        <v>1.48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8" t="s">
        <v>268</v>
      </c>
      <c r="AU323" s="258" t="s">
        <v>89</v>
      </c>
      <c r="AV323" s="14" t="s">
        <v>89</v>
      </c>
      <c r="AW323" s="14" t="s">
        <v>41</v>
      </c>
      <c r="AX323" s="14" t="s">
        <v>80</v>
      </c>
      <c r="AY323" s="258" t="s">
        <v>257</v>
      </c>
    </row>
    <row r="324" s="15" customFormat="1">
      <c r="A324" s="15"/>
      <c r="B324" s="259"/>
      <c r="C324" s="260"/>
      <c r="D324" s="239" t="s">
        <v>268</v>
      </c>
      <c r="E324" s="261" t="s">
        <v>35</v>
      </c>
      <c r="F324" s="262" t="s">
        <v>272</v>
      </c>
      <c r="G324" s="260"/>
      <c r="H324" s="263">
        <v>1.48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9" t="s">
        <v>268</v>
      </c>
      <c r="AU324" s="269" t="s">
        <v>89</v>
      </c>
      <c r="AV324" s="15" t="s">
        <v>264</v>
      </c>
      <c r="AW324" s="15" t="s">
        <v>41</v>
      </c>
      <c r="AX324" s="15" t="s">
        <v>87</v>
      </c>
      <c r="AY324" s="269" t="s">
        <v>257</v>
      </c>
    </row>
    <row r="325" s="12" customFormat="1" ht="22.8" customHeight="1">
      <c r="A325" s="12"/>
      <c r="B325" s="203"/>
      <c r="C325" s="204"/>
      <c r="D325" s="205" t="s">
        <v>79</v>
      </c>
      <c r="E325" s="217" t="s">
        <v>565</v>
      </c>
      <c r="F325" s="217" t="s">
        <v>566</v>
      </c>
      <c r="G325" s="204"/>
      <c r="H325" s="204"/>
      <c r="I325" s="207"/>
      <c r="J325" s="218">
        <f>BK325</f>
        <v>0</v>
      </c>
      <c r="K325" s="204"/>
      <c r="L325" s="209"/>
      <c r="M325" s="210"/>
      <c r="N325" s="211"/>
      <c r="O325" s="211"/>
      <c r="P325" s="212">
        <f>SUM(P326:P327)</f>
        <v>0</v>
      </c>
      <c r="Q325" s="211"/>
      <c r="R325" s="212">
        <f>SUM(R326:R327)</f>
        <v>0</v>
      </c>
      <c r="S325" s="211"/>
      <c r="T325" s="213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4" t="s">
        <v>87</v>
      </c>
      <c r="AT325" s="215" t="s">
        <v>79</v>
      </c>
      <c r="AU325" s="215" t="s">
        <v>87</v>
      </c>
      <c r="AY325" s="214" t="s">
        <v>257</v>
      </c>
      <c r="BK325" s="216">
        <f>SUM(BK326:BK327)</f>
        <v>0</v>
      </c>
    </row>
    <row r="326" s="2" customFormat="1" ht="24.15" customHeight="1">
      <c r="A326" s="41"/>
      <c r="B326" s="42"/>
      <c r="C326" s="219" t="s">
        <v>691</v>
      </c>
      <c r="D326" s="219" t="s">
        <v>259</v>
      </c>
      <c r="E326" s="220" t="s">
        <v>568</v>
      </c>
      <c r="F326" s="221" t="s">
        <v>569</v>
      </c>
      <c r="G326" s="222" t="s">
        <v>356</v>
      </c>
      <c r="H326" s="223">
        <v>1.6970000000000001</v>
      </c>
      <c r="I326" s="224"/>
      <c r="J326" s="225">
        <f>ROUND(I326*H326,2)</f>
        <v>0</v>
      </c>
      <c r="K326" s="221" t="s">
        <v>263</v>
      </c>
      <c r="L326" s="47"/>
      <c r="M326" s="226" t="s">
        <v>35</v>
      </c>
      <c r="N326" s="227" t="s">
        <v>51</v>
      </c>
      <c r="O326" s="87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30" t="s">
        <v>264</v>
      </c>
      <c r="AT326" s="230" t="s">
        <v>259</v>
      </c>
      <c r="AU326" s="230" t="s">
        <v>89</v>
      </c>
      <c r="AY326" s="19" t="s">
        <v>257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9" t="s">
        <v>87</v>
      </c>
      <c r="BK326" s="231">
        <f>ROUND(I326*H326,2)</f>
        <v>0</v>
      </c>
      <c r="BL326" s="19" t="s">
        <v>264</v>
      </c>
      <c r="BM326" s="230" t="s">
        <v>2493</v>
      </c>
    </row>
    <row r="327" s="2" customFormat="1">
      <c r="A327" s="41"/>
      <c r="B327" s="42"/>
      <c r="C327" s="43"/>
      <c r="D327" s="232" t="s">
        <v>266</v>
      </c>
      <c r="E327" s="43"/>
      <c r="F327" s="233" t="s">
        <v>571</v>
      </c>
      <c r="G327" s="43"/>
      <c r="H327" s="43"/>
      <c r="I327" s="234"/>
      <c r="J327" s="43"/>
      <c r="K327" s="43"/>
      <c r="L327" s="47"/>
      <c r="M327" s="281"/>
      <c r="N327" s="282"/>
      <c r="O327" s="283"/>
      <c r="P327" s="283"/>
      <c r="Q327" s="283"/>
      <c r="R327" s="283"/>
      <c r="S327" s="283"/>
      <c r="T327" s="284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266</v>
      </c>
      <c r="AU327" s="19" t="s">
        <v>89</v>
      </c>
    </row>
    <row r="328" s="2" customFormat="1" ht="6.96" customHeight="1">
      <c r="A328" s="41"/>
      <c r="B328" s="62"/>
      <c r="C328" s="63"/>
      <c r="D328" s="63"/>
      <c r="E328" s="63"/>
      <c r="F328" s="63"/>
      <c r="G328" s="63"/>
      <c r="H328" s="63"/>
      <c r="I328" s="63"/>
      <c r="J328" s="63"/>
      <c r="K328" s="63"/>
      <c r="L328" s="47"/>
      <c r="M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</sheetData>
  <sheetProtection sheet="1" autoFilter="0" formatColumns="0" formatRows="0" objects="1" scenarios="1" spinCount="100000" saltValue="1H0ps3CM3ewcaNwsqfjx2EZweDHqdXWMPJPEKKMJlUPdgqPL3eGufNcHg5uy9mgXzb5urzxOuSGDhLyvbIi4Xw==" hashValue="F5VjWRUla8fwJ9lM3VFfmGzDxJqzgRfBgFoeM5FpM0L8bEfrj5hN/XgcsQouBzIxBigr9C06+/is4DddE4D41g==" algorithmName="SHA-512" password="CC35"/>
  <autoFilter ref="C98:K3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1_01/113107312"/>
    <hyperlink ref="F109" r:id="rId2" display="https://podminky.urs.cz/item/CS_URS_2021_01/113107323"/>
    <hyperlink ref="F115" r:id="rId3" display="https://podminky.urs.cz/item/CS_URS_2021_01/113107342"/>
    <hyperlink ref="F121" r:id="rId4" display="https://podminky.urs.cz/item/CS_URS_2021_01/121151104"/>
    <hyperlink ref="F128" r:id="rId5" display="https://podminky.urs.cz/item/CS_URS_2021_01/132354201"/>
    <hyperlink ref="F135" r:id="rId6" display="https://podminky.urs.cz/item/CS_URS_2021_01/151101101"/>
    <hyperlink ref="F141" r:id="rId7" display="https://podminky.urs.cz/item/CS_URS_2021_01/151101111"/>
    <hyperlink ref="F143" r:id="rId8" display="https://podminky.urs.cz/item/CS_URS_2021_01/162751137"/>
    <hyperlink ref="F149" r:id="rId9" display="https://podminky.urs.cz/item/CS_URS_2021_01/162751139"/>
    <hyperlink ref="F155" r:id="rId10" display="https://podminky.urs.cz/item/CS_URS_2021_01/171201221"/>
    <hyperlink ref="F161" r:id="rId11" display="https://podminky.urs.cz/item/CS_URS_2021_01/174151101"/>
    <hyperlink ref="F169" r:id="rId12" display="https://podminky.urs.cz/item/CS_URS_2021_01/175151101"/>
    <hyperlink ref="F178" r:id="rId13" display="https://podminky.urs.cz/item/CS_URS_2021_01/181351003"/>
    <hyperlink ref="F185" r:id="rId14" display="https://podminky.urs.cz/item/CS_URS_2021_01/181351003"/>
    <hyperlink ref="F198" r:id="rId15" display="https://podminky.urs.cz/item/CS_URS_2021_01/181451311"/>
    <hyperlink ref="F208" r:id="rId16" display="https://podminky.urs.cz/item/CS_URS_2021_01/338171113"/>
    <hyperlink ref="F216" r:id="rId17" display="https://podminky.urs.cz/item/CS_URS_2021_01/451573111"/>
    <hyperlink ref="F223" r:id="rId18" display="https://podminky.urs.cz/item/CS_URS_2021_01/871161211"/>
    <hyperlink ref="F230" r:id="rId19" display="https://podminky.urs.cz/item/CS_URS_2021_01/877161101"/>
    <hyperlink ref="F244" r:id="rId20" display="https://podminky.urs.cz/item/CS_URS_2021_01/877241124"/>
    <hyperlink ref="F250" r:id="rId21" display="https://podminky.urs.cz/item/CS_URS_2021_01/877261124"/>
    <hyperlink ref="F256" r:id="rId22" display="https://podminky.urs.cz/item/CS_URS_2021_01/879171111"/>
    <hyperlink ref="F261" r:id="rId23" display="https://podminky.urs.cz/item/CS_URS_2021_01/891181112"/>
    <hyperlink ref="F269" r:id="rId24" display="https://podminky.urs.cz/item/CS_URS_2021_01/891319111"/>
    <hyperlink ref="F275" r:id="rId25" display="https://podminky.urs.cz/item/CS_URS_2021_01/892233122"/>
    <hyperlink ref="F280" r:id="rId26" display="https://podminky.urs.cz/item/CS_URS_2021_01/899401112"/>
    <hyperlink ref="F287" r:id="rId27" display="https://podminky.urs.cz/item/CS_URS_2021_01/899713111"/>
    <hyperlink ref="F292" r:id="rId28" display="https://podminky.urs.cz/item/CS_URS_2021_01/899721111"/>
    <hyperlink ref="F297" r:id="rId29" display="https://podminky.urs.cz/item/CS_URS_2021_01/899722111"/>
    <hyperlink ref="F303" r:id="rId30" display="https://podminky.urs.cz/item/CS_URS_2021_01/919735112"/>
    <hyperlink ref="F310" r:id="rId31" display="https://podminky.urs.cz/item/CS_URS_2021_01/997221551"/>
    <hyperlink ref="F312" r:id="rId32" display="https://podminky.urs.cz/item/CS_URS_2021_01/997221559"/>
    <hyperlink ref="F316" r:id="rId33" display="https://podminky.urs.cz/item/CS_URS_2021_01/997221645"/>
    <hyperlink ref="F321" r:id="rId34" display="https://podminky.urs.cz/item/CS_URS_2021_01/997221655"/>
    <hyperlink ref="F327" r:id="rId35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971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2494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ROUND(J101,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ROUND((SUM(BE101:BE366)),  2)</f>
        <v>0</v>
      </c>
      <c r="G37" s="41"/>
      <c r="H37" s="41"/>
      <c r="I37" s="163">
        <v>0.20999999999999999</v>
      </c>
      <c r="J37" s="162">
        <f>ROUND(((SUM(BE101:BE366))*I37),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ROUND((SUM(BF101:BF366)),  2)</f>
        <v>0</v>
      </c>
      <c r="G38" s="41"/>
      <c r="H38" s="41"/>
      <c r="I38" s="163">
        <v>0.14999999999999999</v>
      </c>
      <c r="J38" s="162">
        <f>ROUND(((SUM(BF101:BF366))*I38),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ROUND((SUM(BG101:BG366)),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ROUND((SUM(BH101:BH366)),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ROUND((SUM(BI101:BI366)),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971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03.2 - Stoka 2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J102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J103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J227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J233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J239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713</v>
      </c>
      <c r="E73" s="189"/>
      <c r="F73" s="189"/>
      <c r="G73" s="189"/>
      <c r="H73" s="189"/>
      <c r="I73" s="189"/>
      <c r="J73" s="190">
        <f>J258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238</v>
      </c>
      <c r="E74" s="189"/>
      <c r="F74" s="189"/>
      <c r="G74" s="189"/>
      <c r="H74" s="189"/>
      <c r="I74" s="189"/>
      <c r="J74" s="190">
        <f>J273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239</v>
      </c>
      <c r="E75" s="189"/>
      <c r="F75" s="189"/>
      <c r="G75" s="189"/>
      <c r="H75" s="189"/>
      <c r="I75" s="189"/>
      <c r="J75" s="190">
        <f>J339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240</v>
      </c>
      <c r="E76" s="189"/>
      <c r="F76" s="189"/>
      <c r="G76" s="189"/>
      <c r="H76" s="189"/>
      <c r="I76" s="189"/>
      <c r="J76" s="190">
        <f>J347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7"/>
      <c r="C77" s="127"/>
      <c r="D77" s="188" t="s">
        <v>241</v>
      </c>
      <c r="E77" s="189"/>
      <c r="F77" s="189"/>
      <c r="G77" s="189"/>
      <c r="H77" s="189"/>
      <c r="I77" s="189"/>
      <c r="J77" s="190">
        <f>J364</f>
        <v>0</v>
      </c>
      <c r="K77" s="127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5" t="s">
        <v>242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5" t="str">
        <f>E7</f>
        <v>Odkanalizování části města Děčín - Horní Oldřichov - III. a IV. etapa</v>
      </c>
      <c r="F87" s="34"/>
      <c r="G87" s="34"/>
      <c r="H87" s="34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3"/>
      <c r="C88" s="34" t="s">
        <v>221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5" t="s">
        <v>1664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223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1"/>
      <c r="B91" s="42"/>
      <c r="C91" s="43"/>
      <c r="D91" s="43"/>
      <c r="E91" s="176" t="s">
        <v>971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4" t="s">
        <v>225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SO 03.2 - Stoka 2</v>
      </c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</v>
      </c>
      <c r="D95" s="43"/>
      <c r="E95" s="43"/>
      <c r="F95" s="29" t="str">
        <f>F16</f>
        <v>Horní Oldřichov</v>
      </c>
      <c r="G95" s="43"/>
      <c r="H95" s="43"/>
      <c r="I95" s="34" t="s">
        <v>24</v>
      </c>
      <c r="J95" s="75" t="str">
        <f>IF(J16="","",J16)</f>
        <v>15. 2. 2021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5.65" customHeight="1">
      <c r="A97" s="41"/>
      <c r="B97" s="42"/>
      <c r="C97" s="34" t="s">
        <v>30</v>
      </c>
      <c r="D97" s="43"/>
      <c r="E97" s="43"/>
      <c r="F97" s="29" t="str">
        <f>E19</f>
        <v>Statutární město Děčín, Mírové náměstí 1175/5</v>
      </c>
      <c r="G97" s="43"/>
      <c r="H97" s="43"/>
      <c r="I97" s="34" t="s">
        <v>38</v>
      </c>
      <c r="J97" s="39" t="str">
        <f>E25</f>
        <v>AQUECON a.s., Čsl. Legií 445/4, Teplice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4" t="s">
        <v>36</v>
      </c>
      <c r="D98" s="43"/>
      <c r="E98" s="43"/>
      <c r="F98" s="29" t="str">
        <f>IF(E22="","",E22)</f>
        <v>Vyplň údaj</v>
      </c>
      <c r="G98" s="43"/>
      <c r="H98" s="43"/>
      <c r="I98" s="34" t="s">
        <v>42</v>
      </c>
      <c r="J98" s="39" t="str">
        <f>E28</f>
        <v xml:space="preserve"> 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92"/>
      <c r="B100" s="193"/>
      <c r="C100" s="194" t="s">
        <v>243</v>
      </c>
      <c r="D100" s="195" t="s">
        <v>65</v>
      </c>
      <c r="E100" s="195" t="s">
        <v>61</v>
      </c>
      <c r="F100" s="195" t="s">
        <v>62</v>
      </c>
      <c r="G100" s="195" t="s">
        <v>244</v>
      </c>
      <c r="H100" s="195" t="s">
        <v>245</v>
      </c>
      <c r="I100" s="195" t="s">
        <v>246</v>
      </c>
      <c r="J100" s="195" t="s">
        <v>231</v>
      </c>
      <c r="K100" s="196" t="s">
        <v>247</v>
      </c>
      <c r="L100" s="197"/>
      <c r="M100" s="95" t="s">
        <v>35</v>
      </c>
      <c r="N100" s="96" t="s">
        <v>50</v>
      </c>
      <c r="O100" s="96" t="s">
        <v>248</v>
      </c>
      <c r="P100" s="96" t="s">
        <v>249</v>
      </c>
      <c r="Q100" s="96" t="s">
        <v>250</v>
      </c>
      <c r="R100" s="96" t="s">
        <v>251</v>
      </c>
      <c r="S100" s="96" t="s">
        <v>252</v>
      </c>
      <c r="T100" s="97" t="s">
        <v>253</v>
      </c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</row>
    <row r="101" s="2" customFormat="1" ht="22.8" customHeight="1">
      <c r="A101" s="41"/>
      <c r="B101" s="42"/>
      <c r="C101" s="102" t="s">
        <v>254</v>
      </c>
      <c r="D101" s="43"/>
      <c r="E101" s="43"/>
      <c r="F101" s="43"/>
      <c r="G101" s="43"/>
      <c r="H101" s="43"/>
      <c r="I101" s="43"/>
      <c r="J101" s="198">
        <f>BK101</f>
        <v>0</v>
      </c>
      <c r="K101" s="43"/>
      <c r="L101" s="47"/>
      <c r="M101" s="98"/>
      <c r="N101" s="199"/>
      <c r="O101" s="99"/>
      <c r="P101" s="200">
        <f>P102</f>
        <v>0</v>
      </c>
      <c r="Q101" s="99"/>
      <c r="R101" s="200">
        <f>R102</f>
        <v>70.935552749999999</v>
      </c>
      <c r="S101" s="99"/>
      <c r="T101" s="201">
        <f>T102</f>
        <v>196.62452000000002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79</v>
      </c>
      <c r="AU101" s="19" t="s">
        <v>232</v>
      </c>
      <c r="BK101" s="202">
        <f>BK102</f>
        <v>0</v>
      </c>
    </row>
    <row r="102" s="12" customFormat="1" ht="25.92" customHeight="1">
      <c r="A102" s="12"/>
      <c r="B102" s="203"/>
      <c r="C102" s="204"/>
      <c r="D102" s="205" t="s">
        <v>79</v>
      </c>
      <c r="E102" s="206" t="s">
        <v>255</v>
      </c>
      <c r="F102" s="206" t="s">
        <v>256</v>
      </c>
      <c r="G102" s="204"/>
      <c r="H102" s="204"/>
      <c r="I102" s="207"/>
      <c r="J102" s="208">
        <f>BK102</f>
        <v>0</v>
      </c>
      <c r="K102" s="204"/>
      <c r="L102" s="209"/>
      <c r="M102" s="210"/>
      <c r="N102" s="211"/>
      <c r="O102" s="211"/>
      <c r="P102" s="212">
        <f>P103+P227+P233+P239+P258+P273+P339+P347+P364</f>
        <v>0</v>
      </c>
      <c r="Q102" s="211"/>
      <c r="R102" s="212">
        <f>R103+R227+R233+R239+R258+R273+R339+R347+R364</f>
        <v>70.935552749999999</v>
      </c>
      <c r="S102" s="211"/>
      <c r="T102" s="213">
        <f>T103+T227+T233+T239+T258+T273+T339+T347+T364</f>
        <v>196.62452000000002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80</v>
      </c>
      <c r="AY102" s="214" t="s">
        <v>257</v>
      </c>
      <c r="BK102" s="216">
        <f>BK103+BK227+BK233+BK239+BK258+BK273+BK339+BK347+BK364</f>
        <v>0</v>
      </c>
    </row>
    <row r="103" s="12" customFormat="1" ht="22.8" customHeight="1">
      <c r="A103" s="12"/>
      <c r="B103" s="203"/>
      <c r="C103" s="204"/>
      <c r="D103" s="205" t="s">
        <v>79</v>
      </c>
      <c r="E103" s="217" t="s">
        <v>87</v>
      </c>
      <c r="F103" s="217" t="s">
        <v>258</v>
      </c>
      <c r="G103" s="204"/>
      <c r="H103" s="204"/>
      <c r="I103" s="207"/>
      <c r="J103" s="218">
        <f>BK103</f>
        <v>0</v>
      </c>
      <c r="K103" s="204"/>
      <c r="L103" s="209"/>
      <c r="M103" s="210"/>
      <c r="N103" s="211"/>
      <c r="O103" s="211"/>
      <c r="P103" s="212">
        <f>SUM(P104:P226)</f>
        <v>0</v>
      </c>
      <c r="Q103" s="211"/>
      <c r="R103" s="212">
        <f>SUM(R104:R226)</f>
        <v>1.2251257500000001</v>
      </c>
      <c r="S103" s="211"/>
      <c r="T103" s="213">
        <f>SUM(T104:T226)</f>
        <v>196.62452000000002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4" t="s">
        <v>87</v>
      </c>
      <c r="AT103" s="215" t="s">
        <v>79</v>
      </c>
      <c r="AU103" s="215" t="s">
        <v>87</v>
      </c>
      <c r="AY103" s="214" t="s">
        <v>257</v>
      </c>
      <c r="BK103" s="216">
        <f>SUM(BK104:BK226)</f>
        <v>0</v>
      </c>
    </row>
    <row r="104" s="2" customFormat="1" ht="37.8" customHeight="1">
      <c r="A104" s="41"/>
      <c r="B104" s="42"/>
      <c r="C104" s="219" t="s">
        <v>87</v>
      </c>
      <c r="D104" s="219" t="s">
        <v>259</v>
      </c>
      <c r="E104" s="220" t="s">
        <v>260</v>
      </c>
      <c r="F104" s="221" t="s">
        <v>261</v>
      </c>
      <c r="G104" s="222" t="s">
        <v>262</v>
      </c>
      <c r="H104" s="223">
        <v>175.72900000000001</v>
      </c>
      <c r="I104" s="224"/>
      <c r="J104" s="225">
        <f>ROUND(I104*H104,2)</f>
        <v>0</v>
      </c>
      <c r="K104" s="221" t="s">
        <v>263</v>
      </c>
      <c r="L104" s="47"/>
      <c r="M104" s="226" t="s">
        <v>35</v>
      </c>
      <c r="N104" s="227" t="s">
        <v>51</v>
      </c>
      <c r="O104" s="87"/>
      <c r="P104" s="228">
        <f>O104*H104</f>
        <v>0</v>
      </c>
      <c r="Q104" s="228">
        <v>0</v>
      </c>
      <c r="R104" s="228">
        <f>Q104*H104</f>
        <v>0</v>
      </c>
      <c r="S104" s="228">
        <v>0.29999999999999999</v>
      </c>
      <c r="T104" s="229">
        <f>S104*H104</f>
        <v>52.718700000000005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0" t="s">
        <v>264</v>
      </c>
      <c r="AT104" s="230" t="s">
        <v>259</v>
      </c>
      <c r="AU104" s="230" t="s">
        <v>89</v>
      </c>
      <c r="AY104" s="19" t="s">
        <v>257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87</v>
      </c>
      <c r="BK104" s="231">
        <f>ROUND(I104*H104,2)</f>
        <v>0</v>
      </c>
      <c r="BL104" s="19" t="s">
        <v>264</v>
      </c>
      <c r="BM104" s="230" t="s">
        <v>2495</v>
      </c>
    </row>
    <row r="105" s="2" customFormat="1">
      <c r="A105" s="41"/>
      <c r="B105" s="42"/>
      <c r="C105" s="43"/>
      <c r="D105" s="232" t="s">
        <v>266</v>
      </c>
      <c r="E105" s="43"/>
      <c r="F105" s="233" t="s">
        <v>267</v>
      </c>
      <c r="G105" s="43"/>
      <c r="H105" s="43"/>
      <c r="I105" s="234"/>
      <c r="J105" s="43"/>
      <c r="K105" s="43"/>
      <c r="L105" s="47"/>
      <c r="M105" s="235"/>
      <c r="N105" s="23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266</v>
      </c>
      <c r="AU105" s="19" t="s">
        <v>89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2496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975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3" customFormat="1">
      <c r="A108" s="13"/>
      <c r="B108" s="237"/>
      <c r="C108" s="238"/>
      <c r="D108" s="239" t="s">
        <v>268</v>
      </c>
      <c r="E108" s="240" t="s">
        <v>35</v>
      </c>
      <c r="F108" s="241" t="s">
        <v>976</v>
      </c>
      <c r="G108" s="238"/>
      <c r="H108" s="240" t="s">
        <v>35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268</v>
      </c>
      <c r="AU108" s="247" t="s">
        <v>89</v>
      </c>
      <c r="AV108" s="13" t="s">
        <v>87</v>
      </c>
      <c r="AW108" s="13" t="s">
        <v>41</v>
      </c>
      <c r="AX108" s="13" t="s">
        <v>80</v>
      </c>
      <c r="AY108" s="247" t="s">
        <v>257</v>
      </c>
    </row>
    <row r="109" s="14" customFormat="1">
      <c r="A109" s="14"/>
      <c r="B109" s="248"/>
      <c r="C109" s="249"/>
      <c r="D109" s="239" t="s">
        <v>268</v>
      </c>
      <c r="E109" s="250" t="s">
        <v>35</v>
      </c>
      <c r="F109" s="251" t="s">
        <v>2497</v>
      </c>
      <c r="G109" s="249"/>
      <c r="H109" s="252">
        <v>175.72900000000001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268</v>
      </c>
      <c r="AU109" s="258" t="s">
        <v>89</v>
      </c>
      <c r="AV109" s="14" t="s">
        <v>89</v>
      </c>
      <c r="AW109" s="14" t="s">
        <v>41</v>
      </c>
      <c r="AX109" s="14" t="s">
        <v>80</v>
      </c>
      <c r="AY109" s="258" t="s">
        <v>257</v>
      </c>
    </row>
    <row r="110" s="15" customFormat="1">
      <c r="A110" s="15"/>
      <c r="B110" s="259"/>
      <c r="C110" s="260"/>
      <c r="D110" s="239" t="s">
        <v>268</v>
      </c>
      <c r="E110" s="261" t="s">
        <v>35</v>
      </c>
      <c r="F110" s="262" t="s">
        <v>272</v>
      </c>
      <c r="G110" s="260"/>
      <c r="H110" s="263">
        <v>175.72900000000001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268</v>
      </c>
      <c r="AU110" s="269" t="s">
        <v>89</v>
      </c>
      <c r="AV110" s="15" t="s">
        <v>264</v>
      </c>
      <c r="AW110" s="15" t="s">
        <v>41</v>
      </c>
      <c r="AX110" s="15" t="s">
        <v>87</v>
      </c>
      <c r="AY110" s="269" t="s">
        <v>257</v>
      </c>
    </row>
    <row r="111" s="2" customFormat="1" ht="37.8" customHeight="1">
      <c r="A111" s="41"/>
      <c r="B111" s="42"/>
      <c r="C111" s="219" t="s">
        <v>89</v>
      </c>
      <c r="D111" s="219" t="s">
        <v>259</v>
      </c>
      <c r="E111" s="220" t="s">
        <v>273</v>
      </c>
      <c r="F111" s="221" t="s">
        <v>274</v>
      </c>
      <c r="G111" s="222" t="s">
        <v>262</v>
      </c>
      <c r="H111" s="223">
        <v>175.72900000000001</v>
      </c>
      <c r="I111" s="224"/>
      <c r="J111" s="225">
        <f>ROUND(I111*H111,2)</f>
        <v>0</v>
      </c>
      <c r="K111" s="221" t="s">
        <v>263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0.44</v>
      </c>
      <c r="T111" s="229">
        <f>S111*H111</f>
        <v>77.320760000000007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264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264</v>
      </c>
      <c r="BM111" s="230" t="s">
        <v>2498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276</v>
      </c>
      <c r="G112" s="43"/>
      <c r="H112" s="43"/>
      <c r="I112" s="234"/>
      <c r="J112" s="43"/>
      <c r="K112" s="43"/>
      <c r="L112" s="47"/>
      <c r="M112" s="235"/>
      <c r="N112" s="23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13" customFormat="1">
      <c r="A113" s="13"/>
      <c r="B113" s="237"/>
      <c r="C113" s="238"/>
      <c r="D113" s="239" t="s">
        <v>268</v>
      </c>
      <c r="E113" s="240" t="s">
        <v>35</v>
      </c>
      <c r="F113" s="241" t="s">
        <v>2496</v>
      </c>
      <c r="G113" s="238"/>
      <c r="H113" s="240" t="s">
        <v>35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268</v>
      </c>
      <c r="AU113" s="247" t="s">
        <v>89</v>
      </c>
      <c r="AV113" s="13" t="s">
        <v>87</v>
      </c>
      <c r="AW113" s="13" t="s">
        <v>41</v>
      </c>
      <c r="AX113" s="13" t="s">
        <v>80</v>
      </c>
      <c r="AY113" s="247" t="s">
        <v>257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975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3" customFormat="1">
      <c r="A115" s="13"/>
      <c r="B115" s="237"/>
      <c r="C115" s="238"/>
      <c r="D115" s="239" t="s">
        <v>268</v>
      </c>
      <c r="E115" s="240" t="s">
        <v>35</v>
      </c>
      <c r="F115" s="241" t="s">
        <v>976</v>
      </c>
      <c r="G115" s="238"/>
      <c r="H115" s="240" t="s">
        <v>35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268</v>
      </c>
      <c r="AU115" s="247" t="s">
        <v>89</v>
      </c>
      <c r="AV115" s="13" t="s">
        <v>87</v>
      </c>
      <c r="AW115" s="13" t="s">
        <v>41</v>
      </c>
      <c r="AX115" s="13" t="s">
        <v>80</v>
      </c>
      <c r="AY115" s="247" t="s">
        <v>257</v>
      </c>
    </row>
    <row r="116" s="14" customFormat="1">
      <c r="A116" s="14"/>
      <c r="B116" s="248"/>
      <c r="C116" s="249"/>
      <c r="D116" s="239" t="s">
        <v>268</v>
      </c>
      <c r="E116" s="250" t="s">
        <v>35</v>
      </c>
      <c r="F116" s="251" t="s">
        <v>2497</v>
      </c>
      <c r="G116" s="249"/>
      <c r="H116" s="252">
        <v>175.72900000000001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268</v>
      </c>
      <c r="AU116" s="258" t="s">
        <v>89</v>
      </c>
      <c r="AV116" s="14" t="s">
        <v>89</v>
      </c>
      <c r="AW116" s="14" t="s">
        <v>41</v>
      </c>
      <c r="AX116" s="14" t="s">
        <v>80</v>
      </c>
      <c r="AY116" s="258" t="s">
        <v>257</v>
      </c>
    </row>
    <row r="117" s="15" customFormat="1">
      <c r="A117" s="15"/>
      <c r="B117" s="259"/>
      <c r="C117" s="260"/>
      <c r="D117" s="239" t="s">
        <v>268</v>
      </c>
      <c r="E117" s="261" t="s">
        <v>35</v>
      </c>
      <c r="F117" s="262" t="s">
        <v>272</v>
      </c>
      <c r="G117" s="260"/>
      <c r="H117" s="263">
        <v>175.72900000000001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9" t="s">
        <v>268</v>
      </c>
      <c r="AU117" s="269" t="s">
        <v>89</v>
      </c>
      <c r="AV117" s="15" t="s">
        <v>264</v>
      </c>
      <c r="AW117" s="15" t="s">
        <v>41</v>
      </c>
      <c r="AX117" s="15" t="s">
        <v>87</v>
      </c>
      <c r="AY117" s="269" t="s">
        <v>257</v>
      </c>
    </row>
    <row r="118" s="2" customFormat="1" ht="37.8" customHeight="1">
      <c r="A118" s="41"/>
      <c r="B118" s="42"/>
      <c r="C118" s="219" t="s">
        <v>98</v>
      </c>
      <c r="D118" s="219" t="s">
        <v>259</v>
      </c>
      <c r="E118" s="220" t="s">
        <v>714</v>
      </c>
      <c r="F118" s="221" t="s">
        <v>715</v>
      </c>
      <c r="G118" s="222" t="s">
        <v>262</v>
      </c>
      <c r="H118" s="223">
        <v>48.146000000000001</v>
      </c>
      <c r="I118" s="224"/>
      <c r="J118" s="225">
        <f>ROUND(I118*H118,2)</f>
        <v>0</v>
      </c>
      <c r="K118" s="221" t="s">
        <v>263</v>
      </c>
      <c r="L118" s="47"/>
      <c r="M118" s="226" t="s">
        <v>35</v>
      </c>
      <c r="N118" s="227" t="s">
        <v>51</v>
      </c>
      <c r="O118" s="87"/>
      <c r="P118" s="228">
        <f>O118*H118</f>
        <v>0</v>
      </c>
      <c r="Q118" s="228">
        <v>0</v>
      </c>
      <c r="R118" s="228">
        <f>Q118*H118</f>
        <v>0</v>
      </c>
      <c r="S118" s="228">
        <v>0.57999999999999996</v>
      </c>
      <c r="T118" s="229">
        <f>S118*H118</f>
        <v>27.924679999999999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0" t="s">
        <v>264</v>
      </c>
      <c r="AT118" s="230" t="s">
        <v>259</v>
      </c>
      <c r="AU118" s="230" t="s">
        <v>89</v>
      </c>
      <c r="AY118" s="19" t="s">
        <v>257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87</v>
      </c>
      <c r="BK118" s="231">
        <f>ROUND(I118*H118,2)</f>
        <v>0</v>
      </c>
      <c r="BL118" s="19" t="s">
        <v>264</v>
      </c>
      <c r="BM118" s="230" t="s">
        <v>2499</v>
      </c>
    </row>
    <row r="119" s="2" customFormat="1">
      <c r="A119" s="41"/>
      <c r="B119" s="42"/>
      <c r="C119" s="43"/>
      <c r="D119" s="232" t="s">
        <v>266</v>
      </c>
      <c r="E119" s="43"/>
      <c r="F119" s="233" t="s">
        <v>717</v>
      </c>
      <c r="G119" s="43"/>
      <c r="H119" s="43"/>
      <c r="I119" s="234"/>
      <c r="J119" s="43"/>
      <c r="K119" s="43"/>
      <c r="L119" s="47"/>
      <c r="M119" s="235"/>
      <c r="N119" s="23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266</v>
      </c>
      <c r="AU119" s="19" t="s">
        <v>89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2496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980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976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2500</v>
      </c>
      <c r="G123" s="249"/>
      <c r="H123" s="252">
        <v>48.146000000000001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5" customFormat="1">
      <c r="A124" s="15"/>
      <c r="B124" s="259"/>
      <c r="C124" s="260"/>
      <c r="D124" s="239" t="s">
        <v>268</v>
      </c>
      <c r="E124" s="261" t="s">
        <v>35</v>
      </c>
      <c r="F124" s="262" t="s">
        <v>272</v>
      </c>
      <c r="G124" s="260"/>
      <c r="H124" s="263">
        <v>48.146000000000001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268</v>
      </c>
      <c r="AU124" s="269" t="s">
        <v>89</v>
      </c>
      <c r="AV124" s="15" t="s">
        <v>264</v>
      </c>
      <c r="AW124" s="15" t="s">
        <v>41</v>
      </c>
      <c r="AX124" s="15" t="s">
        <v>87</v>
      </c>
      <c r="AY124" s="269" t="s">
        <v>257</v>
      </c>
    </row>
    <row r="125" s="2" customFormat="1" ht="37.8" customHeight="1">
      <c r="A125" s="41"/>
      <c r="B125" s="42"/>
      <c r="C125" s="219" t="s">
        <v>264</v>
      </c>
      <c r="D125" s="219" t="s">
        <v>259</v>
      </c>
      <c r="E125" s="220" t="s">
        <v>277</v>
      </c>
      <c r="F125" s="221" t="s">
        <v>278</v>
      </c>
      <c r="G125" s="222" t="s">
        <v>262</v>
      </c>
      <c r="H125" s="223">
        <v>175.72900000000001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</v>
      </c>
      <c r="R125" s="228">
        <f>Q125*H125</f>
        <v>0</v>
      </c>
      <c r="S125" s="228">
        <v>0.22</v>
      </c>
      <c r="T125" s="229">
        <f>S125*H125</f>
        <v>38.660380000000004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2501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280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2496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975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976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2497</v>
      </c>
      <c r="G130" s="249"/>
      <c r="H130" s="252">
        <v>175.72900000000001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5" customFormat="1">
      <c r="A131" s="15"/>
      <c r="B131" s="259"/>
      <c r="C131" s="260"/>
      <c r="D131" s="239" t="s">
        <v>268</v>
      </c>
      <c r="E131" s="261" t="s">
        <v>35</v>
      </c>
      <c r="F131" s="262" t="s">
        <v>272</v>
      </c>
      <c r="G131" s="260"/>
      <c r="H131" s="263">
        <v>175.72900000000001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268</v>
      </c>
      <c r="AU131" s="269" t="s">
        <v>89</v>
      </c>
      <c r="AV131" s="15" t="s">
        <v>264</v>
      </c>
      <c r="AW131" s="15" t="s">
        <v>41</v>
      </c>
      <c r="AX131" s="15" t="s">
        <v>87</v>
      </c>
      <c r="AY131" s="269" t="s">
        <v>257</v>
      </c>
    </row>
    <row r="132" s="2" customFormat="1" ht="16.5" customHeight="1">
      <c r="A132" s="41"/>
      <c r="B132" s="42"/>
      <c r="C132" s="219" t="s">
        <v>287</v>
      </c>
      <c r="D132" s="219" t="s">
        <v>259</v>
      </c>
      <c r="E132" s="220" t="s">
        <v>281</v>
      </c>
      <c r="F132" s="221" t="s">
        <v>282</v>
      </c>
      <c r="G132" s="222" t="s">
        <v>283</v>
      </c>
      <c r="H132" s="223">
        <v>128</v>
      </c>
      <c r="I132" s="224"/>
      <c r="J132" s="225">
        <f>ROUND(I132*H132,2)</f>
        <v>0</v>
      </c>
      <c r="K132" s="221" t="s">
        <v>263</v>
      </c>
      <c r="L132" s="47"/>
      <c r="M132" s="226" t="s">
        <v>35</v>
      </c>
      <c r="N132" s="227" t="s">
        <v>51</v>
      </c>
      <c r="O132" s="87"/>
      <c r="P132" s="228">
        <f>O132*H132</f>
        <v>0</v>
      </c>
      <c r="Q132" s="228">
        <v>3.0000000000000001E-05</v>
      </c>
      <c r="R132" s="228">
        <f>Q132*H132</f>
        <v>0.0038400000000000001</v>
      </c>
      <c r="S132" s="228">
        <v>0</v>
      </c>
      <c r="T132" s="22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0" t="s">
        <v>264</v>
      </c>
      <c r="AT132" s="230" t="s">
        <v>259</v>
      </c>
      <c r="AU132" s="230" t="s">
        <v>89</v>
      </c>
      <c r="AY132" s="19" t="s">
        <v>257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87</v>
      </c>
      <c r="BK132" s="231">
        <f>ROUND(I132*H132,2)</f>
        <v>0</v>
      </c>
      <c r="BL132" s="19" t="s">
        <v>264</v>
      </c>
      <c r="BM132" s="230" t="s">
        <v>2502</v>
      </c>
    </row>
    <row r="133" s="2" customFormat="1">
      <c r="A133" s="41"/>
      <c r="B133" s="42"/>
      <c r="C133" s="43"/>
      <c r="D133" s="232" t="s">
        <v>266</v>
      </c>
      <c r="E133" s="43"/>
      <c r="F133" s="233" t="s">
        <v>285</v>
      </c>
      <c r="G133" s="43"/>
      <c r="H133" s="43"/>
      <c r="I133" s="234"/>
      <c r="J133" s="43"/>
      <c r="K133" s="43"/>
      <c r="L133" s="47"/>
      <c r="M133" s="235"/>
      <c r="N133" s="23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266</v>
      </c>
      <c r="AU133" s="19" t="s">
        <v>89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2496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2503</v>
      </c>
      <c r="G135" s="249"/>
      <c r="H135" s="252">
        <v>128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128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24.15" customHeight="1">
      <c r="A137" s="41"/>
      <c r="B137" s="42"/>
      <c r="C137" s="219" t="s">
        <v>294</v>
      </c>
      <c r="D137" s="219" t="s">
        <v>259</v>
      </c>
      <c r="E137" s="220" t="s">
        <v>288</v>
      </c>
      <c r="F137" s="221" t="s">
        <v>289</v>
      </c>
      <c r="G137" s="222" t="s">
        <v>290</v>
      </c>
      <c r="H137" s="223">
        <v>16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2504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292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2496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4" customFormat="1">
      <c r="A140" s="14"/>
      <c r="B140" s="248"/>
      <c r="C140" s="249"/>
      <c r="D140" s="239" t="s">
        <v>268</v>
      </c>
      <c r="E140" s="250" t="s">
        <v>35</v>
      </c>
      <c r="F140" s="251" t="s">
        <v>361</v>
      </c>
      <c r="G140" s="249"/>
      <c r="H140" s="252">
        <v>16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268</v>
      </c>
      <c r="AU140" s="258" t="s">
        <v>89</v>
      </c>
      <c r="AV140" s="14" t="s">
        <v>89</v>
      </c>
      <c r="AW140" s="14" t="s">
        <v>41</v>
      </c>
      <c r="AX140" s="14" t="s">
        <v>80</v>
      </c>
      <c r="AY140" s="258" t="s">
        <v>257</v>
      </c>
    </row>
    <row r="141" s="15" customFormat="1">
      <c r="A141" s="15"/>
      <c r="B141" s="259"/>
      <c r="C141" s="260"/>
      <c r="D141" s="239" t="s">
        <v>268</v>
      </c>
      <c r="E141" s="261" t="s">
        <v>35</v>
      </c>
      <c r="F141" s="262" t="s">
        <v>272</v>
      </c>
      <c r="G141" s="260"/>
      <c r="H141" s="263">
        <v>16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268</v>
      </c>
      <c r="AU141" s="269" t="s">
        <v>89</v>
      </c>
      <c r="AV141" s="15" t="s">
        <v>264</v>
      </c>
      <c r="AW141" s="15" t="s">
        <v>41</v>
      </c>
      <c r="AX141" s="15" t="s">
        <v>87</v>
      </c>
      <c r="AY141" s="269" t="s">
        <v>257</v>
      </c>
    </row>
    <row r="142" s="2" customFormat="1" ht="49.05" customHeight="1">
      <c r="A142" s="41"/>
      <c r="B142" s="42"/>
      <c r="C142" s="219" t="s">
        <v>302</v>
      </c>
      <c r="D142" s="219" t="s">
        <v>259</v>
      </c>
      <c r="E142" s="220" t="s">
        <v>295</v>
      </c>
      <c r="F142" s="221" t="s">
        <v>296</v>
      </c>
      <c r="G142" s="222" t="s">
        <v>297</v>
      </c>
      <c r="H142" s="223">
        <v>10.800000000000001</v>
      </c>
      <c r="I142" s="224"/>
      <c r="J142" s="225">
        <f>ROUND(I142*H142,2)</f>
        <v>0</v>
      </c>
      <c r="K142" s="221" t="s">
        <v>263</v>
      </c>
      <c r="L142" s="47"/>
      <c r="M142" s="226" t="s">
        <v>35</v>
      </c>
      <c r="N142" s="227" t="s">
        <v>51</v>
      </c>
      <c r="O142" s="87"/>
      <c r="P142" s="228">
        <f>O142*H142</f>
        <v>0</v>
      </c>
      <c r="Q142" s="228">
        <v>0.036900000000000002</v>
      </c>
      <c r="R142" s="228">
        <f>Q142*H142</f>
        <v>0.39852000000000004</v>
      </c>
      <c r="S142" s="228">
        <v>0</v>
      </c>
      <c r="T142" s="22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0" t="s">
        <v>264</v>
      </c>
      <c r="AT142" s="230" t="s">
        <v>259</v>
      </c>
      <c r="AU142" s="230" t="s">
        <v>89</v>
      </c>
      <c r="AY142" s="19" t="s">
        <v>257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87</v>
      </c>
      <c r="BK142" s="231">
        <f>ROUND(I142*H142,2)</f>
        <v>0</v>
      </c>
      <c r="BL142" s="19" t="s">
        <v>264</v>
      </c>
      <c r="BM142" s="230" t="s">
        <v>2505</v>
      </c>
    </row>
    <row r="143" s="2" customFormat="1">
      <c r="A143" s="41"/>
      <c r="B143" s="42"/>
      <c r="C143" s="43"/>
      <c r="D143" s="232" t="s">
        <v>266</v>
      </c>
      <c r="E143" s="43"/>
      <c r="F143" s="233" t="s">
        <v>299</v>
      </c>
      <c r="G143" s="43"/>
      <c r="H143" s="43"/>
      <c r="I143" s="234"/>
      <c r="J143" s="43"/>
      <c r="K143" s="43"/>
      <c r="L143" s="47"/>
      <c r="M143" s="235"/>
      <c r="N143" s="23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266</v>
      </c>
      <c r="AU143" s="19" t="s">
        <v>89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2496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2506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4" customFormat="1">
      <c r="A146" s="14"/>
      <c r="B146" s="248"/>
      <c r="C146" s="249"/>
      <c r="D146" s="239" t="s">
        <v>268</v>
      </c>
      <c r="E146" s="250" t="s">
        <v>35</v>
      </c>
      <c r="F146" s="251" t="s">
        <v>2507</v>
      </c>
      <c r="G146" s="249"/>
      <c r="H146" s="252">
        <v>10.800000000000001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268</v>
      </c>
      <c r="AU146" s="258" t="s">
        <v>89</v>
      </c>
      <c r="AV146" s="14" t="s">
        <v>89</v>
      </c>
      <c r="AW146" s="14" t="s">
        <v>41</v>
      </c>
      <c r="AX146" s="14" t="s">
        <v>80</v>
      </c>
      <c r="AY146" s="258" t="s">
        <v>257</v>
      </c>
    </row>
    <row r="147" s="15" customFormat="1">
      <c r="A147" s="15"/>
      <c r="B147" s="259"/>
      <c r="C147" s="260"/>
      <c r="D147" s="239" t="s">
        <v>268</v>
      </c>
      <c r="E147" s="261" t="s">
        <v>35</v>
      </c>
      <c r="F147" s="262" t="s">
        <v>272</v>
      </c>
      <c r="G147" s="260"/>
      <c r="H147" s="263">
        <v>10.800000000000001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268</v>
      </c>
      <c r="AU147" s="269" t="s">
        <v>89</v>
      </c>
      <c r="AV147" s="15" t="s">
        <v>264</v>
      </c>
      <c r="AW147" s="15" t="s">
        <v>41</v>
      </c>
      <c r="AX147" s="15" t="s">
        <v>87</v>
      </c>
      <c r="AY147" s="269" t="s">
        <v>257</v>
      </c>
    </row>
    <row r="148" s="2" customFormat="1" ht="49.05" customHeight="1">
      <c r="A148" s="41"/>
      <c r="B148" s="42"/>
      <c r="C148" s="219" t="s">
        <v>308</v>
      </c>
      <c r="D148" s="219" t="s">
        <v>259</v>
      </c>
      <c r="E148" s="220" t="s">
        <v>303</v>
      </c>
      <c r="F148" s="221" t="s">
        <v>304</v>
      </c>
      <c r="G148" s="222" t="s">
        <v>297</v>
      </c>
      <c r="H148" s="223">
        <v>2.3999999999999999</v>
      </c>
      <c r="I148" s="224"/>
      <c r="J148" s="225">
        <f>ROUND(I148*H148,2)</f>
        <v>0</v>
      </c>
      <c r="K148" s="221" t="s">
        <v>263</v>
      </c>
      <c r="L148" s="47"/>
      <c r="M148" s="226" t="s">
        <v>35</v>
      </c>
      <c r="N148" s="227" t="s">
        <v>51</v>
      </c>
      <c r="O148" s="87"/>
      <c r="P148" s="228">
        <f>O148*H148</f>
        <v>0</v>
      </c>
      <c r="Q148" s="228">
        <v>0.0086800000000000002</v>
      </c>
      <c r="R148" s="228">
        <f>Q148*H148</f>
        <v>0.020832</v>
      </c>
      <c r="S148" s="228">
        <v>0</v>
      </c>
      <c r="T148" s="22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0" t="s">
        <v>264</v>
      </c>
      <c r="AT148" s="230" t="s">
        <v>259</v>
      </c>
      <c r="AU148" s="230" t="s">
        <v>89</v>
      </c>
      <c r="AY148" s="19" t="s">
        <v>257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87</v>
      </c>
      <c r="BK148" s="231">
        <f>ROUND(I148*H148,2)</f>
        <v>0</v>
      </c>
      <c r="BL148" s="19" t="s">
        <v>264</v>
      </c>
      <c r="BM148" s="230" t="s">
        <v>2508</v>
      </c>
    </row>
    <row r="149" s="2" customFormat="1">
      <c r="A149" s="41"/>
      <c r="B149" s="42"/>
      <c r="C149" s="43"/>
      <c r="D149" s="232" t="s">
        <v>266</v>
      </c>
      <c r="E149" s="43"/>
      <c r="F149" s="233" t="s">
        <v>306</v>
      </c>
      <c r="G149" s="43"/>
      <c r="H149" s="43"/>
      <c r="I149" s="234"/>
      <c r="J149" s="43"/>
      <c r="K149" s="43"/>
      <c r="L149" s="47"/>
      <c r="M149" s="235"/>
      <c r="N149" s="23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266</v>
      </c>
      <c r="AU149" s="19" t="s">
        <v>89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2496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1995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301</v>
      </c>
      <c r="G152" s="249"/>
      <c r="H152" s="252">
        <v>2.3999999999999999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2.3999999999999999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49.05" customHeight="1">
      <c r="A154" s="41"/>
      <c r="B154" s="42"/>
      <c r="C154" s="219" t="s">
        <v>315</v>
      </c>
      <c r="D154" s="219" t="s">
        <v>259</v>
      </c>
      <c r="E154" s="220" t="s">
        <v>309</v>
      </c>
      <c r="F154" s="221" t="s">
        <v>310</v>
      </c>
      <c r="G154" s="222" t="s">
        <v>297</v>
      </c>
      <c r="H154" s="223">
        <v>4.7999999999999998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0.036900000000000002</v>
      </c>
      <c r="R154" s="228">
        <f>Q154*H154</f>
        <v>0.17712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2509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312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2496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2510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4" customFormat="1">
      <c r="A158" s="14"/>
      <c r="B158" s="248"/>
      <c r="C158" s="249"/>
      <c r="D158" s="239" t="s">
        <v>268</v>
      </c>
      <c r="E158" s="250" t="s">
        <v>35</v>
      </c>
      <c r="F158" s="251" t="s">
        <v>314</v>
      </c>
      <c r="G158" s="249"/>
      <c r="H158" s="252">
        <v>4.7999999999999998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268</v>
      </c>
      <c r="AU158" s="258" t="s">
        <v>89</v>
      </c>
      <c r="AV158" s="14" t="s">
        <v>89</v>
      </c>
      <c r="AW158" s="14" t="s">
        <v>41</v>
      </c>
      <c r="AX158" s="14" t="s">
        <v>80</v>
      </c>
      <c r="AY158" s="258" t="s">
        <v>257</v>
      </c>
    </row>
    <row r="159" s="15" customFormat="1">
      <c r="A159" s="15"/>
      <c r="B159" s="259"/>
      <c r="C159" s="260"/>
      <c r="D159" s="239" t="s">
        <v>268</v>
      </c>
      <c r="E159" s="261" t="s">
        <v>35</v>
      </c>
      <c r="F159" s="262" t="s">
        <v>272</v>
      </c>
      <c r="G159" s="260"/>
      <c r="H159" s="263">
        <v>4.7999999999999998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268</v>
      </c>
      <c r="AU159" s="269" t="s">
        <v>89</v>
      </c>
      <c r="AV159" s="15" t="s">
        <v>264</v>
      </c>
      <c r="AW159" s="15" t="s">
        <v>41</v>
      </c>
      <c r="AX159" s="15" t="s">
        <v>87</v>
      </c>
      <c r="AY159" s="269" t="s">
        <v>257</v>
      </c>
    </row>
    <row r="160" s="2" customFormat="1" ht="24.15" customHeight="1">
      <c r="A160" s="41"/>
      <c r="B160" s="42"/>
      <c r="C160" s="219" t="s">
        <v>323</v>
      </c>
      <c r="D160" s="219" t="s">
        <v>259</v>
      </c>
      <c r="E160" s="220" t="s">
        <v>316</v>
      </c>
      <c r="F160" s="221" t="s">
        <v>317</v>
      </c>
      <c r="G160" s="222" t="s">
        <v>318</v>
      </c>
      <c r="H160" s="223">
        <v>379.98599999999999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2511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320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2496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975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3" customFormat="1">
      <c r="A164" s="13"/>
      <c r="B164" s="237"/>
      <c r="C164" s="238"/>
      <c r="D164" s="239" t="s">
        <v>268</v>
      </c>
      <c r="E164" s="240" t="s">
        <v>35</v>
      </c>
      <c r="F164" s="241" t="s">
        <v>2512</v>
      </c>
      <c r="G164" s="238"/>
      <c r="H164" s="240" t="s">
        <v>35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268</v>
      </c>
      <c r="AU164" s="247" t="s">
        <v>89</v>
      </c>
      <c r="AV164" s="13" t="s">
        <v>87</v>
      </c>
      <c r="AW164" s="13" t="s">
        <v>41</v>
      </c>
      <c r="AX164" s="13" t="s">
        <v>80</v>
      </c>
      <c r="AY164" s="247" t="s">
        <v>257</v>
      </c>
    </row>
    <row r="165" s="14" customFormat="1">
      <c r="A165" s="14"/>
      <c r="B165" s="248"/>
      <c r="C165" s="249"/>
      <c r="D165" s="239" t="s">
        <v>268</v>
      </c>
      <c r="E165" s="250" t="s">
        <v>35</v>
      </c>
      <c r="F165" s="251" t="s">
        <v>2513</v>
      </c>
      <c r="G165" s="249"/>
      <c r="H165" s="252">
        <v>289.95299999999997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268</v>
      </c>
      <c r="AU165" s="258" t="s">
        <v>89</v>
      </c>
      <c r="AV165" s="14" t="s">
        <v>89</v>
      </c>
      <c r="AW165" s="14" t="s">
        <v>41</v>
      </c>
      <c r="AX165" s="14" t="s">
        <v>80</v>
      </c>
      <c r="AY165" s="258" t="s">
        <v>257</v>
      </c>
    </row>
    <row r="166" s="13" customFormat="1">
      <c r="A166" s="13"/>
      <c r="B166" s="237"/>
      <c r="C166" s="238"/>
      <c r="D166" s="239" t="s">
        <v>268</v>
      </c>
      <c r="E166" s="240" t="s">
        <v>35</v>
      </c>
      <c r="F166" s="241" t="s">
        <v>980</v>
      </c>
      <c r="G166" s="238"/>
      <c r="H166" s="240" t="s">
        <v>35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268</v>
      </c>
      <c r="AU166" s="247" t="s">
        <v>89</v>
      </c>
      <c r="AV166" s="13" t="s">
        <v>87</v>
      </c>
      <c r="AW166" s="13" t="s">
        <v>41</v>
      </c>
      <c r="AX166" s="13" t="s">
        <v>80</v>
      </c>
      <c r="AY166" s="247" t="s">
        <v>257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2512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4" customFormat="1">
      <c r="A168" s="14"/>
      <c r="B168" s="248"/>
      <c r="C168" s="249"/>
      <c r="D168" s="239" t="s">
        <v>268</v>
      </c>
      <c r="E168" s="250" t="s">
        <v>35</v>
      </c>
      <c r="F168" s="251" t="s">
        <v>2514</v>
      </c>
      <c r="G168" s="249"/>
      <c r="H168" s="252">
        <v>90.033000000000001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268</v>
      </c>
      <c r="AU168" s="258" t="s">
        <v>89</v>
      </c>
      <c r="AV168" s="14" t="s">
        <v>89</v>
      </c>
      <c r="AW168" s="14" t="s">
        <v>41</v>
      </c>
      <c r="AX168" s="14" t="s">
        <v>80</v>
      </c>
      <c r="AY168" s="258" t="s">
        <v>257</v>
      </c>
    </row>
    <row r="169" s="15" customFormat="1">
      <c r="A169" s="15"/>
      <c r="B169" s="259"/>
      <c r="C169" s="260"/>
      <c r="D169" s="239" t="s">
        <v>268</v>
      </c>
      <c r="E169" s="261" t="s">
        <v>35</v>
      </c>
      <c r="F169" s="262" t="s">
        <v>272</v>
      </c>
      <c r="G169" s="260"/>
      <c r="H169" s="263">
        <v>379.98599999999999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9" t="s">
        <v>268</v>
      </c>
      <c r="AU169" s="269" t="s">
        <v>89</v>
      </c>
      <c r="AV169" s="15" t="s">
        <v>264</v>
      </c>
      <c r="AW169" s="15" t="s">
        <v>41</v>
      </c>
      <c r="AX169" s="15" t="s">
        <v>87</v>
      </c>
      <c r="AY169" s="269" t="s">
        <v>257</v>
      </c>
    </row>
    <row r="170" s="2" customFormat="1" ht="24.15" customHeight="1">
      <c r="A170" s="41"/>
      <c r="B170" s="42"/>
      <c r="C170" s="219" t="s">
        <v>331</v>
      </c>
      <c r="D170" s="219" t="s">
        <v>259</v>
      </c>
      <c r="E170" s="220" t="s">
        <v>324</v>
      </c>
      <c r="F170" s="221" t="s">
        <v>325</v>
      </c>
      <c r="G170" s="222" t="s">
        <v>318</v>
      </c>
      <c r="H170" s="223">
        <v>35.616</v>
      </c>
      <c r="I170" s="224"/>
      <c r="J170" s="225">
        <f>ROUND(I170*H170,2)</f>
        <v>0</v>
      </c>
      <c r="K170" s="221" t="s">
        <v>263</v>
      </c>
      <c r="L170" s="47"/>
      <c r="M170" s="226" t="s">
        <v>35</v>
      </c>
      <c r="N170" s="227" t="s">
        <v>51</v>
      </c>
      <c r="O170" s="87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0" t="s">
        <v>264</v>
      </c>
      <c r="AT170" s="230" t="s">
        <v>259</v>
      </c>
      <c r="AU170" s="230" t="s">
        <v>89</v>
      </c>
      <c r="AY170" s="19" t="s">
        <v>257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9" t="s">
        <v>87</v>
      </c>
      <c r="BK170" s="231">
        <f>ROUND(I170*H170,2)</f>
        <v>0</v>
      </c>
      <c r="BL170" s="19" t="s">
        <v>264</v>
      </c>
      <c r="BM170" s="230" t="s">
        <v>2515</v>
      </c>
    </row>
    <row r="171" s="2" customFormat="1">
      <c r="A171" s="41"/>
      <c r="B171" s="42"/>
      <c r="C171" s="43"/>
      <c r="D171" s="232" t="s">
        <v>266</v>
      </c>
      <c r="E171" s="43"/>
      <c r="F171" s="233" t="s">
        <v>327</v>
      </c>
      <c r="G171" s="43"/>
      <c r="H171" s="43"/>
      <c r="I171" s="234"/>
      <c r="J171" s="43"/>
      <c r="K171" s="43"/>
      <c r="L171" s="47"/>
      <c r="M171" s="235"/>
      <c r="N171" s="23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266</v>
      </c>
      <c r="AU171" s="19" t="s">
        <v>89</v>
      </c>
    </row>
    <row r="172" s="13" customFormat="1">
      <c r="A172" s="13"/>
      <c r="B172" s="237"/>
      <c r="C172" s="238"/>
      <c r="D172" s="239" t="s">
        <v>268</v>
      </c>
      <c r="E172" s="240" t="s">
        <v>35</v>
      </c>
      <c r="F172" s="241" t="s">
        <v>2496</v>
      </c>
      <c r="G172" s="238"/>
      <c r="H172" s="240" t="s">
        <v>35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268</v>
      </c>
      <c r="AU172" s="247" t="s">
        <v>89</v>
      </c>
      <c r="AV172" s="13" t="s">
        <v>87</v>
      </c>
      <c r="AW172" s="13" t="s">
        <v>41</v>
      </c>
      <c r="AX172" s="13" t="s">
        <v>80</v>
      </c>
      <c r="AY172" s="247" t="s">
        <v>257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2506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4" customFormat="1">
      <c r="A174" s="14"/>
      <c r="B174" s="248"/>
      <c r="C174" s="249"/>
      <c r="D174" s="239" t="s">
        <v>268</v>
      </c>
      <c r="E174" s="250" t="s">
        <v>35</v>
      </c>
      <c r="F174" s="251" t="s">
        <v>2516</v>
      </c>
      <c r="G174" s="249"/>
      <c r="H174" s="252">
        <v>22.032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268</v>
      </c>
      <c r="AU174" s="258" t="s">
        <v>89</v>
      </c>
      <c r="AV174" s="14" t="s">
        <v>89</v>
      </c>
      <c r="AW174" s="14" t="s">
        <v>41</v>
      </c>
      <c r="AX174" s="14" t="s">
        <v>80</v>
      </c>
      <c r="AY174" s="258" t="s">
        <v>257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1995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4" customFormat="1">
      <c r="A176" s="14"/>
      <c r="B176" s="248"/>
      <c r="C176" s="249"/>
      <c r="D176" s="239" t="s">
        <v>268</v>
      </c>
      <c r="E176" s="250" t="s">
        <v>35</v>
      </c>
      <c r="F176" s="251" t="s">
        <v>2517</v>
      </c>
      <c r="G176" s="249"/>
      <c r="H176" s="252">
        <v>6.3840000000000003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268</v>
      </c>
      <c r="AU176" s="258" t="s">
        <v>89</v>
      </c>
      <c r="AV176" s="14" t="s">
        <v>89</v>
      </c>
      <c r="AW176" s="14" t="s">
        <v>41</v>
      </c>
      <c r="AX176" s="14" t="s">
        <v>80</v>
      </c>
      <c r="AY176" s="258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2510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330</v>
      </c>
      <c r="G178" s="249"/>
      <c r="H178" s="252">
        <v>7.2000000000000002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5" customFormat="1">
      <c r="A179" s="15"/>
      <c r="B179" s="259"/>
      <c r="C179" s="260"/>
      <c r="D179" s="239" t="s">
        <v>268</v>
      </c>
      <c r="E179" s="261" t="s">
        <v>35</v>
      </c>
      <c r="F179" s="262" t="s">
        <v>272</v>
      </c>
      <c r="G179" s="260"/>
      <c r="H179" s="263">
        <v>35.616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268</v>
      </c>
      <c r="AU179" s="269" t="s">
        <v>89</v>
      </c>
      <c r="AV179" s="15" t="s">
        <v>264</v>
      </c>
      <c r="AW179" s="15" t="s">
        <v>41</v>
      </c>
      <c r="AX179" s="15" t="s">
        <v>87</v>
      </c>
      <c r="AY179" s="269" t="s">
        <v>257</v>
      </c>
    </row>
    <row r="180" s="2" customFormat="1" ht="21.75" customHeight="1">
      <c r="A180" s="41"/>
      <c r="B180" s="42"/>
      <c r="C180" s="219" t="s">
        <v>337</v>
      </c>
      <c r="D180" s="219" t="s">
        <v>259</v>
      </c>
      <c r="E180" s="220" t="s">
        <v>995</v>
      </c>
      <c r="F180" s="221" t="s">
        <v>996</v>
      </c>
      <c r="G180" s="222" t="s">
        <v>262</v>
      </c>
      <c r="H180" s="223">
        <v>735.07500000000005</v>
      </c>
      <c r="I180" s="224"/>
      <c r="J180" s="225">
        <f>ROUND(I180*H180,2)</f>
        <v>0</v>
      </c>
      <c r="K180" s="221" t="s">
        <v>263</v>
      </c>
      <c r="L180" s="47"/>
      <c r="M180" s="226" t="s">
        <v>35</v>
      </c>
      <c r="N180" s="227" t="s">
        <v>51</v>
      </c>
      <c r="O180" s="87"/>
      <c r="P180" s="228">
        <f>O180*H180</f>
        <v>0</v>
      </c>
      <c r="Q180" s="228">
        <v>0.00084999999999999995</v>
      </c>
      <c r="R180" s="228">
        <f>Q180*H180</f>
        <v>0.62481375000000006</v>
      </c>
      <c r="S180" s="228">
        <v>0</v>
      </c>
      <c r="T180" s="22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0" t="s">
        <v>264</v>
      </c>
      <c r="AT180" s="230" t="s">
        <v>259</v>
      </c>
      <c r="AU180" s="230" t="s">
        <v>89</v>
      </c>
      <c r="AY180" s="19" t="s">
        <v>257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87</v>
      </c>
      <c r="BK180" s="231">
        <f>ROUND(I180*H180,2)</f>
        <v>0</v>
      </c>
      <c r="BL180" s="19" t="s">
        <v>264</v>
      </c>
      <c r="BM180" s="230" t="s">
        <v>2518</v>
      </c>
    </row>
    <row r="181" s="2" customFormat="1">
      <c r="A181" s="41"/>
      <c r="B181" s="42"/>
      <c r="C181" s="43"/>
      <c r="D181" s="232" t="s">
        <v>266</v>
      </c>
      <c r="E181" s="43"/>
      <c r="F181" s="233" t="s">
        <v>998</v>
      </c>
      <c r="G181" s="43"/>
      <c r="H181" s="43"/>
      <c r="I181" s="234"/>
      <c r="J181" s="43"/>
      <c r="K181" s="43"/>
      <c r="L181" s="47"/>
      <c r="M181" s="235"/>
      <c r="N181" s="23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266</v>
      </c>
      <c r="AU181" s="19" t="s">
        <v>89</v>
      </c>
    </row>
    <row r="182" s="13" customFormat="1">
      <c r="A182" s="13"/>
      <c r="B182" s="237"/>
      <c r="C182" s="238"/>
      <c r="D182" s="239" t="s">
        <v>268</v>
      </c>
      <c r="E182" s="240" t="s">
        <v>35</v>
      </c>
      <c r="F182" s="241" t="s">
        <v>2496</v>
      </c>
      <c r="G182" s="238"/>
      <c r="H182" s="240" t="s">
        <v>35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268</v>
      </c>
      <c r="AU182" s="247" t="s">
        <v>89</v>
      </c>
      <c r="AV182" s="13" t="s">
        <v>87</v>
      </c>
      <c r="AW182" s="13" t="s">
        <v>41</v>
      </c>
      <c r="AX182" s="13" t="s">
        <v>80</v>
      </c>
      <c r="AY182" s="247" t="s">
        <v>257</v>
      </c>
    </row>
    <row r="183" s="13" customFormat="1">
      <c r="A183" s="13"/>
      <c r="B183" s="237"/>
      <c r="C183" s="238"/>
      <c r="D183" s="239" t="s">
        <v>268</v>
      </c>
      <c r="E183" s="240" t="s">
        <v>35</v>
      </c>
      <c r="F183" s="241" t="s">
        <v>975</v>
      </c>
      <c r="G183" s="238"/>
      <c r="H183" s="240" t="s">
        <v>35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268</v>
      </c>
      <c r="AU183" s="247" t="s">
        <v>89</v>
      </c>
      <c r="AV183" s="13" t="s">
        <v>87</v>
      </c>
      <c r="AW183" s="13" t="s">
        <v>41</v>
      </c>
      <c r="AX183" s="13" t="s">
        <v>80</v>
      </c>
      <c r="AY183" s="247" t="s">
        <v>257</v>
      </c>
    </row>
    <row r="184" s="13" customFormat="1">
      <c r="A184" s="13"/>
      <c r="B184" s="237"/>
      <c r="C184" s="238"/>
      <c r="D184" s="239" t="s">
        <v>268</v>
      </c>
      <c r="E184" s="240" t="s">
        <v>35</v>
      </c>
      <c r="F184" s="241" t="s">
        <v>2512</v>
      </c>
      <c r="G184" s="238"/>
      <c r="H184" s="240" t="s">
        <v>35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268</v>
      </c>
      <c r="AU184" s="247" t="s">
        <v>89</v>
      </c>
      <c r="AV184" s="13" t="s">
        <v>87</v>
      </c>
      <c r="AW184" s="13" t="s">
        <v>41</v>
      </c>
      <c r="AX184" s="13" t="s">
        <v>80</v>
      </c>
      <c r="AY184" s="247" t="s">
        <v>257</v>
      </c>
    </row>
    <row r="185" s="14" customFormat="1">
      <c r="A185" s="14"/>
      <c r="B185" s="248"/>
      <c r="C185" s="249"/>
      <c r="D185" s="239" t="s">
        <v>268</v>
      </c>
      <c r="E185" s="250" t="s">
        <v>35</v>
      </c>
      <c r="F185" s="251" t="s">
        <v>2519</v>
      </c>
      <c r="G185" s="249"/>
      <c r="H185" s="252">
        <v>578.38499999999999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268</v>
      </c>
      <c r="AU185" s="258" t="s">
        <v>89</v>
      </c>
      <c r="AV185" s="14" t="s">
        <v>89</v>
      </c>
      <c r="AW185" s="14" t="s">
        <v>41</v>
      </c>
      <c r="AX185" s="14" t="s">
        <v>80</v>
      </c>
      <c r="AY185" s="258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980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2512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4" customFormat="1">
      <c r="A188" s="14"/>
      <c r="B188" s="248"/>
      <c r="C188" s="249"/>
      <c r="D188" s="239" t="s">
        <v>268</v>
      </c>
      <c r="E188" s="250" t="s">
        <v>35</v>
      </c>
      <c r="F188" s="251" t="s">
        <v>2520</v>
      </c>
      <c r="G188" s="249"/>
      <c r="H188" s="252">
        <v>156.69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268</v>
      </c>
      <c r="AU188" s="258" t="s">
        <v>89</v>
      </c>
      <c r="AV188" s="14" t="s">
        <v>89</v>
      </c>
      <c r="AW188" s="14" t="s">
        <v>41</v>
      </c>
      <c r="AX188" s="14" t="s">
        <v>80</v>
      </c>
      <c r="AY188" s="258" t="s">
        <v>257</v>
      </c>
    </row>
    <row r="189" s="15" customFormat="1">
      <c r="A189" s="15"/>
      <c r="B189" s="259"/>
      <c r="C189" s="260"/>
      <c r="D189" s="239" t="s">
        <v>268</v>
      </c>
      <c r="E189" s="261" t="s">
        <v>35</v>
      </c>
      <c r="F189" s="262" t="s">
        <v>272</v>
      </c>
      <c r="G189" s="260"/>
      <c r="H189" s="263">
        <v>735.07500000000005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268</v>
      </c>
      <c r="AU189" s="269" t="s">
        <v>89</v>
      </c>
      <c r="AV189" s="15" t="s">
        <v>264</v>
      </c>
      <c r="AW189" s="15" t="s">
        <v>41</v>
      </c>
      <c r="AX189" s="15" t="s">
        <v>87</v>
      </c>
      <c r="AY189" s="269" t="s">
        <v>257</v>
      </c>
    </row>
    <row r="190" s="2" customFormat="1" ht="24.15" customHeight="1">
      <c r="A190" s="41"/>
      <c r="B190" s="42"/>
      <c r="C190" s="219" t="s">
        <v>293</v>
      </c>
      <c r="D190" s="219" t="s">
        <v>259</v>
      </c>
      <c r="E190" s="220" t="s">
        <v>1001</v>
      </c>
      <c r="F190" s="221" t="s">
        <v>1002</v>
      </c>
      <c r="G190" s="222" t="s">
        <v>262</v>
      </c>
      <c r="H190" s="223">
        <v>735.07500000000005</v>
      </c>
      <c r="I190" s="224"/>
      <c r="J190" s="225">
        <f>ROUND(I190*H190,2)</f>
        <v>0</v>
      </c>
      <c r="K190" s="221" t="s">
        <v>263</v>
      </c>
      <c r="L190" s="47"/>
      <c r="M190" s="226" t="s">
        <v>35</v>
      </c>
      <c r="N190" s="227" t="s">
        <v>51</v>
      </c>
      <c r="O190" s="8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264</v>
      </c>
      <c r="AT190" s="230" t="s">
        <v>259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2521</v>
      </c>
    </row>
    <row r="191" s="2" customFormat="1">
      <c r="A191" s="41"/>
      <c r="B191" s="42"/>
      <c r="C191" s="43"/>
      <c r="D191" s="232" t="s">
        <v>266</v>
      </c>
      <c r="E191" s="43"/>
      <c r="F191" s="233" t="s">
        <v>1004</v>
      </c>
      <c r="G191" s="43"/>
      <c r="H191" s="43"/>
      <c r="I191" s="234"/>
      <c r="J191" s="43"/>
      <c r="K191" s="43"/>
      <c r="L191" s="47"/>
      <c r="M191" s="235"/>
      <c r="N191" s="23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266</v>
      </c>
      <c r="AU191" s="19" t="s">
        <v>89</v>
      </c>
    </row>
    <row r="192" s="2" customFormat="1" ht="37.8" customHeight="1">
      <c r="A192" s="41"/>
      <c r="B192" s="42"/>
      <c r="C192" s="219" t="s">
        <v>348</v>
      </c>
      <c r="D192" s="219" t="s">
        <v>259</v>
      </c>
      <c r="E192" s="220" t="s">
        <v>342</v>
      </c>
      <c r="F192" s="221" t="s">
        <v>343</v>
      </c>
      <c r="G192" s="222" t="s">
        <v>318</v>
      </c>
      <c r="H192" s="223">
        <v>379.98599999999999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2522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345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2496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3" customFormat="1">
      <c r="A195" s="13"/>
      <c r="B195" s="237"/>
      <c r="C195" s="238"/>
      <c r="D195" s="239" t="s">
        <v>268</v>
      </c>
      <c r="E195" s="240" t="s">
        <v>35</v>
      </c>
      <c r="F195" s="241" t="s">
        <v>346</v>
      </c>
      <c r="G195" s="238"/>
      <c r="H195" s="240" t="s">
        <v>35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268</v>
      </c>
      <c r="AU195" s="247" t="s">
        <v>89</v>
      </c>
      <c r="AV195" s="13" t="s">
        <v>87</v>
      </c>
      <c r="AW195" s="13" t="s">
        <v>41</v>
      </c>
      <c r="AX195" s="13" t="s">
        <v>80</v>
      </c>
      <c r="AY195" s="247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2523</v>
      </c>
      <c r="G196" s="249"/>
      <c r="H196" s="252">
        <v>379.98599999999999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379.98599999999999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37.8" customHeight="1">
      <c r="A198" s="41"/>
      <c r="B198" s="42"/>
      <c r="C198" s="219" t="s">
        <v>8</v>
      </c>
      <c r="D198" s="219" t="s">
        <v>259</v>
      </c>
      <c r="E198" s="220" t="s">
        <v>349</v>
      </c>
      <c r="F198" s="221" t="s">
        <v>350</v>
      </c>
      <c r="G198" s="222" t="s">
        <v>318</v>
      </c>
      <c r="H198" s="223">
        <v>759.97199999999998</v>
      </c>
      <c r="I198" s="224"/>
      <c r="J198" s="225">
        <f>ROUND(I198*H198,2)</f>
        <v>0</v>
      </c>
      <c r="K198" s="221" t="s">
        <v>263</v>
      </c>
      <c r="L198" s="47"/>
      <c r="M198" s="226" t="s">
        <v>35</v>
      </c>
      <c r="N198" s="227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264</v>
      </c>
      <c r="AT198" s="230" t="s">
        <v>259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2524</v>
      </c>
    </row>
    <row r="199" s="2" customFormat="1">
      <c r="A199" s="41"/>
      <c r="B199" s="42"/>
      <c r="C199" s="43"/>
      <c r="D199" s="232" t="s">
        <v>266</v>
      </c>
      <c r="E199" s="43"/>
      <c r="F199" s="233" t="s">
        <v>352</v>
      </c>
      <c r="G199" s="43"/>
      <c r="H199" s="43"/>
      <c r="I199" s="234"/>
      <c r="J199" s="43"/>
      <c r="K199" s="43"/>
      <c r="L199" s="47"/>
      <c r="M199" s="235"/>
      <c r="N199" s="23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266</v>
      </c>
      <c r="AU199" s="19" t="s">
        <v>89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2496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346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4" customFormat="1">
      <c r="A202" s="14"/>
      <c r="B202" s="248"/>
      <c r="C202" s="249"/>
      <c r="D202" s="239" t="s">
        <v>268</v>
      </c>
      <c r="E202" s="250" t="s">
        <v>35</v>
      </c>
      <c r="F202" s="251" t="s">
        <v>2525</v>
      </c>
      <c r="G202" s="249"/>
      <c r="H202" s="252">
        <v>759.97199999999998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268</v>
      </c>
      <c r="AU202" s="258" t="s">
        <v>89</v>
      </c>
      <c r="AV202" s="14" t="s">
        <v>89</v>
      </c>
      <c r="AW202" s="14" t="s">
        <v>41</v>
      </c>
      <c r="AX202" s="14" t="s">
        <v>80</v>
      </c>
      <c r="AY202" s="258" t="s">
        <v>257</v>
      </c>
    </row>
    <row r="203" s="15" customFormat="1">
      <c r="A203" s="15"/>
      <c r="B203" s="259"/>
      <c r="C203" s="260"/>
      <c r="D203" s="239" t="s">
        <v>268</v>
      </c>
      <c r="E203" s="261" t="s">
        <v>35</v>
      </c>
      <c r="F203" s="262" t="s">
        <v>272</v>
      </c>
      <c r="G203" s="260"/>
      <c r="H203" s="263">
        <v>759.97199999999998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9" t="s">
        <v>268</v>
      </c>
      <c r="AU203" s="269" t="s">
        <v>89</v>
      </c>
      <c r="AV203" s="15" t="s">
        <v>264</v>
      </c>
      <c r="AW203" s="15" t="s">
        <v>41</v>
      </c>
      <c r="AX203" s="15" t="s">
        <v>87</v>
      </c>
      <c r="AY203" s="269" t="s">
        <v>257</v>
      </c>
    </row>
    <row r="204" s="2" customFormat="1" ht="24.15" customHeight="1">
      <c r="A204" s="41"/>
      <c r="B204" s="42"/>
      <c r="C204" s="219" t="s">
        <v>361</v>
      </c>
      <c r="D204" s="219" t="s">
        <v>259</v>
      </c>
      <c r="E204" s="220" t="s">
        <v>354</v>
      </c>
      <c r="F204" s="221" t="s">
        <v>355</v>
      </c>
      <c r="G204" s="222" t="s">
        <v>356</v>
      </c>
      <c r="H204" s="223">
        <v>645.976</v>
      </c>
      <c r="I204" s="224"/>
      <c r="J204" s="225">
        <f>ROUND(I204*H204,2)</f>
        <v>0</v>
      </c>
      <c r="K204" s="221" t="s">
        <v>263</v>
      </c>
      <c r="L204" s="47"/>
      <c r="M204" s="226" t="s">
        <v>35</v>
      </c>
      <c r="N204" s="227" t="s">
        <v>51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264</v>
      </c>
      <c r="AT204" s="230" t="s">
        <v>259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2526</v>
      </c>
    </row>
    <row r="205" s="2" customFormat="1">
      <c r="A205" s="41"/>
      <c r="B205" s="42"/>
      <c r="C205" s="43"/>
      <c r="D205" s="232" t="s">
        <v>266</v>
      </c>
      <c r="E205" s="43"/>
      <c r="F205" s="233" t="s">
        <v>358</v>
      </c>
      <c r="G205" s="43"/>
      <c r="H205" s="43"/>
      <c r="I205" s="234"/>
      <c r="J205" s="43"/>
      <c r="K205" s="43"/>
      <c r="L205" s="47"/>
      <c r="M205" s="235"/>
      <c r="N205" s="23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266</v>
      </c>
      <c r="AU205" s="19" t="s">
        <v>89</v>
      </c>
    </row>
    <row r="206" s="13" customFormat="1">
      <c r="A206" s="13"/>
      <c r="B206" s="237"/>
      <c r="C206" s="238"/>
      <c r="D206" s="239" t="s">
        <v>268</v>
      </c>
      <c r="E206" s="240" t="s">
        <v>35</v>
      </c>
      <c r="F206" s="241" t="s">
        <v>2496</v>
      </c>
      <c r="G206" s="238"/>
      <c r="H206" s="240" t="s">
        <v>35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268</v>
      </c>
      <c r="AU206" s="247" t="s">
        <v>89</v>
      </c>
      <c r="AV206" s="13" t="s">
        <v>87</v>
      </c>
      <c r="AW206" s="13" t="s">
        <v>41</v>
      </c>
      <c r="AX206" s="13" t="s">
        <v>80</v>
      </c>
      <c r="AY206" s="247" t="s">
        <v>257</v>
      </c>
    </row>
    <row r="207" s="13" customFormat="1">
      <c r="A207" s="13"/>
      <c r="B207" s="237"/>
      <c r="C207" s="238"/>
      <c r="D207" s="239" t="s">
        <v>268</v>
      </c>
      <c r="E207" s="240" t="s">
        <v>35</v>
      </c>
      <c r="F207" s="241" t="s">
        <v>359</v>
      </c>
      <c r="G207" s="238"/>
      <c r="H207" s="240" t="s">
        <v>35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268</v>
      </c>
      <c r="AU207" s="247" t="s">
        <v>89</v>
      </c>
      <c r="AV207" s="13" t="s">
        <v>87</v>
      </c>
      <c r="AW207" s="13" t="s">
        <v>41</v>
      </c>
      <c r="AX207" s="13" t="s">
        <v>80</v>
      </c>
      <c r="AY207" s="247" t="s">
        <v>257</v>
      </c>
    </row>
    <row r="208" s="14" customFormat="1">
      <c r="A208" s="14"/>
      <c r="B208" s="248"/>
      <c r="C208" s="249"/>
      <c r="D208" s="239" t="s">
        <v>268</v>
      </c>
      <c r="E208" s="250" t="s">
        <v>35</v>
      </c>
      <c r="F208" s="251" t="s">
        <v>2527</v>
      </c>
      <c r="G208" s="249"/>
      <c r="H208" s="252">
        <v>645.976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268</v>
      </c>
      <c r="AU208" s="258" t="s">
        <v>89</v>
      </c>
      <c r="AV208" s="14" t="s">
        <v>89</v>
      </c>
      <c r="AW208" s="14" t="s">
        <v>41</v>
      </c>
      <c r="AX208" s="14" t="s">
        <v>80</v>
      </c>
      <c r="AY208" s="258" t="s">
        <v>257</v>
      </c>
    </row>
    <row r="209" s="15" customFormat="1">
      <c r="A209" s="15"/>
      <c r="B209" s="259"/>
      <c r="C209" s="260"/>
      <c r="D209" s="239" t="s">
        <v>268</v>
      </c>
      <c r="E209" s="261" t="s">
        <v>35</v>
      </c>
      <c r="F209" s="262" t="s">
        <v>272</v>
      </c>
      <c r="G209" s="260"/>
      <c r="H209" s="263">
        <v>645.976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268</v>
      </c>
      <c r="AU209" s="269" t="s">
        <v>89</v>
      </c>
      <c r="AV209" s="15" t="s">
        <v>264</v>
      </c>
      <c r="AW209" s="15" t="s">
        <v>41</v>
      </c>
      <c r="AX209" s="15" t="s">
        <v>87</v>
      </c>
      <c r="AY209" s="269" t="s">
        <v>257</v>
      </c>
    </row>
    <row r="210" s="2" customFormat="1" ht="24.15" customHeight="1">
      <c r="A210" s="41"/>
      <c r="B210" s="42"/>
      <c r="C210" s="219" t="s">
        <v>368</v>
      </c>
      <c r="D210" s="219" t="s">
        <v>259</v>
      </c>
      <c r="E210" s="220" t="s">
        <v>362</v>
      </c>
      <c r="F210" s="221" t="s">
        <v>363</v>
      </c>
      <c r="G210" s="222" t="s">
        <v>318</v>
      </c>
      <c r="H210" s="223">
        <v>230.08000000000001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2528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365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2496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366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4" customFormat="1">
      <c r="A214" s="14"/>
      <c r="B214" s="248"/>
      <c r="C214" s="249"/>
      <c r="D214" s="239" t="s">
        <v>268</v>
      </c>
      <c r="E214" s="250" t="s">
        <v>35</v>
      </c>
      <c r="F214" s="251" t="s">
        <v>2529</v>
      </c>
      <c r="G214" s="249"/>
      <c r="H214" s="252">
        <v>230.08000000000001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41</v>
      </c>
      <c r="AX214" s="14" t="s">
        <v>80</v>
      </c>
      <c r="AY214" s="258" t="s">
        <v>257</v>
      </c>
    </row>
    <row r="215" s="15" customFormat="1">
      <c r="A215" s="15"/>
      <c r="B215" s="259"/>
      <c r="C215" s="260"/>
      <c r="D215" s="239" t="s">
        <v>268</v>
      </c>
      <c r="E215" s="261" t="s">
        <v>35</v>
      </c>
      <c r="F215" s="262" t="s">
        <v>272</v>
      </c>
      <c r="G215" s="260"/>
      <c r="H215" s="263">
        <v>230.08000000000001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268</v>
      </c>
      <c r="AU215" s="269" t="s">
        <v>89</v>
      </c>
      <c r="AV215" s="15" t="s">
        <v>264</v>
      </c>
      <c r="AW215" s="15" t="s">
        <v>41</v>
      </c>
      <c r="AX215" s="15" t="s">
        <v>87</v>
      </c>
      <c r="AY215" s="269" t="s">
        <v>257</v>
      </c>
    </row>
    <row r="216" s="2" customFormat="1" ht="16.5" customHeight="1">
      <c r="A216" s="41"/>
      <c r="B216" s="42"/>
      <c r="C216" s="270" t="s">
        <v>374</v>
      </c>
      <c r="D216" s="270" t="s">
        <v>369</v>
      </c>
      <c r="E216" s="271" t="s">
        <v>370</v>
      </c>
      <c r="F216" s="272" t="s">
        <v>371</v>
      </c>
      <c r="G216" s="273" t="s">
        <v>356</v>
      </c>
      <c r="H216" s="274">
        <v>460.16000000000002</v>
      </c>
      <c r="I216" s="275"/>
      <c r="J216" s="276">
        <f>ROUND(I216*H216,2)</f>
        <v>0</v>
      </c>
      <c r="K216" s="272" t="s">
        <v>263</v>
      </c>
      <c r="L216" s="277"/>
      <c r="M216" s="278" t="s">
        <v>35</v>
      </c>
      <c r="N216" s="279" t="s">
        <v>51</v>
      </c>
      <c r="O216" s="87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308</v>
      </c>
      <c r="AT216" s="230" t="s">
        <v>369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2530</v>
      </c>
    </row>
    <row r="217" s="14" customFormat="1">
      <c r="A217" s="14"/>
      <c r="B217" s="248"/>
      <c r="C217" s="249"/>
      <c r="D217" s="239" t="s">
        <v>268</v>
      </c>
      <c r="E217" s="249"/>
      <c r="F217" s="251" t="s">
        <v>2531</v>
      </c>
      <c r="G217" s="249"/>
      <c r="H217" s="252">
        <v>460.16000000000002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268</v>
      </c>
      <c r="AU217" s="258" t="s">
        <v>89</v>
      </c>
      <c r="AV217" s="14" t="s">
        <v>89</v>
      </c>
      <c r="AW217" s="14" t="s">
        <v>4</v>
      </c>
      <c r="AX217" s="14" t="s">
        <v>87</v>
      </c>
      <c r="AY217" s="258" t="s">
        <v>257</v>
      </c>
    </row>
    <row r="218" s="2" customFormat="1" ht="37.8" customHeight="1">
      <c r="A218" s="41"/>
      <c r="B218" s="42"/>
      <c r="C218" s="219" t="s">
        <v>382</v>
      </c>
      <c r="D218" s="219" t="s">
        <v>259</v>
      </c>
      <c r="E218" s="220" t="s">
        <v>375</v>
      </c>
      <c r="F218" s="221" t="s">
        <v>376</v>
      </c>
      <c r="G218" s="222" t="s">
        <v>318</v>
      </c>
      <c r="H218" s="223">
        <v>109.057</v>
      </c>
      <c r="I218" s="224"/>
      <c r="J218" s="225">
        <f>ROUND(I218*H218,2)</f>
        <v>0</v>
      </c>
      <c r="K218" s="221" t="s">
        <v>263</v>
      </c>
      <c r="L218" s="47"/>
      <c r="M218" s="226" t="s">
        <v>35</v>
      </c>
      <c r="N218" s="227" t="s">
        <v>51</v>
      </c>
      <c r="O218" s="87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30" t="s">
        <v>264</v>
      </c>
      <c r="AT218" s="230" t="s">
        <v>259</v>
      </c>
      <c r="AU218" s="230" t="s">
        <v>89</v>
      </c>
      <c r="AY218" s="19" t="s">
        <v>257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9" t="s">
        <v>87</v>
      </c>
      <c r="BK218" s="231">
        <f>ROUND(I218*H218,2)</f>
        <v>0</v>
      </c>
      <c r="BL218" s="19" t="s">
        <v>264</v>
      </c>
      <c r="BM218" s="230" t="s">
        <v>2532</v>
      </c>
    </row>
    <row r="219" s="2" customFormat="1">
      <c r="A219" s="41"/>
      <c r="B219" s="42"/>
      <c r="C219" s="43"/>
      <c r="D219" s="232" t="s">
        <v>266</v>
      </c>
      <c r="E219" s="43"/>
      <c r="F219" s="233" t="s">
        <v>378</v>
      </c>
      <c r="G219" s="43"/>
      <c r="H219" s="43"/>
      <c r="I219" s="234"/>
      <c r="J219" s="43"/>
      <c r="K219" s="43"/>
      <c r="L219" s="47"/>
      <c r="M219" s="235"/>
      <c r="N219" s="23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266</v>
      </c>
      <c r="AU219" s="19" t="s">
        <v>89</v>
      </c>
    </row>
    <row r="220" s="13" customFormat="1">
      <c r="A220" s="13"/>
      <c r="B220" s="237"/>
      <c r="C220" s="238"/>
      <c r="D220" s="239" t="s">
        <v>268</v>
      </c>
      <c r="E220" s="240" t="s">
        <v>35</v>
      </c>
      <c r="F220" s="241" t="s">
        <v>2496</v>
      </c>
      <c r="G220" s="238"/>
      <c r="H220" s="240" t="s">
        <v>35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268</v>
      </c>
      <c r="AU220" s="247" t="s">
        <v>89</v>
      </c>
      <c r="AV220" s="13" t="s">
        <v>87</v>
      </c>
      <c r="AW220" s="13" t="s">
        <v>41</v>
      </c>
      <c r="AX220" s="13" t="s">
        <v>80</v>
      </c>
      <c r="AY220" s="247" t="s">
        <v>257</v>
      </c>
    </row>
    <row r="221" s="13" customFormat="1">
      <c r="A221" s="13"/>
      <c r="B221" s="237"/>
      <c r="C221" s="238"/>
      <c r="D221" s="239" t="s">
        <v>268</v>
      </c>
      <c r="E221" s="240" t="s">
        <v>35</v>
      </c>
      <c r="F221" s="241" t="s">
        <v>379</v>
      </c>
      <c r="G221" s="238"/>
      <c r="H221" s="240" t="s">
        <v>35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268</v>
      </c>
      <c r="AU221" s="247" t="s">
        <v>89</v>
      </c>
      <c r="AV221" s="13" t="s">
        <v>87</v>
      </c>
      <c r="AW221" s="13" t="s">
        <v>41</v>
      </c>
      <c r="AX221" s="13" t="s">
        <v>80</v>
      </c>
      <c r="AY221" s="247" t="s">
        <v>257</v>
      </c>
    </row>
    <row r="222" s="14" customFormat="1">
      <c r="A222" s="14"/>
      <c r="B222" s="248"/>
      <c r="C222" s="249"/>
      <c r="D222" s="239" t="s">
        <v>268</v>
      </c>
      <c r="E222" s="250" t="s">
        <v>35</v>
      </c>
      <c r="F222" s="251" t="s">
        <v>2533</v>
      </c>
      <c r="G222" s="249"/>
      <c r="H222" s="252">
        <v>119.925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268</v>
      </c>
      <c r="AU222" s="258" t="s">
        <v>89</v>
      </c>
      <c r="AV222" s="14" t="s">
        <v>89</v>
      </c>
      <c r="AW222" s="14" t="s">
        <v>41</v>
      </c>
      <c r="AX222" s="14" t="s">
        <v>80</v>
      </c>
      <c r="AY222" s="258" t="s">
        <v>257</v>
      </c>
    </row>
    <row r="223" s="14" customFormat="1">
      <c r="A223" s="14"/>
      <c r="B223" s="248"/>
      <c r="C223" s="249"/>
      <c r="D223" s="239" t="s">
        <v>268</v>
      </c>
      <c r="E223" s="250" t="s">
        <v>35</v>
      </c>
      <c r="F223" s="251" t="s">
        <v>2534</v>
      </c>
      <c r="G223" s="249"/>
      <c r="H223" s="252">
        <v>-10.868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268</v>
      </c>
      <c r="AU223" s="258" t="s">
        <v>89</v>
      </c>
      <c r="AV223" s="14" t="s">
        <v>89</v>
      </c>
      <c r="AW223" s="14" t="s">
        <v>41</v>
      </c>
      <c r="AX223" s="14" t="s">
        <v>80</v>
      </c>
      <c r="AY223" s="258" t="s">
        <v>257</v>
      </c>
    </row>
    <row r="224" s="15" customFormat="1">
      <c r="A224" s="15"/>
      <c r="B224" s="259"/>
      <c r="C224" s="260"/>
      <c r="D224" s="239" t="s">
        <v>268</v>
      </c>
      <c r="E224" s="261" t="s">
        <v>35</v>
      </c>
      <c r="F224" s="262" t="s">
        <v>272</v>
      </c>
      <c r="G224" s="260"/>
      <c r="H224" s="263">
        <v>109.057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9" t="s">
        <v>268</v>
      </c>
      <c r="AU224" s="269" t="s">
        <v>89</v>
      </c>
      <c r="AV224" s="15" t="s">
        <v>264</v>
      </c>
      <c r="AW224" s="15" t="s">
        <v>41</v>
      </c>
      <c r="AX224" s="15" t="s">
        <v>87</v>
      </c>
      <c r="AY224" s="269" t="s">
        <v>257</v>
      </c>
    </row>
    <row r="225" s="2" customFormat="1" ht="16.5" customHeight="1">
      <c r="A225" s="41"/>
      <c r="B225" s="42"/>
      <c r="C225" s="270" t="s">
        <v>388</v>
      </c>
      <c r="D225" s="270" t="s">
        <v>369</v>
      </c>
      <c r="E225" s="271" t="s">
        <v>383</v>
      </c>
      <c r="F225" s="272" t="s">
        <v>384</v>
      </c>
      <c r="G225" s="273" t="s">
        <v>356</v>
      </c>
      <c r="H225" s="274">
        <v>218.114</v>
      </c>
      <c r="I225" s="275"/>
      <c r="J225" s="276">
        <f>ROUND(I225*H225,2)</f>
        <v>0</v>
      </c>
      <c r="K225" s="272" t="s">
        <v>263</v>
      </c>
      <c r="L225" s="277"/>
      <c r="M225" s="278" t="s">
        <v>35</v>
      </c>
      <c r="N225" s="279" t="s">
        <v>51</v>
      </c>
      <c r="O225" s="87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30" t="s">
        <v>308</v>
      </c>
      <c r="AT225" s="230" t="s">
        <v>369</v>
      </c>
      <c r="AU225" s="230" t="s">
        <v>89</v>
      </c>
      <c r="AY225" s="19" t="s">
        <v>257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9" t="s">
        <v>87</v>
      </c>
      <c r="BK225" s="231">
        <f>ROUND(I225*H225,2)</f>
        <v>0</v>
      </c>
      <c r="BL225" s="19" t="s">
        <v>264</v>
      </c>
      <c r="BM225" s="230" t="s">
        <v>2535</v>
      </c>
    </row>
    <row r="226" s="14" customFormat="1">
      <c r="A226" s="14"/>
      <c r="B226" s="248"/>
      <c r="C226" s="249"/>
      <c r="D226" s="239" t="s">
        <v>268</v>
      </c>
      <c r="E226" s="249"/>
      <c r="F226" s="251" t="s">
        <v>2536</v>
      </c>
      <c r="G226" s="249"/>
      <c r="H226" s="252">
        <v>218.114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268</v>
      </c>
      <c r="AU226" s="258" t="s">
        <v>89</v>
      </c>
      <c r="AV226" s="14" t="s">
        <v>89</v>
      </c>
      <c r="AW226" s="14" t="s">
        <v>4</v>
      </c>
      <c r="AX226" s="14" t="s">
        <v>87</v>
      </c>
      <c r="AY226" s="258" t="s">
        <v>257</v>
      </c>
    </row>
    <row r="227" s="12" customFormat="1" ht="22.8" customHeight="1">
      <c r="A227" s="12"/>
      <c r="B227" s="203"/>
      <c r="C227" s="204"/>
      <c r="D227" s="205" t="s">
        <v>79</v>
      </c>
      <c r="E227" s="217" t="s">
        <v>89</v>
      </c>
      <c r="F227" s="217" t="s">
        <v>387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SUM(P228:P232)</f>
        <v>0</v>
      </c>
      <c r="Q227" s="211"/>
      <c r="R227" s="212">
        <f>SUM(R228:R232)</f>
        <v>31.471087500000003</v>
      </c>
      <c r="S227" s="211"/>
      <c r="T227" s="213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87</v>
      </c>
      <c r="AT227" s="215" t="s">
        <v>79</v>
      </c>
      <c r="AU227" s="215" t="s">
        <v>87</v>
      </c>
      <c r="AY227" s="214" t="s">
        <v>257</v>
      </c>
      <c r="BK227" s="216">
        <f>SUM(BK228:BK232)</f>
        <v>0</v>
      </c>
    </row>
    <row r="228" s="2" customFormat="1" ht="33" customHeight="1">
      <c r="A228" s="41"/>
      <c r="B228" s="42"/>
      <c r="C228" s="219" t="s">
        <v>7</v>
      </c>
      <c r="D228" s="219" t="s">
        <v>259</v>
      </c>
      <c r="E228" s="220" t="s">
        <v>389</v>
      </c>
      <c r="F228" s="221" t="s">
        <v>390</v>
      </c>
      <c r="G228" s="222" t="s">
        <v>297</v>
      </c>
      <c r="H228" s="223">
        <v>153.75</v>
      </c>
      <c r="I228" s="224"/>
      <c r="J228" s="225">
        <f>ROUND(I228*H228,2)</f>
        <v>0</v>
      </c>
      <c r="K228" s="221" t="s">
        <v>263</v>
      </c>
      <c r="L228" s="47"/>
      <c r="M228" s="226" t="s">
        <v>35</v>
      </c>
      <c r="N228" s="227" t="s">
        <v>51</v>
      </c>
      <c r="O228" s="87"/>
      <c r="P228" s="228">
        <f>O228*H228</f>
        <v>0</v>
      </c>
      <c r="Q228" s="228">
        <v>0.20469000000000001</v>
      </c>
      <c r="R228" s="228">
        <f>Q228*H228</f>
        <v>31.471087500000003</v>
      </c>
      <c r="S228" s="228">
        <v>0</v>
      </c>
      <c r="T228" s="22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0" t="s">
        <v>264</v>
      </c>
      <c r="AT228" s="230" t="s">
        <v>259</v>
      </c>
      <c r="AU228" s="230" t="s">
        <v>89</v>
      </c>
      <c r="AY228" s="19" t="s">
        <v>257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9" t="s">
        <v>87</v>
      </c>
      <c r="BK228" s="231">
        <f>ROUND(I228*H228,2)</f>
        <v>0</v>
      </c>
      <c r="BL228" s="19" t="s">
        <v>264</v>
      </c>
      <c r="BM228" s="230" t="s">
        <v>2537</v>
      </c>
    </row>
    <row r="229" s="2" customFormat="1">
      <c r="A229" s="41"/>
      <c r="B229" s="42"/>
      <c r="C229" s="43"/>
      <c r="D229" s="232" t="s">
        <v>266</v>
      </c>
      <c r="E229" s="43"/>
      <c r="F229" s="233" t="s">
        <v>392</v>
      </c>
      <c r="G229" s="43"/>
      <c r="H229" s="43"/>
      <c r="I229" s="234"/>
      <c r="J229" s="43"/>
      <c r="K229" s="43"/>
      <c r="L229" s="47"/>
      <c r="M229" s="235"/>
      <c r="N229" s="23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266</v>
      </c>
      <c r="AU229" s="19" t="s">
        <v>89</v>
      </c>
    </row>
    <row r="230" s="13" customFormat="1">
      <c r="A230" s="13"/>
      <c r="B230" s="237"/>
      <c r="C230" s="238"/>
      <c r="D230" s="239" t="s">
        <v>268</v>
      </c>
      <c r="E230" s="240" t="s">
        <v>35</v>
      </c>
      <c r="F230" s="241" t="s">
        <v>2496</v>
      </c>
      <c r="G230" s="238"/>
      <c r="H230" s="240" t="s">
        <v>35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268</v>
      </c>
      <c r="AU230" s="247" t="s">
        <v>89</v>
      </c>
      <c r="AV230" s="13" t="s">
        <v>87</v>
      </c>
      <c r="AW230" s="13" t="s">
        <v>41</v>
      </c>
      <c r="AX230" s="13" t="s">
        <v>80</v>
      </c>
      <c r="AY230" s="247" t="s">
        <v>257</v>
      </c>
    </row>
    <row r="231" s="14" customFormat="1">
      <c r="A231" s="14"/>
      <c r="B231" s="248"/>
      <c r="C231" s="249"/>
      <c r="D231" s="239" t="s">
        <v>268</v>
      </c>
      <c r="E231" s="250" t="s">
        <v>35</v>
      </c>
      <c r="F231" s="251" t="s">
        <v>2538</v>
      </c>
      <c r="G231" s="249"/>
      <c r="H231" s="252">
        <v>153.75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8" t="s">
        <v>268</v>
      </c>
      <c r="AU231" s="258" t="s">
        <v>89</v>
      </c>
      <c r="AV231" s="14" t="s">
        <v>89</v>
      </c>
      <c r="AW231" s="14" t="s">
        <v>41</v>
      </c>
      <c r="AX231" s="14" t="s">
        <v>80</v>
      </c>
      <c r="AY231" s="258" t="s">
        <v>257</v>
      </c>
    </row>
    <row r="232" s="15" customFormat="1">
      <c r="A232" s="15"/>
      <c r="B232" s="259"/>
      <c r="C232" s="260"/>
      <c r="D232" s="239" t="s">
        <v>268</v>
      </c>
      <c r="E232" s="261" t="s">
        <v>35</v>
      </c>
      <c r="F232" s="262" t="s">
        <v>272</v>
      </c>
      <c r="G232" s="260"/>
      <c r="H232" s="263">
        <v>153.75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9" t="s">
        <v>268</v>
      </c>
      <c r="AU232" s="269" t="s">
        <v>89</v>
      </c>
      <c r="AV232" s="15" t="s">
        <v>264</v>
      </c>
      <c r="AW232" s="15" t="s">
        <v>41</v>
      </c>
      <c r="AX232" s="15" t="s">
        <v>87</v>
      </c>
      <c r="AY232" s="269" t="s">
        <v>257</v>
      </c>
    </row>
    <row r="233" s="12" customFormat="1" ht="22.8" customHeight="1">
      <c r="A233" s="12"/>
      <c r="B233" s="203"/>
      <c r="C233" s="204"/>
      <c r="D233" s="205" t="s">
        <v>79</v>
      </c>
      <c r="E233" s="217" t="s">
        <v>98</v>
      </c>
      <c r="F233" s="217" t="s">
        <v>393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SUM(P234:P238)</f>
        <v>0</v>
      </c>
      <c r="Q233" s="211"/>
      <c r="R233" s="212">
        <f>SUM(R234:R238)</f>
        <v>0</v>
      </c>
      <c r="S233" s="211"/>
      <c r="T233" s="21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87</v>
      </c>
      <c r="AT233" s="215" t="s">
        <v>79</v>
      </c>
      <c r="AU233" s="215" t="s">
        <v>87</v>
      </c>
      <c r="AY233" s="214" t="s">
        <v>257</v>
      </c>
      <c r="BK233" s="216">
        <f>SUM(BK234:BK238)</f>
        <v>0</v>
      </c>
    </row>
    <row r="234" s="2" customFormat="1" ht="16.5" customHeight="1">
      <c r="A234" s="41"/>
      <c r="B234" s="42"/>
      <c r="C234" s="219" t="s">
        <v>400</v>
      </c>
      <c r="D234" s="219" t="s">
        <v>259</v>
      </c>
      <c r="E234" s="220" t="s">
        <v>1022</v>
      </c>
      <c r="F234" s="221" t="s">
        <v>1023</v>
      </c>
      <c r="G234" s="222" t="s">
        <v>297</v>
      </c>
      <c r="H234" s="223">
        <v>153.75</v>
      </c>
      <c r="I234" s="224"/>
      <c r="J234" s="225">
        <f>ROUND(I234*H234,2)</f>
        <v>0</v>
      </c>
      <c r="K234" s="221" t="s">
        <v>263</v>
      </c>
      <c r="L234" s="47"/>
      <c r="M234" s="226" t="s">
        <v>35</v>
      </c>
      <c r="N234" s="227" t="s">
        <v>51</v>
      </c>
      <c r="O234" s="87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264</v>
      </c>
      <c r="AT234" s="230" t="s">
        <v>259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2539</v>
      </c>
    </row>
    <row r="235" s="2" customFormat="1">
      <c r="A235" s="41"/>
      <c r="B235" s="42"/>
      <c r="C235" s="43"/>
      <c r="D235" s="232" t="s">
        <v>266</v>
      </c>
      <c r="E235" s="43"/>
      <c r="F235" s="233" t="s">
        <v>1025</v>
      </c>
      <c r="G235" s="43"/>
      <c r="H235" s="43"/>
      <c r="I235" s="234"/>
      <c r="J235" s="43"/>
      <c r="K235" s="43"/>
      <c r="L235" s="47"/>
      <c r="M235" s="235"/>
      <c r="N235" s="23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266</v>
      </c>
      <c r="AU235" s="19" t="s">
        <v>89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2496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4" customFormat="1">
      <c r="A237" s="14"/>
      <c r="B237" s="248"/>
      <c r="C237" s="249"/>
      <c r="D237" s="239" t="s">
        <v>268</v>
      </c>
      <c r="E237" s="250" t="s">
        <v>35</v>
      </c>
      <c r="F237" s="251" t="s">
        <v>2538</v>
      </c>
      <c r="G237" s="249"/>
      <c r="H237" s="252">
        <v>153.75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268</v>
      </c>
      <c r="AU237" s="258" t="s">
        <v>89</v>
      </c>
      <c r="AV237" s="14" t="s">
        <v>89</v>
      </c>
      <c r="AW237" s="14" t="s">
        <v>41</v>
      </c>
      <c r="AX237" s="14" t="s">
        <v>80</v>
      </c>
      <c r="AY237" s="258" t="s">
        <v>257</v>
      </c>
    </row>
    <row r="238" s="15" customFormat="1">
      <c r="A238" s="15"/>
      <c r="B238" s="259"/>
      <c r="C238" s="260"/>
      <c r="D238" s="239" t="s">
        <v>268</v>
      </c>
      <c r="E238" s="261" t="s">
        <v>35</v>
      </c>
      <c r="F238" s="262" t="s">
        <v>272</v>
      </c>
      <c r="G238" s="260"/>
      <c r="H238" s="263">
        <v>153.75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268</v>
      </c>
      <c r="AU238" s="269" t="s">
        <v>89</v>
      </c>
      <c r="AV238" s="15" t="s">
        <v>264</v>
      </c>
      <c r="AW238" s="15" t="s">
        <v>41</v>
      </c>
      <c r="AX238" s="15" t="s">
        <v>87</v>
      </c>
      <c r="AY238" s="269" t="s">
        <v>257</v>
      </c>
    </row>
    <row r="239" s="12" customFormat="1" ht="22.8" customHeight="1">
      <c r="A239" s="12"/>
      <c r="B239" s="203"/>
      <c r="C239" s="204"/>
      <c r="D239" s="205" t="s">
        <v>79</v>
      </c>
      <c r="E239" s="217" t="s">
        <v>264</v>
      </c>
      <c r="F239" s="217" t="s">
        <v>404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SUM(P240:P257)</f>
        <v>0</v>
      </c>
      <c r="Q239" s="211"/>
      <c r="R239" s="212">
        <f>SUM(R240:R257)</f>
        <v>1.2976000000000001</v>
      </c>
      <c r="S239" s="211"/>
      <c r="T239" s="213">
        <f>SUM(T240:T257)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87</v>
      </c>
      <c r="AT239" s="215" t="s">
        <v>79</v>
      </c>
      <c r="AU239" s="215" t="s">
        <v>87</v>
      </c>
      <c r="AY239" s="214" t="s">
        <v>257</v>
      </c>
      <c r="BK239" s="216">
        <f>SUM(BK240:BK257)</f>
        <v>0</v>
      </c>
    </row>
    <row r="240" s="2" customFormat="1" ht="16.5" customHeight="1">
      <c r="A240" s="41"/>
      <c r="B240" s="42"/>
      <c r="C240" s="219" t="s">
        <v>405</v>
      </c>
      <c r="D240" s="219" t="s">
        <v>259</v>
      </c>
      <c r="E240" s="220" t="s">
        <v>406</v>
      </c>
      <c r="F240" s="221" t="s">
        <v>407</v>
      </c>
      <c r="G240" s="222" t="s">
        <v>318</v>
      </c>
      <c r="H240" s="223">
        <v>29.981000000000002</v>
      </c>
      <c r="I240" s="224"/>
      <c r="J240" s="225">
        <f>ROUND(I240*H240,2)</f>
        <v>0</v>
      </c>
      <c r="K240" s="221" t="s">
        <v>263</v>
      </c>
      <c r="L240" s="47"/>
      <c r="M240" s="226" t="s">
        <v>35</v>
      </c>
      <c r="N240" s="227" t="s">
        <v>51</v>
      </c>
      <c r="O240" s="87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0" t="s">
        <v>264</v>
      </c>
      <c r="AT240" s="230" t="s">
        <v>259</v>
      </c>
      <c r="AU240" s="230" t="s">
        <v>89</v>
      </c>
      <c r="AY240" s="19" t="s">
        <v>257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9" t="s">
        <v>87</v>
      </c>
      <c r="BK240" s="231">
        <f>ROUND(I240*H240,2)</f>
        <v>0</v>
      </c>
      <c r="BL240" s="19" t="s">
        <v>264</v>
      </c>
      <c r="BM240" s="230" t="s">
        <v>2540</v>
      </c>
    </row>
    <row r="241" s="2" customFormat="1">
      <c r="A241" s="41"/>
      <c r="B241" s="42"/>
      <c r="C241" s="43"/>
      <c r="D241" s="232" t="s">
        <v>266</v>
      </c>
      <c r="E241" s="43"/>
      <c r="F241" s="233" t="s">
        <v>409</v>
      </c>
      <c r="G241" s="43"/>
      <c r="H241" s="43"/>
      <c r="I241" s="234"/>
      <c r="J241" s="43"/>
      <c r="K241" s="43"/>
      <c r="L241" s="47"/>
      <c r="M241" s="235"/>
      <c r="N241" s="23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266</v>
      </c>
      <c r="AU241" s="19" t="s">
        <v>89</v>
      </c>
    </row>
    <row r="242" s="13" customFormat="1">
      <c r="A242" s="13"/>
      <c r="B242" s="237"/>
      <c r="C242" s="238"/>
      <c r="D242" s="239" t="s">
        <v>268</v>
      </c>
      <c r="E242" s="240" t="s">
        <v>35</v>
      </c>
      <c r="F242" s="241" t="s">
        <v>2496</v>
      </c>
      <c r="G242" s="238"/>
      <c r="H242" s="240" t="s">
        <v>35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268</v>
      </c>
      <c r="AU242" s="247" t="s">
        <v>89</v>
      </c>
      <c r="AV242" s="13" t="s">
        <v>87</v>
      </c>
      <c r="AW242" s="13" t="s">
        <v>41</v>
      </c>
      <c r="AX242" s="13" t="s">
        <v>80</v>
      </c>
      <c r="AY242" s="247" t="s">
        <v>257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1027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4" customFormat="1">
      <c r="A244" s="14"/>
      <c r="B244" s="248"/>
      <c r="C244" s="249"/>
      <c r="D244" s="239" t="s">
        <v>268</v>
      </c>
      <c r="E244" s="250" t="s">
        <v>35</v>
      </c>
      <c r="F244" s="251" t="s">
        <v>2541</v>
      </c>
      <c r="G244" s="249"/>
      <c r="H244" s="252">
        <v>29.981000000000002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41</v>
      </c>
      <c r="AX244" s="14" t="s">
        <v>80</v>
      </c>
      <c r="AY244" s="258" t="s">
        <v>257</v>
      </c>
    </row>
    <row r="245" s="15" customFormat="1">
      <c r="A245" s="15"/>
      <c r="B245" s="259"/>
      <c r="C245" s="260"/>
      <c r="D245" s="239" t="s">
        <v>268</v>
      </c>
      <c r="E245" s="261" t="s">
        <v>35</v>
      </c>
      <c r="F245" s="262" t="s">
        <v>272</v>
      </c>
      <c r="G245" s="260"/>
      <c r="H245" s="263">
        <v>29.981000000000002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268</v>
      </c>
      <c r="AU245" s="269" t="s">
        <v>89</v>
      </c>
      <c r="AV245" s="15" t="s">
        <v>264</v>
      </c>
      <c r="AW245" s="15" t="s">
        <v>41</v>
      </c>
      <c r="AX245" s="15" t="s">
        <v>87</v>
      </c>
      <c r="AY245" s="269" t="s">
        <v>257</v>
      </c>
    </row>
    <row r="246" s="2" customFormat="1" ht="16.5" customHeight="1">
      <c r="A246" s="41"/>
      <c r="B246" s="42"/>
      <c r="C246" s="219" t="s">
        <v>413</v>
      </c>
      <c r="D246" s="219" t="s">
        <v>259</v>
      </c>
      <c r="E246" s="220" t="s">
        <v>1029</v>
      </c>
      <c r="F246" s="221" t="s">
        <v>1030</v>
      </c>
      <c r="G246" s="222" t="s">
        <v>396</v>
      </c>
      <c r="H246" s="223">
        <v>8</v>
      </c>
      <c r="I246" s="224"/>
      <c r="J246" s="225">
        <f>ROUND(I246*H246,2)</f>
        <v>0</v>
      </c>
      <c r="K246" s="221" t="s">
        <v>263</v>
      </c>
      <c r="L246" s="47"/>
      <c r="M246" s="226" t="s">
        <v>35</v>
      </c>
      <c r="N246" s="227" t="s">
        <v>51</v>
      </c>
      <c r="O246" s="87"/>
      <c r="P246" s="228">
        <f>O246*H246</f>
        <v>0</v>
      </c>
      <c r="Q246" s="228">
        <v>0.0066</v>
      </c>
      <c r="R246" s="228">
        <f>Q246*H246</f>
        <v>0.0528</v>
      </c>
      <c r="S246" s="228">
        <v>0</v>
      </c>
      <c r="T246" s="22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0" t="s">
        <v>264</v>
      </c>
      <c r="AT246" s="230" t="s">
        <v>259</v>
      </c>
      <c r="AU246" s="230" t="s">
        <v>89</v>
      </c>
      <c r="AY246" s="19" t="s">
        <v>257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9" t="s">
        <v>87</v>
      </c>
      <c r="BK246" s="231">
        <f>ROUND(I246*H246,2)</f>
        <v>0</v>
      </c>
      <c r="BL246" s="19" t="s">
        <v>264</v>
      </c>
      <c r="BM246" s="230" t="s">
        <v>2542</v>
      </c>
    </row>
    <row r="247" s="2" customFormat="1">
      <c r="A247" s="41"/>
      <c r="B247" s="42"/>
      <c r="C247" s="43"/>
      <c r="D247" s="232" t="s">
        <v>266</v>
      </c>
      <c r="E247" s="43"/>
      <c r="F247" s="233" t="s">
        <v>1032</v>
      </c>
      <c r="G247" s="43"/>
      <c r="H247" s="43"/>
      <c r="I247" s="234"/>
      <c r="J247" s="43"/>
      <c r="K247" s="43"/>
      <c r="L247" s="47"/>
      <c r="M247" s="235"/>
      <c r="N247" s="23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266</v>
      </c>
      <c r="AU247" s="19" t="s">
        <v>89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2496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4" customFormat="1">
      <c r="A249" s="14"/>
      <c r="B249" s="248"/>
      <c r="C249" s="249"/>
      <c r="D249" s="239" t="s">
        <v>268</v>
      </c>
      <c r="E249" s="250" t="s">
        <v>35</v>
      </c>
      <c r="F249" s="251" t="s">
        <v>308</v>
      </c>
      <c r="G249" s="249"/>
      <c r="H249" s="252">
        <v>8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268</v>
      </c>
      <c r="AU249" s="258" t="s">
        <v>89</v>
      </c>
      <c r="AV249" s="14" t="s">
        <v>89</v>
      </c>
      <c r="AW249" s="14" t="s">
        <v>41</v>
      </c>
      <c r="AX249" s="14" t="s">
        <v>80</v>
      </c>
      <c r="AY249" s="258" t="s">
        <v>257</v>
      </c>
    </row>
    <row r="250" s="15" customFormat="1">
      <c r="A250" s="15"/>
      <c r="B250" s="259"/>
      <c r="C250" s="260"/>
      <c r="D250" s="239" t="s">
        <v>268</v>
      </c>
      <c r="E250" s="261" t="s">
        <v>35</v>
      </c>
      <c r="F250" s="262" t="s">
        <v>272</v>
      </c>
      <c r="G250" s="260"/>
      <c r="H250" s="263">
        <v>8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268</v>
      </c>
      <c r="AU250" s="269" t="s">
        <v>89</v>
      </c>
      <c r="AV250" s="15" t="s">
        <v>264</v>
      </c>
      <c r="AW250" s="15" t="s">
        <v>41</v>
      </c>
      <c r="AX250" s="15" t="s">
        <v>87</v>
      </c>
      <c r="AY250" s="269" t="s">
        <v>257</v>
      </c>
    </row>
    <row r="251" s="2" customFormat="1" ht="16.5" customHeight="1">
      <c r="A251" s="41"/>
      <c r="B251" s="42"/>
      <c r="C251" s="270" t="s">
        <v>418</v>
      </c>
      <c r="D251" s="270" t="s">
        <v>369</v>
      </c>
      <c r="E251" s="271" t="s">
        <v>1033</v>
      </c>
      <c r="F251" s="272" t="s">
        <v>1034</v>
      </c>
      <c r="G251" s="273" t="s">
        <v>396</v>
      </c>
      <c r="H251" s="274">
        <v>8</v>
      </c>
      <c r="I251" s="275"/>
      <c r="J251" s="276">
        <f>ROUND(I251*H251,2)</f>
        <v>0</v>
      </c>
      <c r="K251" s="272" t="s">
        <v>263</v>
      </c>
      <c r="L251" s="277"/>
      <c r="M251" s="278" t="s">
        <v>35</v>
      </c>
      <c r="N251" s="279" t="s">
        <v>51</v>
      </c>
      <c r="O251" s="87"/>
      <c r="P251" s="228">
        <f>O251*H251</f>
        <v>0</v>
      </c>
      <c r="Q251" s="228">
        <v>0.068000000000000005</v>
      </c>
      <c r="R251" s="228">
        <f>Q251*H251</f>
        <v>0.54400000000000004</v>
      </c>
      <c r="S251" s="228">
        <v>0</v>
      </c>
      <c r="T251" s="22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0" t="s">
        <v>308</v>
      </c>
      <c r="AT251" s="230" t="s">
        <v>369</v>
      </c>
      <c r="AU251" s="230" t="s">
        <v>89</v>
      </c>
      <c r="AY251" s="19" t="s">
        <v>257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9" t="s">
        <v>87</v>
      </c>
      <c r="BK251" s="231">
        <f>ROUND(I251*H251,2)</f>
        <v>0</v>
      </c>
      <c r="BL251" s="19" t="s">
        <v>264</v>
      </c>
      <c r="BM251" s="230" t="s">
        <v>2543</v>
      </c>
    </row>
    <row r="252" s="2" customFormat="1" ht="21.75" customHeight="1">
      <c r="A252" s="41"/>
      <c r="B252" s="42"/>
      <c r="C252" s="219" t="s">
        <v>422</v>
      </c>
      <c r="D252" s="219" t="s">
        <v>259</v>
      </c>
      <c r="E252" s="220" t="s">
        <v>1036</v>
      </c>
      <c r="F252" s="221" t="s">
        <v>1037</v>
      </c>
      <c r="G252" s="222" t="s">
        <v>396</v>
      </c>
      <c r="H252" s="223">
        <v>8</v>
      </c>
      <c r="I252" s="224"/>
      <c r="J252" s="225">
        <f>ROUND(I252*H252,2)</f>
        <v>0</v>
      </c>
      <c r="K252" s="221" t="s">
        <v>263</v>
      </c>
      <c r="L252" s="47"/>
      <c r="M252" s="226" t="s">
        <v>35</v>
      </c>
      <c r="N252" s="227" t="s">
        <v>51</v>
      </c>
      <c r="O252" s="87"/>
      <c r="P252" s="228">
        <f>O252*H252</f>
        <v>0</v>
      </c>
      <c r="Q252" s="228">
        <v>0.0066</v>
      </c>
      <c r="R252" s="228">
        <f>Q252*H252</f>
        <v>0.0528</v>
      </c>
      <c r="S252" s="228">
        <v>0</v>
      </c>
      <c r="T252" s="22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0" t="s">
        <v>264</v>
      </c>
      <c r="AT252" s="230" t="s">
        <v>259</v>
      </c>
      <c r="AU252" s="230" t="s">
        <v>89</v>
      </c>
      <c r="AY252" s="19" t="s">
        <v>257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9" t="s">
        <v>87</v>
      </c>
      <c r="BK252" s="231">
        <f>ROUND(I252*H252,2)</f>
        <v>0</v>
      </c>
      <c r="BL252" s="19" t="s">
        <v>264</v>
      </c>
      <c r="BM252" s="230" t="s">
        <v>2544</v>
      </c>
    </row>
    <row r="253" s="2" customFormat="1">
      <c r="A253" s="41"/>
      <c r="B253" s="42"/>
      <c r="C253" s="43"/>
      <c r="D253" s="232" t="s">
        <v>266</v>
      </c>
      <c r="E253" s="43"/>
      <c r="F253" s="233" t="s">
        <v>1039</v>
      </c>
      <c r="G253" s="43"/>
      <c r="H253" s="43"/>
      <c r="I253" s="234"/>
      <c r="J253" s="43"/>
      <c r="K253" s="43"/>
      <c r="L253" s="47"/>
      <c r="M253" s="235"/>
      <c r="N253" s="23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266</v>
      </c>
      <c r="AU253" s="19" t="s">
        <v>89</v>
      </c>
    </row>
    <row r="254" s="13" customFormat="1">
      <c r="A254" s="13"/>
      <c r="B254" s="237"/>
      <c r="C254" s="238"/>
      <c r="D254" s="239" t="s">
        <v>268</v>
      </c>
      <c r="E254" s="240" t="s">
        <v>35</v>
      </c>
      <c r="F254" s="241" t="s">
        <v>2496</v>
      </c>
      <c r="G254" s="238"/>
      <c r="H254" s="240" t="s">
        <v>35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268</v>
      </c>
      <c r="AU254" s="247" t="s">
        <v>89</v>
      </c>
      <c r="AV254" s="13" t="s">
        <v>87</v>
      </c>
      <c r="AW254" s="13" t="s">
        <v>41</v>
      </c>
      <c r="AX254" s="13" t="s">
        <v>80</v>
      </c>
      <c r="AY254" s="247" t="s">
        <v>257</v>
      </c>
    </row>
    <row r="255" s="14" customFormat="1">
      <c r="A255" s="14"/>
      <c r="B255" s="248"/>
      <c r="C255" s="249"/>
      <c r="D255" s="239" t="s">
        <v>268</v>
      </c>
      <c r="E255" s="250" t="s">
        <v>35</v>
      </c>
      <c r="F255" s="251" t="s">
        <v>308</v>
      </c>
      <c r="G255" s="249"/>
      <c r="H255" s="252">
        <v>8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268</v>
      </c>
      <c r="AU255" s="258" t="s">
        <v>89</v>
      </c>
      <c r="AV255" s="14" t="s">
        <v>89</v>
      </c>
      <c r="AW255" s="14" t="s">
        <v>41</v>
      </c>
      <c r="AX255" s="14" t="s">
        <v>80</v>
      </c>
      <c r="AY255" s="258" t="s">
        <v>257</v>
      </c>
    </row>
    <row r="256" s="15" customFormat="1">
      <c r="A256" s="15"/>
      <c r="B256" s="259"/>
      <c r="C256" s="260"/>
      <c r="D256" s="239" t="s">
        <v>268</v>
      </c>
      <c r="E256" s="261" t="s">
        <v>35</v>
      </c>
      <c r="F256" s="262" t="s">
        <v>272</v>
      </c>
      <c r="G256" s="260"/>
      <c r="H256" s="263">
        <v>8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268</v>
      </c>
      <c r="AU256" s="269" t="s">
        <v>89</v>
      </c>
      <c r="AV256" s="15" t="s">
        <v>264</v>
      </c>
      <c r="AW256" s="15" t="s">
        <v>41</v>
      </c>
      <c r="AX256" s="15" t="s">
        <v>87</v>
      </c>
      <c r="AY256" s="269" t="s">
        <v>257</v>
      </c>
    </row>
    <row r="257" s="2" customFormat="1" ht="16.5" customHeight="1">
      <c r="A257" s="41"/>
      <c r="B257" s="42"/>
      <c r="C257" s="270" t="s">
        <v>427</v>
      </c>
      <c r="D257" s="270" t="s">
        <v>369</v>
      </c>
      <c r="E257" s="271" t="s">
        <v>1040</v>
      </c>
      <c r="F257" s="272" t="s">
        <v>1041</v>
      </c>
      <c r="G257" s="273" t="s">
        <v>396</v>
      </c>
      <c r="H257" s="274">
        <v>8</v>
      </c>
      <c r="I257" s="275"/>
      <c r="J257" s="276">
        <f>ROUND(I257*H257,2)</f>
        <v>0</v>
      </c>
      <c r="K257" s="272" t="s">
        <v>263</v>
      </c>
      <c r="L257" s="277"/>
      <c r="M257" s="278" t="s">
        <v>35</v>
      </c>
      <c r="N257" s="279" t="s">
        <v>51</v>
      </c>
      <c r="O257" s="87"/>
      <c r="P257" s="228">
        <f>O257*H257</f>
        <v>0</v>
      </c>
      <c r="Q257" s="228">
        <v>0.081000000000000003</v>
      </c>
      <c r="R257" s="228">
        <f>Q257*H257</f>
        <v>0.64800000000000002</v>
      </c>
      <c r="S257" s="228">
        <v>0</v>
      </c>
      <c r="T257" s="22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30" t="s">
        <v>308</v>
      </c>
      <c r="AT257" s="230" t="s">
        <v>369</v>
      </c>
      <c r="AU257" s="230" t="s">
        <v>89</v>
      </c>
      <c r="AY257" s="19" t="s">
        <v>257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9" t="s">
        <v>87</v>
      </c>
      <c r="BK257" s="231">
        <f>ROUND(I257*H257,2)</f>
        <v>0</v>
      </c>
      <c r="BL257" s="19" t="s">
        <v>264</v>
      </c>
      <c r="BM257" s="230" t="s">
        <v>2545</v>
      </c>
    </row>
    <row r="258" s="12" customFormat="1" ht="22.8" customHeight="1">
      <c r="A258" s="12"/>
      <c r="B258" s="203"/>
      <c r="C258" s="204"/>
      <c r="D258" s="205" t="s">
        <v>79</v>
      </c>
      <c r="E258" s="217" t="s">
        <v>287</v>
      </c>
      <c r="F258" s="217" t="s">
        <v>753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SUM(P259:P272)</f>
        <v>0</v>
      </c>
      <c r="Q258" s="211"/>
      <c r="R258" s="212">
        <f>SUM(R259:R272)</f>
        <v>0</v>
      </c>
      <c r="S258" s="211"/>
      <c r="T258" s="213">
        <f>SUM(T259:T272)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87</v>
      </c>
      <c r="AT258" s="215" t="s">
        <v>79</v>
      </c>
      <c r="AU258" s="215" t="s">
        <v>87</v>
      </c>
      <c r="AY258" s="214" t="s">
        <v>257</v>
      </c>
      <c r="BK258" s="216">
        <f>SUM(BK259:BK272)</f>
        <v>0</v>
      </c>
    </row>
    <row r="259" s="2" customFormat="1" ht="21.75" customHeight="1">
      <c r="A259" s="41"/>
      <c r="B259" s="42"/>
      <c r="C259" s="219" t="s">
        <v>431</v>
      </c>
      <c r="D259" s="219" t="s">
        <v>259</v>
      </c>
      <c r="E259" s="220" t="s">
        <v>754</v>
      </c>
      <c r="F259" s="221" t="s">
        <v>755</v>
      </c>
      <c r="G259" s="222" t="s">
        <v>262</v>
      </c>
      <c r="H259" s="223">
        <v>48.146000000000001</v>
      </c>
      <c r="I259" s="224"/>
      <c r="J259" s="225">
        <f>ROUND(I259*H259,2)</f>
        <v>0</v>
      </c>
      <c r="K259" s="221" t="s">
        <v>263</v>
      </c>
      <c r="L259" s="47"/>
      <c r="M259" s="226" t="s">
        <v>35</v>
      </c>
      <c r="N259" s="227" t="s">
        <v>51</v>
      </c>
      <c r="O259" s="87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30" t="s">
        <v>264</v>
      </c>
      <c r="AT259" s="230" t="s">
        <v>259</v>
      </c>
      <c r="AU259" s="230" t="s">
        <v>89</v>
      </c>
      <c r="AY259" s="19" t="s">
        <v>257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9" t="s">
        <v>87</v>
      </c>
      <c r="BK259" s="231">
        <f>ROUND(I259*H259,2)</f>
        <v>0</v>
      </c>
      <c r="BL259" s="19" t="s">
        <v>264</v>
      </c>
      <c r="BM259" s="230" t="s">
        <v>2546</v>
      </c>
    </row>
    <row r="260" s="2" customFormat="1">
      <c r="A260" s="41"/>
      <c r="B260" s="42"/>
      <c r="C260" s="43"/>
      <c r="D260" s="232" t="s">
        <v>266</v>
      </c>
      <c r="E260" s="43"/>
      <c r="F260" s="233" t="s">
        <v>757</v>
      </c>
      <c r="G260" s="43"/>
      <c r="H260" s="43"/>
      <c r="I260" s="234"/>
      <c r="J260" s="43"/>
      <c r="K260" s="43"/>
      <c r="L260" s="47"/>
      <c r="M260" s="235"/>
      <c r="N260" s="23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266</v>
      </c>
      <c r="AU260" s="19" t="s">
        <v>89</v>
      </c>
    </row>
    <row r="261" s="13" customFormat="1">
      <c r="A261" s="13"/>
      <c r="B261" s="237"/>
      <c r="C261" s="238"/>
      <c r="D261" s="239" t="s">
        <v>268</v>
      </c>
      <c r="E261" s="240" t="s">
        <v>35</v>
      </c>
      <c r="F261" s="241" t="s">
        <v>2496</v>
      </c>
      <c r="G261" s="238"/>
      <c r="H261" s="240" t="s">
        <v>35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268</v>
      </c>
      <c r="AU261" s="247" t="s">
        <v>89</v>
      </c>
      <c r="AV261" s="13" t="s">
        <v>87</v>
      </c>
      <c r="AW261" s="13" t="s">
        <v>41</v>
      </c>
      <c r="AX261" s="13" t="s">
        <v>80</v>
      </c>
      <c r="AY261" s="247" t="s">
        <v>257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980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976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2500</v>
      </c>
      <c r="G264" s="249"/>
      <c r="H264" s="252">
        <v>48.146000000000001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48.146000000000001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16.5" customHeight="1">
      <c r="A266" s="41"/>
      <c r="B266" s="42"/>
      <c r="C266" s="219" t="s">
        <v>436</v>
      </c>
      <c r="D266" s="219" t="s">
        <v>259</v>
      </c>
      <c r="E266" s="220" t="s">
        <v>758</v>
      </c>
      <c r="F266" s="221" t="s">
        <v>759</v>
      </c>
      <c r="G266" s="222" t="s">
        <v>262</v>
      </c>
      <c r="H266" s="223">
        <v>48.146000000000001</v>
      </c>
      <c r="I266" s="224"/>
      <c r="J266" s="225">
        <f>ROUND(I266*H266,2)</f>
        <v>0</v>
      </c>
      <c r="K266" s="221" t="s">
        <v>263</v>
      </c>
      <c r="L266" s="47"/>
      <c r="M266" s="226" t="s">
        <v>35</v>
      </c>
      <c r="N266" s="227" t="s">
        <v>51</v>
      </c>
      <c r="O266" s="87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264</v>
      </c>
      <c r="AT266" s="230" t="s">
        <v>259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2547</v>
      </c>
    </row>
    <row r="267" s="2" customFormat="1">
      <c r="A267" s="41"/>
      <c r="B267" s="42"/>
      <c r="C267" s="43"/>
      <c r="D267" s="232" t="s">
        <v>266</v>
      </c>
      <c r="E267" s="43"/>
      <c r="F267" s="233" t="s">
        <v>761</v>
      </c>
      <c r="G267" s="43"/>
      <c r="H267" s="43"/>
      <c r="I267" s="234"/>
      <c r="J267" s="43"/>
      <c r="K267" s="43"/>
      <c r="L267" s="47"/>
      <c r="M267" s="235"/>
      <c r="N267" s="23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266</v>
      </c>
      <c r="AU267" s="19" t="s">
        <v>89</v>
      </c>
    </row>
    <row r="268" s="13" customFormat="1">
      <c r="A268" s="13"/>
      <c r="B268" s="237"/>
      <c r="C268" s="238"/>
      <c r="D268" s="239" t="s">
        <v>268</v>
      </c>
      <c r="E268" s="240" t="s">
        <v>35</v>
      </c>
      <c r="F268" s="241" t="s">
        <v>2496</v>
      </c>
      <c r="G268" s="238"/>
      <c r="H268" s="240" t="s">
        <v>35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268</v>
      </c>
      <c r="AU268" s="247" t="s">
        <v>89</v>
      </c>
      <c r="AV268" s="13" t="s">
        <v>87</v>
      </c>
      <c r="AW268" s="13" t="s">
        <v>41</v>
      </c>
      <c r="AX268" s="13" t="s">
        <v>80</v>
      </c>
      <c r="AY268" s="247" t="s">
        <v>257</v>
      </c>
    </row>
    <row r="269" s="13" customFormat="1">
      <c r="A269" s="13"/>
      <c r="B269" s="237"/>
      <c r="C269" s="238"/>
      <c r="D269" s="239" t="s">
        <v>268</v>
      </c>
      <c r="E269" s="240" t="s">
        <v>35</v>
      </c>
      <c r="F269" s="241" t="s">
        <v>980</v>
      </c>
      <c r="G269" s="238"/>
      <c r="H269" s="240" t="s">
        <v>35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268</v>
      </c>
      <c r="AU269" s="247" t="s">
        <v>89</v>
      </c>
      <c r="AV269" s="13" t="s">
        <v>87</v>
      </c>
      <c r="AW269" s="13" t="s">
        <v>41</v>
      </c>
      <c r="AX269" s="13" t="s">
        <v>80</v>
      </c>
      <c r="AY269" s="247" t="s">
        <v>257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976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2500</v>
      </c>
      <c r="G271" s="249"/>
      <c r="H271" s="252">
        <v>48.146000000000001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48.146000000000001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12" customFormat="1" ht="22.8" customHeight="1">
      <c r="A273" s="12"/>
      <c r="B273" s="203"/>
      <c r="C273" s="204"/>
      <c r="D273" s="205" t="s">
        <v>79</v>
      </c>
      <c r="E273" s="217" t="s">
        <v>308</v>
      </c>
      <c r="F273" s="217" t="s">
        <v>412</v>
      </c>
      <c r="G273" s="204"/>
      <c r="H273" s="204"/>
      <c r="I273" s="207"/>
      <c r="J273" s="218">
        <f>BK273</f>
        <v>0</v>
      </c>
      <c r="K273" s="204"/>
      <c r="L273" s="209"/>
      <c r="M273" s="210"/>
      <c r="N273" s="211"/>
      <c r="O273" s="211"/>
      <c r="P273" s="212">
        <f>SUM(P274:P338)</f>
        <v>0</v>
      </c>
      <c r="Q273" s="211"/>
      <c r="R273" s="212">
        <f>SUM(R274:R338)</f>
        <v>36.941739499999997</v>
      </c>
      <c r="S273" s="211"/>
      <c r="T273" s="213">
        <f>SUM(T274:T338)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4" t="s">
        <v>87</v>
      </c>
      <c r="AT273" s="215" t="s">
        <v>79</v>
      </c>
      <c r="AU273" s="215" t="s">
        <v>87</v>
      </c>
      <c r="AY273" s="214" t="s">
        <v>257</v>
      </c>
      <c r="BK273" s="216">
        <f>SUM(BK274:BK338)</f>
        <v>0</v>
      </c>
    </row>
    <row r="274" s="2" customFormat="1" ht="24.15" customHeight="1">
      <c r="A274" s="41"/>
      <c r="B274" s="42"/>
      <c r="C274" s="219" t="s">
        <v>440</v>
      </c>
      <c r="D274" s="219" t="s">
        <v>259</v>
      </c>
      <c r="E274" s="220" t="s">
        <v>1045</v>
      </c>
      <c r="F274" s="221" t="s">
        <v>1046</v>
      </c>
      <c r="G274" s="222" t="s">
        <v>297</v>
      </c>
      <c r="H274" s="223">
        <v>153.75</v>
      </c>
      <c r="I274" s="224"/>
      <c r="J274" s="225">
        <f>ROUND(I274*H274,2)</f>
        <v>0</v>
      </c>
      <c r="K274" s="221" t="s">
        <v>263</v>
      </c>
      <c r="L274" s="47"/>
      <c r="M274" s="226" t="s">
        <v>35</v>
      </c>
      <c r="N274" s="227" t="s">
        <v>51</v>
      </c>
      <c r="O274" s="87"/>
      <c r="P274" s="228">
        <f>O274*H274</f>
        <v>0</v>
      </c>
      <c r="Q274" s="228">
        <v>8.0000000000000007E-05</v>
      </c>
      <c r="R274" s="228">
        <f>Q274*H274</f>
        <v>0.0123</v>
      </c>
      <c r="S274" s="228">
        <v>0</v>
      </c>
      <c r="T274" s="22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0" t="s">
        <v>264</v>
      </c>
      <c r="AT274" s="230" t="s">
        <v>259</v>
      </c>
      <c r="AU274" s="230" t="s">
        <v>89</v>
      </c>
      <c r="AY274" s="19" t="s">
        <v>257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9" t="s">
        <v>87</v>
      </c>
      <c r="BK274" s="231">
        <f>ROUND(I274*H274,2)</f>
        <v>0</v>
      </c>
      <c r="BL274" s="19" t="s">
        <v>264</v>
      </c>
      <c r="BM274" s="230" t="s">
        <v>2548</v>
      </c>
    </row>
    <row r="275" s="2" customFormat="1">
      <c r="A275" s="41"/>
      <c r="B275" s="42"/>
      <c r="C275" s="43"/>
      <c r="D275" s="232" t="s">
        <v>266</v>
      </c>
      <c r="E275" s="43"/>
      <c r="F275" s="233" t="s">
        <v>1048</v>
      </c>
      <c r="G275" s="43"/>
      <c r="H275" s="43"/>
      <c r="I275" s="234"/>
      <c r="J275" s="43"/>
      <c r="K275" s="43"/>
      <c r="L275" s="47"/>
      <c r="M275" s="235"/>
      <c r="N275" s="23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266</v>
      </c>
      <c r="AU275" s="19" t="s">
        <v>89</v>
      </c>
    </row>
    <row r="276" s="13" customFormat="1">
      <c r="A276" s="13"/>
      <c r="B276" s="237"/>
      <c r="C276" s="238"/>
      <c r="D276" s="239" t="s">
        <v>268</v>
      </c>
      <c r="E276" s="240" t="s">
        <v>35</v>
      </c>
      <c r="F276" s="241" t="s">
        <v>2496</v>
      </c>
      <c r="G276" s="238"/>
      <c r="H276" s="240" t="s">
        <v>35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268</v>
      </c>
      <c r="AU276" s="247" t="s">
        <v>89</v>
      </c>
      <c r="AV276" s="13" t="s">
        <v>87</v>
      </c>
      <c r="AW276" s="13" t="s">
        <v>41</v>
      </c>
      <c r="AX276" s="13" t="s">
        <v>80</v>
      </c>
      <c r="AY276" s="247" t="s">
        <v>257</v>
      </c>
    </row>
    <row r="277" s="14" customFormat="1">
      <c r="A277" s="14"/>
      <c r="B277" s="248"/>
      <c r="C277" s="249"/>
      <c r="D277" s="239" t="s">
        <v>268</v>
      </c>
      <c r="E277" s="250" t="s">
        <v>35</v>
      </c>
      <c r="F277" s="251" t="s">
        <v>2538</v>
      </c>
      <c r="G277" s="249"/>
      <c r="H277" s="252">
        <v>153.75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268</v>
      </c>
      <c r="AU277" s="258" t="s">
        <v>89</v>
      </c>
      <c r="AV277" s="14" t="s">
        <v>89</v>
      </c>
      <c r="AW277" s="14" t="s">
        <v>41</v>
      </c>
      <c r="AX277" s="14" t="s">
        <v>80</v>
      </c>
      <c r="AY277" s="258" t="s">
        <v>257</v>
      </c>
    </row>
    <row r="278" s="15" customFormat="1">
      <c r="A278" s="15"/>
      <c r="B278" s="259"/>
      <c r="C278" s="260"/>
      <c r="D278" s="239" t="s">
        <v>268</v>
      </c>
      <c r="E278" s="261" t="s">
        <v>35</v>
      </c>
      <c r="F278" s="262" t="s">
        <v>272</v>
      </c>
      <c r="G278" s="260"/>
      <c r="H278" s="263">
        <v>153.75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268</v>
      </c>
      <c r="AU278" s="269" t="s">
        <v>89</v>
      </c>
      <c r="AV278" s="15" t="s">
        <v>264</v>
      </c>
      <c r="AW278" s="15" t="s">
        <v>41</v>
      </c>
      <c r="AX278" s="15" t="s">
        <v>87</v>
      </c>
      <c r="AY278" s="269" t="s">
        <v>257</v>
      </c>
    </row>
    <row r="279" s="2" customFormat="1" ht="16.5" customHeight="1">
      <c r="A279" s="41"/>
      <c r="B279" s="42"/>
      <c r="C279" s="270" t="s">
        <v>446</v>
      </c>
      <c r="D279" s="270" t="s">
        <v>369</v>
      </c>
      <c r="E279" s="271" t="s">
        <v>1049</v>
      </c>
      <c r="F279" s="272" t="s">
        <v>1050</v>
      </c>
      <c r="G279" s="273" t="s">
        <v>297</v>
      </c>
      <c r="H279" s="274">
        <v>156.05600000000001</v>
      </c>
      <c r="I279" s="275"/>
      <c r="J279" s="276">
        <f>ROUND(I279*H279,2)</f>
        <v>0</v>
      </c>
      <c r="K279" s="272" t="s">
        <v>263</v>
      </c>
      <c r="L279" s="277"/>
      <c r="M279" s="278" t="s">
        <v>35</v>
      </c>
      <c r="N279" s="279" t="s">
        <v>51</v>
      </c>
      <c r="O279" s="87"/>
      <c r="P279" s="228">
        <f>O279*H279</f>
        <v>0</v>
      </c>
      <c r="Q279" s="228">
        <v>0.071999999999999995</v>
      </c>
      <c r="R279" s="228">
        <f>Q279*H279</f>
        <v>11.236032</v>
      </c>
      <c r="S279" s="228">
        <v>0</v>
      </c>
      <c r="T279" s="22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0" t="s">
        <v>308</v>
      </c>
      <c r="AT279" s="230" t="s">
        <v>369</v>
      </c>
      <c r="AU279" s="230" t="s">
        <v>89</v>
      </c>
      <c r="AY279" s="19" t="s">
        <v>257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87</v>
      </c>
      <c r="BK279" s="231">
        <f>ROUND(I279*H279,2)</f>
        <v>0</v>
      </c>
      <c r="BL279" s="19" t="s">
        <v>264</v>
      </c>
      <c r="BM279" s="230" t="s">
        <v>2549</v>
      </c>
    </row>
    <row r="280" s="14" customFormat="1">
      <c r="A280" s="14"/>
      <c r="B280" s="248"/>
      <c r="C280" s="249"/>
      <c r="D280" s="239" t="s">
        <v>268</v>
      </c>
      <c r="E280" s="249"/>
      <c r="F280" s="251" t="s">
        <v>2550</v>
      </c>
      <c r="G280" s="249"/>
      <c r="H280" s="252">
        <v>156.05600000000001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268</v>
      </c>
      <c r="AU280" s="258" t="s">
        <v>89</v>
      </c>
      <c r="AV280" s="14" t="s">
        <v>89</v>
      </c>
      <c r="AW280" s="14" t="s">
        <v>4</v>
      </c>
      <c r="AX280" s="14" t="s">
        <v>87</v>
      </c>
      <c r="AY280" s="258" t="s">
        <v>257</v>
      </c>
    </row>
    <row r="281" s="2" customFormat="1" ht="24.15" customHeight="1">
      <c r="A281" s="41"/>
      <c r="B281" s="42"/>
      <c r="C281" s="219" t="s">
        <v>451</v>
      </c>
      <c r="D281" s="219" t="s">
        <v>259</v>
      </c>
      <c r="E281" s="220" t="s">
        <v>1053</v>
      </c>
      <c r="F281" s="221" t="s">
        <v>1054</v>
      </c>
      <c r="G281" s="222" t="s">
        <v>396</v>
      </c>
      <c r="H281" s="223">
        <v>8</v>
      </c>
      <c r="I281" s="224"/>
      <c r="J281" s="225">
        <f>ROUND(I281*H281,2)</f>
        <v>0</v>
      </c>
      <c r="K281" s="221" t="s">
        <v>263</v>
      </c>
      <c r="L281" s="47"/>
      <c r="M281" s="226" t="s">
        <v>35</v>
      </c>
      <c r="N281" s="227" t="s">
        <v>51</v>
      </c>
      <c r="O281" s="87"/>
      <c r="P281" s="228">
        <f>O281*H281</f>
        <v>0</v>
      </c>
      <c r="Q281" s="228">
        <v>0.00016000000000000001</v>
      </c>
      <c r="R281" s="228">
        <f>Q281*H281</f>
        <v>0.0012800000000000001</v>
      </c>
      <c r="S281" s="228">
        <v>0</v>
      </c>
      <c r="T281" s="22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0" t="s">
        <v>264</v>
      </c>
      <c r="AT281" s="230" t="s">
        <v>259</v>
      </c>
      <c r="AU281" s="230" t="s">
        <v>89</v>
      </c>
      <c r="AY281" s="19" t="s">
        <v>257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87</v>
      </c>
      <c r="BK281" s="231">
        <f>ROUND(I281*H281,2)</f>
        <v>0</v>
      </c>
      <c r="BL281" s="19" t="s">
        <v>264</v>
      </c>
      <c r="BM281" s="230" t="s">
        <v>2551</v>
      </c>
    </row>
    <row r="282" s="2" customFormat="1">
      <c r="A282" s="41"/>
      <c r="B282" s="42"/>
      <c r="C282" s="43"/>
      <c r="D282" s="232" t="s">
        <v>266</v>
      </c>
      <c r="E282" s="43"/>
      <c r="F282" s="233" t="s">
        <v>1056</v>
      </c>
      <c r="G282" s="43"/>
      <c r="H282" s="43"/>
      <c r="I282" s="234"/>
      <c r="J282" s="43"/>
      <c r="K282" s="43"/>
      <c r="L282" s="47"/>
      <c r="M282" s="235"/>
      <c r="N282" s="23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266</v>
      </c>
      <c r="AU282" s="19" t="s">
        <v>89</v>
      </c>
    </row>
    <row r="283" s="13" customFormat="1">
      <c r="A283" s="13"/>
      <c r="B283" s="237"/>
      <c r="C283" s="238"/>
      <c r="D283" s="239" t="s">
        <v>268</v>
      </c>
      <c r="E283" s="240" t="s">
        <v>35</v>
      </c>
      <c r="F283" s="241" t="s">
        <v>2496</v>
      </c>
      <c r="G283" s="238"/>
      <c r="H283" s="240" t="s">
        <v>35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268</v>
      </c>
      <c r="AU283" s="247" t="s">
        <v>89</v>
      </c>
      <c r="AV283" s="13" t="s">
        <v>87</v>
      </c>
      <c r="AW283" s="13" t="s">
        <v>41</v>
      </c>
      <c r="AX283" s="13" t="s">
        <v>80</v>
      </c>
      <c r="AY283" s="247" t="s">
        <v>257</v>
      </c>
    </row>
    <row r="284" s="13" customFormat="1">
      <c r="A284" s="13"/>
      <c r="B284" s="237"/>
      <c r="C284" s="238"/>
      <c r="D284" s="239" t="s">
        <v>268</v>
      </c>
      <c r="E284" s="240" t="s">
        <v>35</v>
      </c>
      <c r="F284" s="241" t="s">
        <v>1057</v>
      </c>
      <c r="G284" s="238"/>
      <c r="H284" s="240" t="s">
        <v>35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268</v>
      </c>
      <c r="AU284" s="247" t="s">
        <v>89</v>
      </c>
      <c r="AV284" s="13" t="s">
        <v>87</v>
      </c>
      <c r="AW284" s="13" t="s">
        <v>41</v>
      </c>
      <c r="AX284" s="13" t="s">
        <v>80</v>
      </c>
      <c r="AY284" s="247" t="s">
        <v>257</v>
      </c>
    </row>
    <row r="285" s="14" customFormat="1">
      <c r="A285" s="14"/>
      <c r="B285" s="248"/>
      <c r="C285" s="249"/>
      <c r="D285" s="239" t="s">
        <v>268</v>
      </c>
      <c r="E285" s="250" t="s">
        <v>35</v>
      </c>
      <c r="F285" s="251" t="s">
        <v>308</v>
      </c>
      <c r="G285" s="249"/>
      <c r="H285" s="252">
        <v>8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268</v>
      </c>
      <c r="AU285" s="258" t="s">
        <v>89</v>
      </c>
      <c r="AV285" s="14" t="s">
        <v>89</v>
      </c>
      <c r="AW285" s="14" t="s">
        <v>41</v>
      </c>
      <c r="AX285" s="14" t="s">
        <v>80</v>
      </c>
      <c r="AY285" s="258" t="s">
        <v>257</v>
      </c>
    </row>
    <row r="286" s="15" customFormat="1">
      <c r="A286" s="15"/>
      <c r="B286" s="259"/>
      <c r="C286" s="260"/>
      <c r="D286" s="239" t="s">
        <v>268</v>
      </c>
      <c r="E286" s="261" t="s">
        <v>35</v>
      </c>
      <c r="F286" s="262" t="s">
        <v>272</v>
      </c>
      <c r="G286" s="260"/>
      <c r="H286" s="263">
        <v>8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9" t="s">
        <v>268</v>
      </c>
      <c r="AU286" s="269" t="s">
        <v>89</v>
      </c>
      <c r="AV286" s="15" t="s">
        <v>264</v>
      </c>
      <c r="AW286" s="15" t="s">
        <v>41</v>
      </c>
      <c r="AX286" s="15" t="s">
        <v>87</v>
      </c>
      <c r="AY286" s="269" t="s">
        <v>257</v>
      </c>
    </row>
    <row r="287" s="2" customFormat="1" ht="24.15" customHeight="1">
      <c r="A287" s="41"/>
      <c r="B287" s="42"/>
      <c r="C287" s="270" t="s">
        <v>458</v>
      </c>
      <c r="D287" s="270" t="s">
        <v>369</v>
      </c>
      <c r="E287" s="271" t="s">
        <v>1058</v>
      </c>
      <c r="F287" s="272" t="s">
        <v>1059</v>
      </c>
      <c r="G287" s="273" t="s">
        <v>396</v>
      </c>
      <c r="H287" s="274">
        <v>8</v>
      </c>
      <c r="I287" s="275"/>
      <c r="J287" s="276">
        <f>ROUND(I287*H287,2)</f>
        <v>0</v>
      </c>
      <c r="K287" s="272" t="s">
        <v>35</v>
      </c>
      <c r="L287" s="277"/>
      <c r="M287" s="278" t="s">
        <v>35</v>
      </c>
      <c r="N287" s="279" t="s">
        <v>51</v>
      </c>
      <c r="O287" s="87"/>
      <c r="P287" s="228">
        <f>O287*H287</f>
        <v>0</v>
      </c>
      <c r="Q287" s="228">
        <v>0.049000000000000002</v>
      </c>
      <c r="R287" s="228">
        <f>Q287*H287</f>
        <v>0.39200000000000002</v>
      </c>
      <c r="S287" s="228">
        <v>0</v>
      </c>
      <c r="T287" s="22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0" t="s">
        <v>308</v>
      </c>
      <c r="AT287" s="230" t="s">
        <v>369</v>
      </c>
      <c r="AU287" s="230" t="s">
        <v>89</v>
      </c>
      <c r="AY287" s="19" t="s">
        <v>257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9" t="s">
        <v>87</v>
      </c>
      <c r="BK287" s="231">
        <f>ROUND(I287*H287,2)</f>
        <v>0</v>
      </c>
      <c r="BL287" s="19" t="s">
        <v>264</v>
      </c>
      <c r="BM287" s="230" t="s">
        <v>2552</v>
      </c>
    </row>
    <row r="288" s="2" customFormat="1" ht="16.5" customHeight="1">
      <c r="A288" s="41"/>
      <c r="B288" s="42"/>
      <c r="C288" s="219" t="s">
        <v>462</v>
      </c>
      <c r="D288" s="219" t="s">
        <v>259</v>
      </c>
      <c r="E288" s="220" t="s">
        <v>500</v>
      </c>
      <c r="F288" s="221" t="s">
        <v>501</v>
      </c>
      <c r="G288" s="222" t="s">
        <v>396</v>
      </c>
      <c r="H288" s="223">
        <v>2</v>
      </c>
      <c r="I288" s="224"/>
      <c r="J288" s="225">
        <f>ROUND(I288*H288,2)</f>
        <v>0</v>
      </c>
      <c r="K288" s="221" t="s">
        <v>263</v>
      </c>
      <c r="L288" s="47"/>
      <c r="M288" s="226" t="s">
        <v>35</v>
      </c>
      <c r="N288" s="227" t="s">
        <v>51</v>
      </c>
      <c r="O288" s="87"/>
      <c r="P288" s="228">
        <f>O288*H288</f>
        <v>0</v>
      </c>
      <c r="Q288" s="228">
        <v>0.45937</v>
      </c>
      <c r="R288" s="228">
        <f>Q288*H288</f>
        <v>0.91874</v>
      </c>
      <c r="S288" s="228">
        <v>0</v>
      </c>
      <c r="T288" s="229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0" t="s">
        <v>264</v>
      </c>
      <c r="AT288" s="230" t="s">
        <v>259</v>
      </c>
      <c r="AU288" s="230" t="s">
        <v>89</v>
      </c>
      <c r="AY288" s="19" t="s">
        <v>257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87</v>
      </c>
      <c r="BK288" s="231">
        <f>ROUND(I288*H288,2)</f>
        <v>0</v>
      </c>
      <c r="BL288" s="19" t="s">
        <v>264</v>
      </c>
      <c r="BM288" s="230" t="s">
        <v>2553</v>
      </c>
    </row>
    <row r="289" s="2" customFormat="1">
      <c r="A289" s="41"/>
      <c r="B289" s="42"/>
      <c r="C289" s="43"/>
      <c r="D289" s="232" t="s">
        <v>266</v>
      </c>
      <c r="E289" s="43"/>
      <c r="F289" s="233" t="s">
        <v>503</v>
      </c>
      <c r="G289" s="43"/>
      <c r="H289" s="43"/>
      <c r="I289" s="234"/>
      <c r="J289" s="43"/>
      <c r="K289" s="43"/>
      <c r="L289" s="47"/>
      <c r="M289" s="235"/>
      <c r="N289" s="23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266</v>
      </c>
      <c r="AU289" s="19" t="s">
        <v>89</v>
      </c>
    </row>
    <row r="290" s="2" customFormat="1" ht="16.5" customHeight="1">
      <c r="A290" s="41"/>
      <c r="B290" s="42"/>
      <c r="C290" s="219" t="s">
        <v>466</v>
      </c>
      <c r="D290" s="219" t="s">
        <v>259</v>
      </c>
      <c r="E290" s="220" t="s">
        <v>1062</v>
      </c>
      <c r="F290" s="221" t="s">
        <v>1063</v>
      </c>
      <c r="G290" s="222" t="s">
        <v>297</v>
      </c>
      <c r="H290" s="223">
        <v>153.75</v>
      </c>
      <c r="I290" s="224"/>
      <c r="J290" s="225">
        <f>ROUND(I290*H290,2)</f>
        <v>0</v>
      </c>
      <c r="K290" s="221" t="s">
        <v>263</v>
      </c>
      <c r="L290" s="47"/>
      <c r="M290" s="226" t="s">
        <v>35</v>
      </c>
      <c r="N290" s="227" t="s">
        <v>51</v>
      </c>
      <c r="O290" s="87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30" t="s">
        <v>264</v>
      </c>
      <c r="AT290" s="230" t="s">
        <v>259</v>
      </c>
      <c r="AU290" s="230" t="s">
        <v>89</v>
      </c>
      <c r="AY290" s="19" t="s">
        <v>257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9" t="s">
        <v>87</v>
      </c>
      <c r="BK290" s="231">
        <f>ROUND(I290*H290,2)</f>
        <v>0</v>
      </c>
      <c r="BL290" s="19" t="s">
        <v>264</v>
      </c>
      <c r="BM290" s="230" t="s">
        <v>2554</v>
      </c>
    </row>
    <row r="291" s="2" customFormat="1">
      <c r="A291" s="41"/>
      <c r="B291" s="42"/>
      <c r="C291" s="43"/>
      <c r="D291" s="232" t="s">
        <v>266</v>
      </c>
      <c r="E291" s="43"/>
      <c r="F291" s="233" t="s">
        <v>1065</v>
      </c>
      <c r="G291" s="43"/>
      <c r="H291" s="43"/>
      <c r="I291" s="234"/>
      <c r="J291" s="43"/>
      <c r="K291" s="43"/>
      <c r="L291" s="47"/>
      <c r="M291" s="235"/>
      <c r="N291" s="23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266</v>
      </c>
      <c r="AU291" s="19" t="s">
        <v>89</v>
      </c>
    </row>
    <row r="292" s="13" customFormat="1">
      <c r="A292" s="13"/>
      <c r="B292" s="237"/>
      <c r="C292" s="238"/>
      <c r="D292" s="239" t="s">
        <v>268</v>
      </c>
      <c r="E292" s="240" t="s">
        <v>35</v>
      </c>
      <c r="F292" s="241" t="s">
        <v>2496</v>
      </c>
      <c r="G292" s="238"/>
      <c r="H292" s="240" t="s">
        <v>35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268</v>
      </c>
      <c r="AU292" s="247" t="s">
        <v>89</v>
      </c>
      <c r="AV292" s="13" t="s">
        <v>87</v>
      </c>
      <c r="AW292" s="13" t="s">
        <v>41</v>
      </c>
      <c r="AX292" s="13" t="s">
        <v>80</v>
      </c>
      <c r="AY292" s="247" t="s">
        <v>257</v>
      </c>
    </row>
    <row r="293" s="14" customFormat="1">
      <c r="A293" s="14"/>
      <c r="B293" s="248"/>
      <c r="C293" s="249"/>
      <c r="D293" s="239" t="s">
        <v>268</v>
      </c>
      <c r="E293" s="250" t="s">
        <v>35</v>
      </c>
      <c r="F293" s="251" t="s">
        <v>2538</v>
      </c>
      <c r="G293" s="249"/>
      <c r="H293" s="252">
        <v>153.75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268</v>
      </c>
      <c r="AU293" s="258" t="s">
        <v>89</v>
      </c>
      <c r="AV293" s="14" t="s">
        <v>89</v>
      </c>
      <c r="AW293" s="14" t="s">
        <v>41</v>
      </c>
      <c r="AX293" s="14" t="s">
        <v>80</v>
      </c>
      <c r="AY293" s="258" t="s">
        <v>257</v>
      </c>
    </row>
    <row r="294" s="15" customFormat="1">
      <c r="A294" s="15"/>
      <c r="B294" s="259"/>
      <c r="C294" s="260"/>
      <c r="D294" s="239" t="s">
        <v>268</v>
      </c>
      <c r="E294" s="261" t="s">
        <v>35</v>
      </c>
      <c r="F294" s="262" t="s">
        <v>272</v>
      </c>
      <c r="G294" s="260"/>
      <c r="H294" s="263">
        <v>153.75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9" t="s">
        <v>268</v>
      </c>
      <c r="AU294" s="269" t="s">
        <v>89</v>
      </c>
      <c r="AV294" s="15" t="s">
        <v>264</v>
      </c>
      <c r="AW294" s="15" t="s">
        <v>41</v>
      </c>
      <c r="AX294" s="15" t="s">
        <v>87</v>
      </c>
      <c r="AY294" s="269" t="s">
        <v>257</v>
      </c>
    </row>
    <row r="295" s="2" customFormat="1" ht="16.5" customHeight="1">
      <c r="A295" s="41"/>
      <c r="B295" s="42"/>
      <c r="C295" s="219" t="s">
        <v>471</v>
      </c>
      <c r="D295" s="219" t="s">
        <v>259</v>
      </c>
      <c r="E295" s="220" t="s">
        <v>1066</v>
      </c>
      <c r="F295" s="221" t="s">
        <v>1067</v>
      </c>
      <c r="G295" s="222" t="s">
        <v>396</v>
      </c>
      <c r="H295" s="223">
        <v>8</v>
      </c>
      <c r="I295" s="224"/>
      <c r="J295" s="225">
        <f>ROUND(I295*H295,2)</f>
        <v>0</v>
      </c>
      <c r="K295" s="221" t="s">
        <v>263</v>
      </c>
      <c r="L295" s="47"/>
      <c r="M295" s="226" t="s">
        <v>35</v>
      </c>
      <c r="N295" s="227" t="s">
        <v>51</v>
      </c>
      <c r="O295" s="87"/>
      <c r="P295" s="228">
        <f>O295*H295</f>
        <v>0</v>
      </c>
      <c r="Q295" s="228">
        <v>0.010189999999999999</v>
      </c>
      <c r="R295" s="228">
        <f>Q295*H295</f>
        <v>0.081519999999999995</v>
      </c>
      <c r="S295" s="228">
        <v>0</v>
      </c>
      <c r="T295" s="22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0" t="s">
        <v>264</v>
      </c>
      <c r="AT295" s="230" t="s">
        <v>259</v>
      </c>
      <c r="AU295" s="230" t="s">
        <v>89</v>
      </c>
      <c r="AY295" s="19" t="s">
        <v>257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9" t="s">
        <v>87</v>
      </c>
      <c r="BK295" s="231">
        <f>ROUND(I295*H295,2)</f>
        <v>0</v>
      </c>
      <c r="BL295" s="19" t="s">
        <v>264</v>
      </c>
      <c r="BM295" s="230" t="s">
        <v>2555</v>
      </c>
    </row>
    <row r="296" s="2" customFormat="1">
      <c r="A296" s="41"/>
      <c r="B296" s="42"/>
      <c r="C296" s="43"/>
      <c r="D296" s="232" t="s">
        <v>266</v>
      </c>
      <c r="E296" s="43"/>
      <c r="F296" s="233" t="s">
        <v>1069</v>
      </c>
      <c r="G296" s="43"/>
      <c r="H296" s="43"/>
      <c r="I296" s="234"/>
      <c r="J296" s="43"/>
      <c r="K296" s="43"/>
      <c r="L296" s="47"/>
      <c r="M296" s="235"/>
      <c r="N296" s="23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266</v>
      </c>
      <c r="AU296" s="19" t="s">
        <v>89</v>
      </c>
    </row>
    <row r="297" s="13" customFormat="1">
      <c r="A297" s="13"/>
      <c r="B297" s="237"/>
      <c r="C297" s="238"/>
      <c r="D297" s="239" t="s">
        <v>268</v>
      </c>
      <c r="E297" s="240" t="s">
        <v>35</v>
      </c>
      <c r="F297" s="241" t="s">
        <v>2496</v>
      </c>
      <c r="G297" s="238"/>
      <c r="H297" s="240" t="s">
        <v>35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268</v>
      </c>
      <c r="AU297" s="247" t="s">
        <v>89</v>
      </c>
      <c r="AV297" s="13" t="s">
        <v>87</v>
      </c>
      <c r="AW297" s="13" t="s">
        <v>41</v>
      </c>
      <c r="AX297" s="13" t="s">
        <v>80</v>
      </c>
      <c r="AY297" s="247" t="s">
        <v>257</v>
      </c>
    </row>
    <row r="298" s="14" customFormat="1">
      <c r="A298" s="14"/>
      <c r="B298" s="248"/>
      <c r="C298" s="249"/>
      <c r="D298" s="239" t="s">
        <v>268</v>
      </c>
      <c r="E298" s="250" t="s">
        <v>35</v>
      </c>
      <c r="F298" s="251" t="s">
        <v>2556</v>
      </c>
      <c r="G298" s="249"/>
      <c r="H298" s="252">
        <v>8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268</v>
      </c>
      <c r="AU298" s="258" t="s">
        <v>89</v>
      </c>
      <c r="AV298" s="14" t="s">
        <v>89</v>
      </c>
      <c r="AW298" s="14" t="s">
        <v>41</v>
      </c>
      <c r="AX298" s="14" t="s">
        <v>80</v>
      </c>
      <c r="AY298" s="258" t="s">
        <v>257</v>
      </c>
    </row>
    <row r="299" s="15" customFormat="1">
      <c r="A299" s="15"/>
      <c r="B299" s="259"/>
      <c r="C299" s="260"/>
      <c r="D299" s="239" t="s">
        <v>268</v>
      </c>
      <c r="E299" s="261" t="s">
        <v>35</v>
      </c>
      <c r="F299" s="262" t="s">
        <v>272</v>
      </c>
      <c r="G299" s="260"/>
      <c r="H299" s="263">
        <v>8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268</v>
      </c>
      <c r="AU299" s="269" t="s">
        <v>89</v>
      </c>
      <c r="AV299" s="15" t="s">
        <v>264</v>
      </c>
      <c r="AW299" s="15" t="s">
        <v>41</v>
      </c>
      <c r="AX299" s="15" t="s">
        <v>87</v>
      </c>
      <c r="AY299" s="269" t="s">
        <v>257</v>
      </c>
    </row>
    <row r="300" s="2" customFormat="1" ht="16.5" customHeight="1">
      <c r="A300" s="41"/>
      <c r="B300" s="42"/>
      <c r="C300" s="270" t="s">
        <v>475</v>
      </c>
      <c r="D300" s="270" t="s">
        <v>369</v>
      </c>
      <c r="E300" s="271" t="s">
        <v>1075</v>
      </c>
      <c r="F300" s="272" t="s">
        <v>1076</v>
      </c>
      <c r="G300" s="273" t="s">
        <v>396</v>
      </c>
      <c r="H300" s="274">
        <v>8</v>
      </c>
      <c r="I300" s="275"/>
      <c r="J300" s="276">
        <f>ROUND(I300*H300,2)</f>
        <v>0</v>
      </c>
      <c r="K300" s="272" t="s">
        <v>263</v>
      </c>
      <c r="L300" s="277"/>
      <c r="M300" s="278" t="s">
        <v>35</v>
      </c>
      <c r="N300" s="279" t="s">
        <v>51</v>
      </c>
      <c r="O300" s="87"/>
      <c r="P300" s="228">
        <f>O300*H300</f>
        <v>0</v>
      </c>
      <c r="Q300" s="228">
        <v>0.50600000000000001</v>
      </c>
      <c r="R300" s="228">
        <f>Q300*H300</f>
        <v>4.048</v>
      </c>
      <c r="S300" s="228">
        <v>0</v>
      </c>
      <c r="T300" s="229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30" t="s">
        <v>308</v>
      </c>
      <c r="AT300" s="230" t="s">
        <v>369</v>
      </c>
      <c r="AU300" s="230" t="s">
        <v>89</v>
      </c>
      <c r="AY300" s="19" t="s">
        <v>257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9" t="s">
        <v>87</v>
      </c>
      <c r="BK300" s="231">
        <f>ROUND(I300*H300,2)</f>
        <v>0</v>
      </c>
      <c r="BL300" s="19" t="s">
        <v>264</v>
      </c>
      <c r="BM300" s="230" t="s">
        <v>2557</v>
      </c>
    </row>
    <row r="301" s="13" customFormat="1">
      <c r="A301" s="13"/>
      <c r="B301" s="237"/>
      <c r="C301" s="238"/>
      <c r="D301" s="239" t="s">
        <v>268</v>
      </c>
      <c r="E301" s="240" t="s">
        <v>35</v>
      </c>
      <c r="F301" s="241" t="s">
        <v>2496</v>
      </c>
      <c r="G301" s="238"/>
      <c r="H301" s="240" t="s">
        <v>35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268</v>
      </c>
      <c r="AU301" s="247" t="s">
        <v>89</v>
      </c>
      <c r="AV301" s="13" t="s">
        <v>87</v>
      </c>
      <c r="AW301" s="13" t="s">
        <v>41</v>
      </c>
      <c r="AX301" s="13" t="s">
        <v>80</v>
      </c>
      <c r="AY301" s="247" t="s">
        <v>257</v>
      </c>
    </row>
    <row r="302" s="14" customFormat="1">
      <c r="A302" s="14"/>
      <c r="B302" s="248"/>
      <c r="C302" s="249"/>
      <c r="D302" s="239" t="s">
        <v>268</v>
      </c>
      <c r="E302" s="250" t="s">
        <v>35</v>
      </c>
      <c r="F302" s="251" t="s">
        <v>2556</v>
      </c>
      <c r="G302" s="249"/>
      <c r="H302" s="252">
        <v>8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8" t="s">
        <v>268</v>
      </c>
      <c r="AU302" s="258" t="s">
        <v>89</v>
      </c>
      <c r="AV302" s="14" t="s">
        <v>89</v>
      </c>
      <c r="AW302" s="14" t="s">
        <v>41</v>
      </c>
      <c r="AX302" s="14" t="s">
        <v>80</v>
      </c>
      <c r="AY302" s="258" t="s">
        <v>257</v>
      </c>
    </row>
    <row r="303" s="15" customFormat="1">
      <c r="A303" s="15"/>
      <c r="B303" s="259"/>
      <c r="C303" s="260"/>
      <c r="D303" s="239" t="s">
        <v>268</v>
      </c>
      <c r="E303" s="261" t="s">
        <v>35</v>
      </c>
      <c r="F303" s="262" t="s">
        <v>272</v>
      </c>
      <c r="G303" s="260"/>
      <c r="H303" s="263">
        <v>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9" t="s">
        <v>268</v>
      </c>
      <c r="AU303" s="269" t="s">
        <v>89</v>
      </c>
      <c r="AV303" s="15" t="s">
        <v>264</v>
      </c>
      <c r="AW303" s="15" t="s">
        <v>41</v>
      </c>
      <c r="AX303" s="15" t="s">
        <v>87</v>
      </c>
      <c r="AY303" s="269" t="s">
        <v>257</v>
      </c>
    </row>
    <row r="304" s="2" customFormat="1" ht="16.5" customHeight="1">
      <c r="A304" s="41"/>
      <c r="B304" s="42"/>
      <c r="C304" s="270" t="s">
        <v>481</v>
      </c>
      <c r="D304" s="270" t="s">
        <v>369</v>
      </c>
      <c r="E304" s="271" t="s">
        <v>1078</v>
      </c>
      <c r="F304" s="272" t="s">
        <v>1079</v>
      </c>
      <c r="G304" s="273" t="s">
        <v>396</v>
      </c>
      <c r="H304" s="274">
        <v>16</v>
      </c>
      <c r="I304" s="275"/>
      <c r="J304" s="276">
        <f>ROUND(I304*H304,2)</f>
        <v>0</v>
      </c>
      <c r="K304" s="272" t="s">
        <v>263</v>
      </c>
      <c r="L304" s="277"/>
      <c r="M304" s="278" t="s">
        <v>35</v>
      </c>
      <c r="N304" s="279" t="s">
        <v>51</v>
      </c>
      <c r="O304" s="87"/>
      <c r="P304" s="228">
        <f>O304*H304</f>
        <v>0</v>
      </c>
      <c r="Q304" s="228">
        <v>0.002</v>
      </c>
      <c r="R304" s="228">
        <f>Q304*H304</f>
        <v>0.032000000000000001</v>
      </c>
      <c r="S304" s="228">
        <v>0</v>
      </c>
      <c r="T304" s="22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30" t="s">
        <v>308</v>
      </c>
      <c r="AT304" s="230" t="s">
        <v>369</v>
      </c>
      <c r="AU304" s="230" t="s">
        <v>89</v>
      </c>
      <c r="AY304" s="19" t="s">
        <v>257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9" t="s">
        <v>87</v>
      </c>
      <c r="BK304" s="231">
        <f>ROUND(I304*H304,2)</f>
        <v>0</v>
      </c>
      <c r="BL304" s="19" t="s">
        <v>264</v>
      </c>
      <c r="BM304" s="230" t="s">
        <v>2558</v>
      </c>
    </row>
    <row r="305" s="13" customFormat="1">
      <c r="A305" s="13"/>
      <c r="B305" s="237"/>
      <c r="C305" s="238"/>
      <c r="D305" s="239" t="s">
        <v>268</v>
      </c>
      <c r="E305" s="240" t="s">
        <v>35</v>
      </c>
      <c r="F305" s="241" t="s">
        <v>2496</v>
      </c>
      <c r="G305" s="238"/>
      <c r="H305" s="240" t="s">
        <v>35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268</v>
      </c>
      <c r="AU305" s="247" t="s">
        <v>89</v>
      </c>
      <c r="AV305" s="13" t="s">
        <v>87</v>
      </c>
      <c r="AW305" s="13" t="s">
        <v>41</v>
      </c>
      <c r="AX305" s="13" t="s">
        <v>80</v>
      </c>
      <c r="AY305" s="247" t="s">
        <v>257</v>
      </c>
    </row>
    <row r="306" s="14" customFormat="1">
      <c r="A306" s="14"/>
      <c r="B306" s="248"/>
      <c r="C306" s="249"/>
      <c r="D306" s="239" t="s">
        <v>268</v>
      </c>
      <c r="E306" s="250" t="s">
        <v>35</v>
      </c>
      <c r="F306" s="251" t="s">
        <v>361</v>
      </c>
      <c r="G306" s="249"/>
      <c r="H306" s="252">
        <v>16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268</v>
      </c>
      <c r="AU306" s="258" t="s">
        <v>89</v>
      </c>
      <c r="AV306" s="14" t="s">
        <v>89</v>
      </c>
      <c r="AW306" s="14" t="s">
        <v>41</v>
      </c>
      <c r="AX306" s="14" t="s">
        <v>80</v>
      </c>
      <c r="AY306" s="258" t="s">
        <v>257</v>
      </c>
    </row>
    <row r="307" s="15" customFormat="1">
      <c r="A307" s="15"/>
      <c r="B307" s="259"/>
      <c r="C307" s="260"/>
      <c r="D307" s="239" t="s">
        <v>268</v>
      </c>
      <c r="E307" s="261" t="s">
        <v>35</v>
      </c>
      <c r="F307" s="262" t="s">
        <v>272</v>
      </c>
      <c r="G307" s="260"/>
      <c r="H307" s="263">
        <v>16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268</v>
      </c>
      <c r="AU307" s="269" t="s">
        <v>89</v>
      </c>
      <c r="AV307" s="15" t="s">
        <v>264</v>
      </c>
      <c r="AW307" s="15" t="s">
        <v>41</v>
      </c>
      <c r="AX307" s="15" t="s">
        <v>87</v>
      </c>
      <c r="AY307" s="269" t="s">
        <v>257</v>
      </c>
    </row>
    <row r="308" s="2" customFormat="1" ht="16.5" customHeight="1">
      <c r="A308" s="41"/>
      <c r="B308" s="42"/>
      <c r="C308" s="219" t="s">
        <v>485</v>
      </c>
      <c r="D308" s="219" t="s">
        <v>259</v>
      </c>
      <c r="E308" s="220" t="s">
        <v>1081</v>
      </c>
      <c r="F308" s="221" t="s">
        <v>1082</v>
      </c>
      <c r="G308" s="222" t="s">
        <v>396</v>
      </c>
      <c r="H308" s="223">
        <v>8</v>
      </c>
      <c r="I308" s="224"/>
      <c r="J308" s="225">
        <f>ROUND(I308*H308,2)</f>
        <v>0</v>
      </c>
      <c r="K308" s="221" t="s">
        <v>263</v>
      </c>
      <c r="L308" s="47"/>
      <c r="M308" s="226" t="s">
        <v>35</v>
      </c>
      <c r="N308" s="227" t="s">
        <v>51</v>
      </c>
      <c r="O308" s="87"/>
      <c r="P308" s="228">
        <f>O308*H308</f>
        <v>0</v>
      </c>
      <c r="Q308" s="228">
        <v>0.01248</v>
      </c>
      <c r="R308" s="228">
        <f>Q308*H308</f>
        <v>0.099839999999999998</v>
      </c>
      <c r="S308" s="228">
        <v>0</v>
      </c>
      <c r="T308" s="22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30" t="s">
        <v>264</v>
      </c>
      <c r="AT308" s="230" t="s">
        <v>259</v>
      </c>
      <c r="AU308" s="230" t="s">
        <v>89</v>
      </c>
      <c r="AY308" s="19" t="s">
        <v>257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9" t="s">
        <v>87</v>
      </c>
      <c r="BK308" s="231">
        <f>ROUND(I308*H308,2)</f>
        <v>0</v>
      </c>
      <c r="BL308" s="19" t="s">
        <v>264</v>
      </c>
      <c r="BM308" s="230" t="s">
        <v>2559</v>
      </c>
    </row>
    <row r="309" s="2" customFormat="1">
      <c r="A309" s="41"/>
      <c r="B309" s="42"/>
      <c r="C309" s="43"/>
      <c r="D309" s="232" t="s">
        <v>266</v>
      </c>
      <c r="E309" s="43"/>
      <c r="F309" s="233" t="s">
        <v>1084</v>
      </c>
      <c r="G309" s="43"/>
      <c r="H309" s="43"/>
      <c r="I309" s="234"/>
      <c r="J309" s="43"/>
      <c r="K309" s="43"/>
      <c r="L309" s="47"/>
      <c r="M309" s="235"/>
      <c r="N309" s="23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266</v>
      </c>
      <c r="AU309" s="19" t="s">
        <v>89</v>
      </c>
    </row>
    <row r="310" s="13" customFormat="1">
      <c r="A310" s="13"/>
      <c r="B310" s="237"/>
      <c r="C310" s="238"/>
      <c r="D310" s="239" t="s">
        <v>268</v>
      </c>
      <c r="E310" s="240" t="s">
        <v>35</v>
      </c>
      <c r="F310" s="241" t="s">
        <v>2496</v>
      </c>
      <c r="G310" s="238"/>
      <c r="H310" s="240" t="s">
        <v>35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268</v>
      </c>
      <c r="AU310" s="247" t="s">
        <v>89</v>
      </c>
      <c r="AV310" s="13" t="s">
        <v>87</v>
      </c>
      <c r="AW310" s="13" t="s">
        <v>41</v>
      </c>
      <c r="AX310" s="13" t="s">
        <v>80</v>
      </c>
      <c r="AY310" s="247" t="s">
        <v>257</v>
      </c>
    </row>
    <row r="311" s="14" customFormat="1">
      <c r="A311" s="14"/>
      <c r="B311" s="248"/>
      <c r="C311" s="249"/>
      <c r="D311" s="239" t="s">
        <v>268</v>
      </c>
      <c r="E311" s="250" t="s">
        <v>35</v>
      </c>
      <c r="F311" s="251" t="s">
        <v>308</v>
      </c>
      <c r="G311" s="249"/>
      <c r="H311" s="252">
        <v>8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268</v>
      </c>
      <c r="AU311" s="258" t="s">
        <v>89</v>
      </c>
      <c r="AV311" s="14" t="s">
        <v>89</v>
      </c>
      <c r="AW311" s="14" t="s">
        <v>41</v>
      </c>
      <c r="AX311" s="14" t="s">
        <v>80</v>
      </c>
      <c r="AY311" s="258" t="s">
        <v>257</v>
      </c>
    </row>
    <row r="312" s="15" customFormat="1">
      <c r="A312" s="15"/>
      <c r="B312" s="259"/>
      <c r="C312" s="260"/>
      <c r="D312" s="239" t="s">
        <v>268</v>
      </c>
      <c r="E312" s="261" t="s">
        <v>35</v>
      </c>
      <c r="F312" s="262" t="s">
        <v>272</v>
      </c>
      <c r="G312" s="260"/>
      <c r="H312" s="263">
        <v>8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9" t="s">
        <v>268</v>
      </c>
      <c r="AU312" s="269" t="s">
        <v>89</v>
      </c>
      <c r="AV312" s="15" t="s">
        <v>264</v>
      </c>
      <c r="AW312" s="15" t="s">
        <v>41</v>
      </c>
      <c r="AX312" s="15" t="s">
        <v>87</v>
      </c>
      <c r="AY312" s="269" t="s">
        <v>257</v>
      </c>
    </row>
    <row r="313" s="2" customFormat="1" ht="16.5" customHeight="1">
      <c r="A313" s="41"/>
      <c r="B313" s="42"/>
      <c r="C313" s="270" t="s">
        <v>489</v>
      </c>
      <c r="D313" s="270" t="s">
        <v>369</v>
      </c>
      <c r="E313" s="271" t="s">
        <v>1085</v>
      </c>
      <c r="F313" s="272" t="s">
        <v>1086</v>
      </c>
      <c r="G313" s="273" t="s">
        <v>396</v>
      </c>
      <c r="H313" s="274">
        <v>8</v>
      </c>
      <c r="I313" s="275"/>
      <c r="J313" s="276">
        <f>ROUND(I313*H313,2)</f>
        <v>0</v>
      </c>
      <c r="K313" s="272" t="s">
        <v>263</v>
      </c>
      <c r="L313" s="277"/>
      <c r="M313" s="278" t="s">
        <v>35</v>
      </c>
      <c r="N313" s="279" t="s">
        <v>51</v>
      </c>
      <c r="O313" s="87"/>
      <c r="P313" s="228">
        <f>O313*H313</f>
        <v>0</v>
      </c>
      <c r="Q313" s="228">
        <v>0.54800000000000004</v>
      </c>
      <c r="R313" s="228">
        <f>Q313*H313</f>
        <v>4.3840000000000003</v>
      </c>
      <c r="S313" s="228">
        <v>0</v>
      </c>
      <c r="T313" s="22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0" t="s">
        <v>308</v>
      </c>
      <c r="AT313" s="230" t="s">
        <v>369</v>
      </c>
      <c r="AU313" s="230" t="s">
        <v>89</v>
      </c>
      <c r="AY313" s="19" t="s">
        <v>257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9" t="s">
        <v>87</v>
      </c>
      <c r="BK313" s="231">
        <f>ROUND(I313*H313,2)</f>
        <v>0</v>
      </c>
      <c r="BL313" s="19" t="s">
        <v>264</v>
      </c>
      <c r="BM313" s="230" t="s">
        <v>2560</v>
      </c>
    </row>
    <row r="314" s="2" customFormat="1" ht="16.5" customHeight="1">
      <c r="A314" s="41"/>
      <c r="B314" s="42"/>
      <c r="C314" s="219" t="s">
        <v>494</v>
      </c>
      <c r="D314" s="219" t="s">
        <v>259</v>
      </c>
      <c r="E314" s="220" t="s">
        <v>1088</v>
      </c>
      <c r="F314" s="221" t="s">
        <v>1089</v>
      </c>
      <c r="G314" s="222" t="s">
        <v>396</v>
      </c>
      <c r="H314" s="223">
        <v>8</v>
      </c>
      <c r="I314" s="224"/>
      <c r="J314" s="225">
        <f>ROUND(I314*H314,2)</f>
        <v>0</v>
      </c>
      <c r="K314" s="221" t="s">
        <v>263</v>
      </c>
      <c r="L314" s="47"/>
      <c r="M314" s="226" t="s">
        <v>35</v>
      </c>
      <c r="N314" s="227" t="s">
        <v>51</v>
      </c>
      <c r="O314" s="87"/>
      <c r="P314" s="228">
        <f>O314*H314</f>
        <v>0</v>
      </c>
      <c r="Q314" s="228">
        <v>0.028539999999999999</v>
      </c>
      <c r="R314" s="228">
        <f>Q314*H314</f>
        <v>0.22832</v>
      </c>
      <c r="S314" s="228">
        <v>0</v>
      </c>
      <c r="T314" s="22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30" t="s">
        <v>264</v>
      </c>
      <c r="AT314" s="230" t="s">
        <v>259</v>
      </c>
      <c r="AU314" s="230" t="s">
        <v>89</v>
      </c>
      <c r="AY314" s="19" t="s">
        <v>257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9" t="s">
        <v>87</v>
      </c>
      <c r="BK314" s="231">
        <f>ROUND(I314*H314,2)</f>
        <v>0</v>
      </c>
      <c r="BL314" s="19" t="s">
        <v>264</v>
      </c>
      <c r="BM314" s="230" t="s">
        <v>2561</v>
      </c>
    </row>
    <row r="315" s="2" customFormat="1">
      <c r="A315" s="41"/>
      <c r="B315" s="42"/>
      <c r="C315" s="43"/>
      <c r="D315" s="232" t="s">
        <v>266</v>
      </c>
      <c r="E315" s="43"/>
      <c r="F315" s="233" t="s">
        <v>1091</v>
      </c>
      <c r="G315" s="43"/>
      <c r="H315" s="43"/>
      <c r="I315" s="234"/>
      <c r="J315" s="43"/>
      <c r="K315" s="43"/>
      <c r="L315" s="47"/>
      <c r="M315" s="235"/>
      <c r="N315" s="23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9" t="s">
        <v>266</v>
      </c>
      <c r="AU315" s="19" t="s">
        <v>89</v>
      </c>
    </row>
    <row r="316" s="13" customFormat="1">
      <c r="A316" s="13"/>
      <c r="B316" s="237"/>
      <c r="C316" s="238"/>
      <c r="D316" s="239" t="s">
        <v>268</v>
      </c>
      <c r="E316" s="240" t="s">
        <v>35</v>
      </c>
      <c r="F316" s="241" t="s">
        <v>2496</v>
      </c>
      <c r="G316" s="238"/>
      <c r="H316" s="240" t="s">
        <v>35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268</v>
      </c>
      <c r="AU316" s="247" t="s">
        <v>89</v>
      </c>
      <c r="AV316" s="13" t="s">
        <v>87</v>
      </c>
      <c r="AW316" s="13" t="s">
        <v>41</v>
      </c>
      <c r="AX316" s="13" t="s">
        <v>80</v>
      </c>
      <c r="AY316" s="247" t="s">
        <v>257</v>
      </c>
    </row>
    <row r="317" s="14" customFormat="1">
      <c r="A317" s="14"/>
      <c r="B317" s="248"/>
      <c r="C317" s="249"/>
      <c r="D317" s="239" t="s">
        <v>268</v>
      </c>
      <c r="E317" s="250" t="s">
        <v>35</v>
      </c>
      <c r="F317" s="251" t="s">
        <v>308</v>
      </c>
      <c r="G317" s="249"/>
      <c r="H317" s="252">
        <v>8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268</v>
      </c>
      <c r="AU317" s="258" t="s">
        <v>89</v>
      </c>
      <c r="AV317" s="14" t="s">
        <v>89</v>
      </c>
      <c r="AW317" s="14" t="s">
        <v>41</v>
      </c>
      <c r="AX317" s="14" t="s">
        <v>80</v>
      </c>
      <c r="AY317" s="258" t="s">
        <v>257</v>
      </c>
    </row>
    <row r="318" s="15" customFormat="1">
      <c r="A318" s="15"/>
      <c r="B318" s="259"/>
      <c r="C318" s="260"/>
      <c r="D318" s="239" t="s">
        <v>268</v>
      </c>
      <c r="E318" s="261" t="s">
        <v>35</v>
      </c>
      <c r="F318" s="262" t="s">
        <v>272</v>
      </c>
      <c r="G318" s="260"/>
      <c r="H318" s="263">
        <v>8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9" t="s">
        <v>268</v>
      </c>
      <c r="AU318" s="269" t="s">
        <v>89</v>
      </c>
      <c r="AV318" s="15" t="s">
        <v>264</v>
      </c>
      <c r="AW318" s="15" t="s">
        <v>41</v>
      </c>
      <c r="AX318" s="15" t="s">
        <v>87</v>
      </c>
      <c r="AY318" s="269" t="s">
        <v>257</v>
      </c>
    </row>
    <row r="319" s="2" customFormat="1" ht="16.5" customHeight="1">
      <c r="A319" s="41"/>
      <c r="B319" s="42"/>
      <c r="C319" s="270" t="s">
        <v>499</v>
      </c>
      <c r="D319" s="270" t="s">
        <v>369</v>
      </c>
      <c r="E319" s="271" t="s">
        <v>1092</v>
      </c>
      <c r="F319" s="272" t="s">
        <v>1093</v>
      </c>
      <c r="G319" s="273" t="s">
        <v>396</v>
      </c>
      <c r="H319" s="274">
        <v>8</v>
      </c>
      <c r="I319" s="275"/>
      <c r="J319" s="276">
        <f>ROUND(I319*H319,2)</f>
        <v>0</v>
      </c>
      <c r="K319" s="272" t="s">
        <v>263</v>
      </c>
      <c r="L319" s="277"/>
      <c r="M319" s="278" t="s">
        <v>35</v>
      </c>
      <c r="N319" s="279" t="s">
        <v>51</v>
      </c>
      <c r="O319" s="87"/>
      <c r="P319" s="228">
        <f>O319*H319</f>
        <v>0</v>
      </c>
      <c r="Q319" s="228">
        <v>1.6000000000000001</v>
      </c>
      <c r="R319" s="228">
        <f>Q319*H319</f>
        <v>12.800000000000001</v>
      </c>
      <c r="S319" s="228">
        <v>0</v>
      </c>
      <c r="T319" s="22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30" t="s">
        <v>308</v>
      </c>
      <c r="AT319" s="230" t="s">
        <v>369</v>
      </c>
      <c r="AU319" s="230" t="s">
        <v>89</v>
      </c>
      <c r="AY319" s="19" t="s">
        <v>257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9" t="s">
        <v>87</v>
      </c>
      <c r="BK319" s="231">
        <f>ROUND(I319*H319,2)</f>
        <v>0</v>
      </c>
      <c r="BL319" s="19" t="s">
        <v>264</v>
      </c>
      <c r="BM319" s="230" t="s">
        <v>2562</v>
      </c>
    </row>
    <row r="320" s="2" customFormat="1" ht="16.5" customHeight="1">
      <c r="A320" s="41"/>
      <c r="B320" s="42"/>
      <c r="C320" s="219" t="s">
        <v>504</v>
      </c>
      <c r="D320" s="219" t="s">
        <v>259</v>
      </c>
      <c r="E320" s="220" t="s">
        <v>1095</v>
      </c>
      <c r="F320" s="221" t="s">
        <v>1096</v>
      </c>
      <c r="G320" s="222" t="s">
        <v>396</v>
      </c>
      <c r="H320" s="223">
        <v>8</v>
      </c>
      <c r="I320" s="224"/>
      <c r="J320" s="225">
        <f>ROUND(I320*H320,2)</f>
        <v>0</v>
      </c>
      <c r="K320" s="221" t="s">
        <v>263</v>
      </c>
      <c r="L320" s="47"/>
      <c r="M320" s="226" t="s">
        <v>35</v>
      </c>
      <c r="N320" s="227" t="s">
        <v>51</v>
      </c>
      <c r="O320" s="87"/>
      <c r="P320" s="228">
        <f>O320*H320</f>
        <v>0</v>
      </c>
      <c r="Q320" s="228">
        <v>0.21734000000000001</v>
      </c>
      <c r="R320" s="228">
        <f>Q320*H320</f>
        <v>1.73872</v>
      </c>
      <c r="S320" s="228">
        <v>0</v>
      </c>
      <c r="T320" s="22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30" t="s">
        <v>264</v>
      </c>
      <c r="AT320" s="230" t="s">
        <v>259</v>
      </c>
      <c r="AU320" s="230" t="s">
        <v>89</v>
      </c>
      <c r="AY320" s="19" t="s">
        <v>257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9" t="s">
        <v>87</v>
      </c>
      <c r="BK320" s="231">
        <f>ROUND(I320*H320,2)</f>
        <v>0</v>
      </c>
      <c r="BL320" s="19" t="s">
        <v>264</v>
      </c>
      <c r="BM320" s="230" t="s">
        <v>2563</v>
      </c>
    </row>
    <row r="321" s="2" customFormat="1">
      <c r="A321" s="41"/>
      <c r="B321" s="42"/>
      <c r="C321" s="43"/>
      <c r="D321" s="232" t="s">
        <v>266</v>
      </c>
      <c r="E321" s="43"/>
      <c r="F321" s="233" t="s">
        <v>1098</v>
      </c>
      <c r="G321" s="43"/>
      <c r="H321" s="43"/>
      <c r="I321" s="234"/>
      <c r="J321" s="43"/>
      <c r="K321" s="43"/>
      <c r="L321" s="47"/>
      <c r="M321" s="235"/>
      <c r="N321" s="23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266</v>
      </c>
      <c r="AU321" s="19" t="s">
        <v>89</v>
      </c>
    </row>
    <row r="322" s="13" customFormat="1">
      <c r="A322" s="13"/>
      <c r="B322" s="237"/>
      <c r="C322" s="238"/>
      <c r="D322" s="239" t="s">
        <v>268</v>
      </c>
      <c r="E322" s="240" t="s">
        <v>35</v>
      </c>
      <c r="F322" s="241" t="s">
        <v>2496</v>
      </c>
      <c r="G322" s="238"/>
      <c r="H322" s="240" t="s">
        <v>35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268</v>
      </c>
      <c r="AU322" s="247" t="s">
        <v>89</v>
      </c>
      <c r="AV322" s="13" t="s">
        <v>87</v>
      </c>
      <c r="AW322" s="13" t="s">
        <v>41</v>
      </c>
      <c r="AX322" s="13" t="s">
        <v>80</v>
      </c>
      <c r="AY322" s="247" t="s">
        <v>257</v>
      </c>
    </row>
    <row r="323" s="14" customFormat="1">
      <c r="A323" s="14"/>
      <c r="B323" s="248"/>
      <c r="C323" s="249"/>
      <c r="D323" s="239" t="s">
        <v>268</v>
      </c>
      <c r="E323" s="250" t="s">
        <v>35</v>
      </c>
      <c r="F323" s="251" t="s">
        <v>2564</v>
      </c>
      <c r="G323" s="249"/>
      <c r="H323" s="252">
        <v>5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8" t="s">
        <v>268</v>
      </c>
      <c r="AU323" s="258" t="s">
        <v>89</v>
      </c>
      <c r="AV323" s="14" t="s">
        <v>89</v>
      </c>
      <c r="AW323" s="14" t="s">
        <v>41</v>
      </c>
      <c r="AX323" s="14" t="s">
        <v>80</v>
      </c>
      <c r="AY323" s="258" t="s">
        <v>257</v>
      </c>
    </row>
    <row r="324" s="14" customFormat="1">
      <c r="A324" s="14"/>
      <c r="B324" s="248"/>
      <c r="C324" s="249"/>
      <c r="D324" s="239" t="s">
        <v>268</v>
      </c>
      <c r="E324" s="250" t="s">
        <v>35</v>
      </c>
      <c r="F324" s="251" t="s">
        <v>2565</v>
      </c>
      <c r="G324" s="249"/>
      <c r="H324" s="252">
        <v>3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8" t="s">
        <v>268</v>
      </c>
      <c r="AU324" s="258" t="s">
        <v>89</v>
      </c>
      <c r="AV324" s="14" t="s">
        <v>89</v>
      </c>
      <c r="AW324" s="14" t="s">
        <v>41</v>
      </c>
      <c r="AX324" s="14" t="s">
        <v>80</v>
      </c>
      <c r="AY324" s="258" t="s">
        <v>257</v>
      </c>
    </row>
    <row r="325" s="15" customFormat="1">
      <c r="A325" s="15"/>
      <c r="B325" s="259"/>
      <c r="C325" s="260"/>
      <c r="D325" s="239" t="s">
        <v>268</v>
      </c>
      <c r="E325" s="261" t="s">
        <v>35</v>
      </c>
      <c r="F325" s="262" t="s">
        <v>272</v>
      </c>
      <c r="G325" s="260"/>
      <c r="H325" s="263">
        <v>8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9" t="s">
        <v>268</v>
      </c>
      <c r="AU325" s="269" t="s">
        <v>89</v>
      </c>
      <c r="AV325" s="15" t="s">
        <v>264</v>
      </c>
      <c r="AW325" s="15" t="s">
        <v>41</v>
      </c>
      <c r="AX325" s="15" t="s">
        <v>87</v>
      </c>
      <c r="AY325" s="269" t="s">
        <v>257</v>
      </c>
    </row>
    <row r="326" s="2" customFormat="1" ht="16.5" customHeight="1">
      <c r="A326" s="41"/>
      <c r="B326" s="42"/>
      <c r="C326" s="270" t="s">
        <v>509</v>
      </c>
      <c r="D326" s="270" t="s">
        <v>369</v>
      </c>
      <c r="E326" s="271" t="s">
        <v>1101</v>
      </c>
      <c r="F326" s="272" t="s">
        <v>1102</v>
      </c>
      <c r="G326" s="273" t="s">
        <v>396</v>
      </c>
      <c r="H326" s="274">
        <v>5</v>
      </c>
      <c r="I326" s="275"/>
      <c r="J326" s="276">
        <f>ROUND(I326*H326,2)</f>
        <v>0</v>
      </c>
      <c r="K326" s="272" t="s">
        <v>35</v>
      </c>
      <c r="L326" s="277"/>
      <c r="M326" s="278" t="s">
        <v>35</v>
      </c>
      <c r="N326" s="279" t="s">
        <v>51</v>
      </c>
      <c r="O326" s="87"/>
      <c r="P326" s="228">
        <f>O326*H326</f>
        <v>0</v>
      </c>
      <c r="Q326" s="228">
        <v>0.119</v>
      </c>
      <c r="R326" s="228">
        <f>Q326*H326</f>
        <v>0.59499999999999997</v>
      </c>
      <c r="S326" s="228">
        <v>0</v>
      </c>
      <c r="T326" s="229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30" t="s">
        <v>308</v>
      </c>
      <c r="AT326" s="230" t="s">
        <v>369</v>
      </c>
      <c r="AU326" s="230" t="s">
        <v>89</v>
      </c>
      <c r="AY326" s="19" t="s">
        <v>257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9" t="s">
        <v>87</v>
      </c>
      <c r="BK326" s="231">
        <f>ROUND(I326*H326,2)</f>
        <v>0</v>
      </c>
      <c r="BL326" s="19" t="s">
        <v>264</v>
      </c>
      <c r="BM326" s="230" t="s">
        <v>2566</v>
      </c>
    </row>
    <row r="327" s="13" customFormat="1">
      <c r="A327" s="13"/>
      <c r="B327" s="237"/>
      <c r="C327" s="238"/>
      <c r="D327" s="239" t="s">
        <v>268</v>
      </c>
      <c r="E327" s="240" t="s">
        <v>35</v>
      </c>
      <c r="F327" s="241" t="s">
        <v>2496</v>
      </c>
      <c r="G327" s="238"/>
      <c r="H327" s="240" t="s">
        <v>35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268</v>
      </c>
      <c r="AU327" s="247" t="s">
        <v>89</v>
      </c>
      <c r="AV327" s="13" t="s">
        <v>87</v>
      </c>
      <c r="AW327" s="13" t="s">
        <v>41</v>
      </c>
      <c r="AX327" s="13" t="s">
        <v>80</v>
      </c>
      <c r="AY327" s="247" t="s">
        <v>257</v>
      </c>
    </row>
    <row r="328" s="14" customFormat="1">
      <c r="A328" s="14"/>
      <c r="B328" s="248"/>
      <c r="C328" s="249"/>
      <c r="D328" s="239" t="s">
        <v>268</v>
      </c>
      <c r="E328" s="250" t="s">
        <v>35</v>
      </c>
      <c r="F328" s="251" t="s">
        <v>2564</v>
      </c>
      <c r="G328" s="249"/>
      <c r="H328" s="252">
        <v>5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8" t="s">
        <v>268</v>
      </c>
      <c r="AU328" s="258" t="s">
        <v>89</v>
      </c>
      <c r="AV328" s="14" t="s">
        <v>89</v>
      </c>
      <c r="AW328" s="14" t="s">
        <v>41</v>
      </c>
      <c r="AX328" s="14" t="s">
        <v>80</v>
      </c>
      <c r="AY328" s="258" t="s">
        <v>257</v>
      </c>
    </row>
    <row r="329" s="15" customFormat="1">
      <c r="A329" s="15"/>
      <c r="B329" s="259"/>
      <c r="C329" s="260"/>
      <c r="D329" s="239" t="s">
        <v>268</v>
      </c>
      <c r="E329" s="261" t="s">
        <v>35</v>
      </c>
      <c r="F329" s="262" t="s">
        <v>272</v>
      </c>
      <c r="G329" s="260"/>
      <c r="H329" s="263">
        <v>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9" t="s">
        <v>268</v>
      </c>
      <c r="AU329" s="269" t="s">
        <v>89</v>
      </c>
      <c r="AV329" s="15" t="s">
        <v>264</v>
      </c>
      <c r="AW329" s="15" t="s">
        <v>41</v>
      </c>
      <c r="AX329" s="15" t="s">
        <v>87</v>
      </c>
      <c r="AY329" s="269" t="s">
        <v>257</v>
      </c>
    </row>
    <row r="330" s="2" customFormat="1" ht="16.5" customHeight="1">
      <c r="A330" s="41"/>
      <c r="B330" s="42"/>
      <c r="C330" s="270" t="s">
        <v>513</v>
      </c>
      <c r="D330" s="270" t="s">
        <v>369</v>
      </c>
      <c r="E330" s="271" t="s">
        <v>1104</v>
      </c>
      <c r="F330" s="272" t="s">
        <v>1105</v>
      </c>
      <c r="G330" s="273" t="s">
        <v>396</v>
      </c>
      <c r="H330" s="274">
        <v>3</v>
      </c>
      <c r="I330" s="275"/>
      <c r="J330" s="276">
        <f>ROUND(I330*H330,2)</f>
        <v>0</v>
      </c>
      <c r="K330" s="272" t="s">
        <v>35</v>
      </c>
      <c r="L330" s="277"/>
      <c r="M330" s="278" t="s">
        <v>35</v>
      </c>
      <c r="N330" s="279" t="s">
        <v>51</v>
      </c>
      <c r="O330" s="87"/>
      <c r="P330" s="228">
        <f>O330*H330</f>
        <v>0</v>
      </c>
      <c r="Q330" s="228">
        <v>0.11799999999999999</v>
      </c>
      <c r="R330" s="228">
        <f>Q330*H330</f>
        <v>0.35399999999999998</v>
      </c>
      <c r="S330" s="228">
        <v>0</v>
      </c>
      <c r="T330" s="22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30" t="s">
        <v>308</v>
      </c>
      <c r="AT330" s="230" t="s">
        <v>369</v>
      </c>
      <c r="AU330" s="230" t="s">
        <v>89</v>
      </c>
      <c r="AY330" s="19" t="s">
        <v>257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9" t="s">
        <v>87</v>
      </c>
      <c r="BK330" s="231">
        <f>ROUND(I330*H330,2)</f>
        <v>0</v>
      </c>
      <c r="BL330" s="19" t="s">
        <v>264</v>
      </c>
      <c r="BM330" s="230" t="s">
        <v>2567</v>
      </c>
    </row>
    <row r="331" s="13" customFormat="1">
      <c r="A331" s="13"/>
      <c r="B331" s="237"/>
      <c r="C331" s="238"/>
      <c r="D331" s="239" t="s">
        <v>268</v>
      </c>
      <c r="E331" s="240" t="s">
        <v>35</v>
      </c>
      <c r="F331" s="241" t="s">
        <v>2496</v>
      </c>
      <c r="G331" s="238"/>
      <c r="H331" s="240" t="s">
        <v>35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268</v>
      </c>
      <c r="AU331" s="247" t="s">
        <v>89</v>
      </c>
      <c r="AV331" s="13" t="s">
        <v>87</v>
      </c>
      <c r="AW331" s="13" t="s">
        <v>41</v>
      </c>
      <c r="AX331" s="13" t="s">
        <v>80</v>
      </c>
      <c r="AY331" s="247" t="s">
        <v>257</v>
      </c>
    </row>
    <row r="332" s="14" customFormat="1">
      <c r="A332" s="14"/>
      <c r="B332" s="248"/>
      <c r="C332" s="249"/>
      <c r="D332" s="239" t="s">
        <v>268</v>
      </c>
      <c r="E332" s="250" t="s">
        <v>35</v>
      </c>
      <c r="F332" s="251" t="s">
        <v>2565</v>
      </c>
      <c r="G332" s="249"/>
      <c r="H332" s="252">
        <v>3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268</v>
      </c>
      <c r="AU332" s="258" t="s">
        <v>89</v>
      </c>
      <c r="AV332" s="14" t="s">
        <v>89</v>
      </c>
      <c r="AW332" s="14" t="s">
        <v>41</v>
      </c>
      <c r="AX332" s="14" t="s">
        <v>80</v>
      </c>
      <c r="AY332" s="258" t="s">
        <v>257</v>
      </c>
    </row>
    <row r="333" s="15" customFormat="1">
      <c r="A333" s="15"/>
      <c r="B333" s="259"/>
      <c r="C333" s="260"/>
      <c r="D333" s="239" t="s">
        <v>268</v>
      </c>
      <c r="E333" s="261" t="s">
        <v>35</v>
      </c>
      <c r="F333" s="262" t="s">
        <v>272</v>
      </c>
      <c r="G333" s="260"/>
      <c r="H333" s="263">
        <v>3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9" t="s">
        <v>268</v>
      </c>
      <c r="AU333" s="269" t="s">
        <v>89</v>
      </c>
      <c r="AV333" s="15" t="s">
        <v>264</v>
      </c>
      <c r="AW333" s="15" t="s">
        <v>41</v>
      </c>
      <c r="AX333" s="15" t="s">
        <v>87</v>
      </c>
      <c r="AY333" s="269" t="s">
        <v>257</v>
      </c>
    </row>
    <row r="334" s="2" customFormat="1" ht="16.5" customHeight="1">
      <c r="A334" s="41"/>
      <c r="B334" s="42"/>
      <c r="C334" s="219" t="s">
        <v>517</v>
      </c>
      <c r="D334" s="219" t="s">
        <v>259</v>
      </c>
      <c r="E334" s="220" t="s">
        <v>1107</v>
      </c>
      <c r="F334" s="221" t="s">
        <v>1108</v>
      </c>
      <c r="G334" s="222" t="s">
        <v>297</v>
      </c>
      <c r="H334" s="223">
        <v>153.75</v>
      </c>
      <c r="I334" s="224"/>
      <c r="J334" s="225">
        <f>ROUND(I334*H334,2)</f>
        <v>0</v>
      </c>
      <c r="K334" s="221" t="s">
        <v>263</v>
      </c>
      <c r="L334" s="47"/>
      <c r="M334" s="226" t="s">
        <v>35</v>
      </c>
      <c r="N334" s="227" t="s">
        <v>51</v>
      </c>
      <c r="O334" s="87"/>
      <c r="P334" s="228">
        <f>O334*H334</f>
        <v>0</v>
      </c>
      <c r="Q334" s="228">
        <v>0.00012999999999999999</v>
      </c>
      <c r="R334" s="228">
        <f>Q334*H334</f>
        <v>0.019987499999999998</v>
      </c>
      <c r="S334" s="228">
        <v>0</v>
      </c>
      <c r="T334" s="229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30" t="s">
        <v>264</v>
      </c>
      <c r="AT334" s="230" t="s">
        <v>259</v>
      </c>
      <c r="AU334" s="230" t="s">
        <v>89</v>
      </c>
      <c r="AY334" s="19" t="s">
        <v>257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9" t="s">
        <v>87</v>
      </c>
      <c r="BK334" s="231">
        <f>ROUND(I334*H334,2)</f>
        <v>0</v>
      </c>
      <c r="BL334" s="19" t="s">
        <v>264</v>
      </c>
      <c r="BM334" s="230" t="s">
        <v>2568</v>
      </c>
    </row>
    <row r="335" s="2" customFormat="1">
      <c r="A335" s="41"/>
      <c r="B335" s="42"/>
      <c r="C335" s="43"/>
      <c r="D335" s="232" t="s">
        <v>266</v>
      </c>
      <c r="E335" s="43"/>
      <c r="F335" s="233" t="s">
        <v>1110</v>
      </c>
      <c r="G335" s="43"/>
      <c r="H335" s="43"/>
      <c r="I335" s="234"/>
      <c r="J335" s="43"/>
      <c r="K335" s="43"/>
      <c r="L335" s="47"/>
      <c r="M335" s="235"/>
      <c r="N335" s="23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19" t="s">
        <v>266</v>
      </c>
      <c r="AU335" s="19" t="s">
        <v>89</v>
      </c>
    </row>
    <row r="336" s="13" customFormat="1">
      <c r="A336" s="13"/>
      <c r="B336" s="237"/>
      <c r="C336" s="238"/>
      <c r="D336" s="239" t="s">
        <v>268</v>
      </c>
      <c r="E336" s="240" t="s">
        <v>35</v>
      </c>
      <c r="F336" s="241" t="s">
        <v>2496</v>
      </c>
      <c r="G336" s="238"/>
      <c r="H336" s="240" t="s">
        <v>35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268</v>
      </c>
      <c r="AU336" s="247" t="s">
        <v>89</v>
      </c>
      <c r="AV336" s="13" t="s">
        <v>87</v>
      </c>
      <c r="AW336" s="13" t="s">
        <v>41</v>
      </c>
      <c r="AX336" s="13" t="s">
        <v>80</v>
      </c>
      <c r="AY336" s="247" t="s">
        <v>257</v>
      </c>
    </row>
    <row r="337" s="14" customFormat="1">
      <c r="A337" s="14"/>
      <c r="B337" s="248"/>
      <c r="C337" s="249"/>
      <c r="D337" s="239" t="s">
        <v>268</v>
      </c>
      <c r="E337" s="250" t="s">
        <v>35</v>
      </c>
      <c r="F337" s="251" t="s">
        <v>2538</v>
      </c>
      <c r="G337" s="249"/>
      <c r="H337" s="252">
        <v>153.75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8" t="s">
        <v>268</v>
      </c>
      <c r="AU337" s="258" t="s">
        <v>89</v>
      </c>
      <c r="AV337" s="14" t="s">
        <v>89</v>
      </c>
      <c r="AW337" s="14" t="s">
        <v>41</v>
      </c>
      <c r="AX337" s="14" t="s">
        <v>80</v>
      </c>
      <c r="AY337" s="258" t="s">
        <v>257</v>
      </c>
    </row>
    <row r="338" s="15" customFormat="1">
      <c r="A338" s="15"/>
      <c r="B338" s="259"/>
      <c r="C338" s="260"/>
      <c r="D338" s="239" t="s">
        <v>268</v>
      </c>
      <c r="E338" s="261" t="s">
        <v>35</v>
      </c>
      <c r="F338" s="262" t="s">
        <v>272</v>
      </c>
      <c r="G338" s="260"/>
      <c r="H338" s="263">
        <v>153.75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9" t="s">
        <v>268</v>
      </c>
      <c r="AU338" s="269" t="s">
        <v>89</v>
      </c>
      <c r="AV338" s="15" t="s">
        <v>264</v>
      </c>
      <c r="AW338" s="15" t="s">
        <v>41</v>
      </c>
      <c r="AX338" s="15" t="s">
        <v>87</v>
      </c>
      <c r="AY338" s="269" t="s">
        <v>257</v>
      </c>
    </row>
    <row r="339" s="12" customFormat="1" ht="22.8" customHeight="1">
      <c r="A339" s="12"/>
      <c r="B339" s="203"/>
      <c r="C339" s="204"/>
      <c r="D339" s="205" t="s">
        <v>79</v>
      </c>
      <c r="E339" s="217" t="s">
        <v>315</v>
      </c>
      <c r="F339" s="217" t="s">
        <v>533</v>
      </c>
      <c r="G339" s="204"/>
      <c r="H339" s="204"/>
      <c r="I339" s="207"/>
      <c r="J339" s="218">
        <f>BK339</f>
        <v>0</v>
      </c>
      <c r="K339" s="204"/>
      <c r="L339" s="209"/>
      <c r="M339" s="210"/>
      <c r="N339" s="211"/>
      <c r="O339" s="211"/>
      <c r="P339" s="212">
        <f>SUM(P340:P346)</f>
        <v>0</v>
      </c>
      <c r="Q339" s="211"/>
      <c r="R339" s="212">
        <f>SUM(R340:R346)</f>
        <v>0</v>
      </c>
      <c r="S339" s="211"/>
      <c r="T339" s="213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87</v>
      </c>
      <c r="AT339" s="215" t="s">
        <v>79</v>
      </c>
      <c r="AU339" s="215" t="s">
        <v>87</v>
      </c>
      <c r="AY339" s="214" t="s">
        <v>257</v>
      </c>
      <c r="BK339" s="216">
        <f>SUM(BK340:BK346)</f>
        <v>0</v>
      </c>
    </row>
    <row r="340" s="2" customFormat="1" ht="16.5" customHeight="1">
      <c r="A340" s="41"/>
      <c r="B340" s="42"/>
      <c r="C340" s="219" t="s">
        <v>522</v>
      </c>
      <c r="D340" s="219" t="s">
        <v>259</v>
      </c>
      <c r="E340" s="220" t="s">
        <v>535</v>
      </c>
      <c r="F340" s="221" t="s">
        <v>536</v>
      </c>
      <c r="G340" s="222" t="s">
        <v>297</v>
      </c>
      <c r="H340" s="223">
        <v>257.06</v>
      </c>
      <c r="I340" s="224"/>
      <c r="J340" s="225">
        <f>ROUND(I340*H340,2)</f>
        <v>0</v>
      </c>
      <c r="K340" s="221" t="s">
        <v>263</v>
      </c>
      <c r="L340" s="47"/>
      <c r="M340" s="226" t="s">
        <v>35</v>
      </c>
      <c r="N340" s="227" t="s">
        <v>51</v>
      </c>
      <c r="O340" s="87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30" t="s">
        <v>264</v>
      </c>
      <c r="AT340" s="230" t="s">
        <v>259</v>
      </c>
      <c r="AU340" s="230" t="s">
        <v>89</v>
      </c>
      <c r="AY340" s="19" t="s">
        <v>257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9" t="s">
        <v>87</v>
      </c>
      <c r="BK340" s="231">
        <f>ROUND(I340*H340,2)</f>
        <v>0</v>
      </c>
      <c r="BL340" s="19" t="s">
        <v>264</v>
      </c>
      <c r="BM340" s="230" t="s">
        <v>2569</v>
      </c>
    </row>
    <row r="341" s="2" customFormat="1">
      <c r="A341" s="41"/>
      <c r="B341" s="42"/>
      <c r="C341" s="43"/>
      <c r="D341" s="232" t="s">
        <v>266</v>
      </c>
      <c r="E341" s="43"/>
      <c r="F341" s="233" t="s">
        <v>538</v>
      </c>
      <c r="G341" s="43"/>
      <c r="H341" s="43"/>
      <c r="I341" s="234"/>
      <c r="J341" s="43"/>
      <c r="K341" s="43"/>
      <c r="L341" s="47"/>
      <c r="M341" s="235"/>
      <c r="N341" s="236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9" t="s">
        <v>266</v>
      </c>
      <c r="AU341" s="19" t="s">
        <v>89</v>
      </c>
    </row>
    <row r="342" s="13" customFormat="1">
      <c r="A342" s="13"/>
      <c r="B342" s="237"/>
      <c r="C342" s="238"/>
      <c r="D342" s="239" t="s">
        <v>268</v>
      </c>
      <c r="E342" s="240" t="s">
        <v>35</v>
      </c>
      <c r="F342" s="241" t="s">
        <v>2496</v>
      </c>
      <c r="G342" s="238"/>
      <c r="H342" s="240" t="s">
        <v>35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268</v>
      </c>
      <c r="AU342" s="247" t="s">
        <v>89</v>
      </c>
      <c r="AV342" s="13" t="s">
        <v>87</v>
      </c>
      <c r="AW342" s="13" t="s">
        <v>41</v>
      </c>
      <c r="AX342" s="13" t="s">
        <v>80</v>
      </c>
      <c r="AY342" s="247" t="s">
        <v>257</v>
      </c>
    </row>
    <row r="343" s="13" customFormat="1">
      <c r="A343" s="13"/>
      <c r="B343" s="237"/>
      <c r="C343" s="238"/>
      <c r="D343" s="239" t="s">
        <v>268</v>
      </c>
      <c r="E343" s="240" t="s">
        <v>35</v>
      </c>
      <c r="F343" s="241" t="s">
        <v>975</v>
      </c>
      <c r="G343" s="238"/>
      <c r="H343" s="240" t="s">
        <v>35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268</v>
      </c>
      <c r="AU343" s="247" t="s">
        <v>89</v>
      </c>
      <c r="AV343" s="13" t="s">
        <v>87</v>
      </c>
      <c r="AW343" s="13" t="s">
        <v>41</v>
      </c>
      <c r="AX343" s="13" t="s">
        <v>80</v>
      </c>
      <c r="AY343" s="247" t="s">
        <v>257</v>
      </c>
    </row>
    <row r="344" s="13" customFormat="1">
      <c r="A344" s="13"/>
      <c r="B344" s="237"/>
      <c r="C344" s="238"/>
      <c r="D344" s="239" t="s">
        <v>268</v>
      </c>
      <c r="E344" s="240" t="s">
        <v>35</v>
      </c>
      <c r="F344" s="241" t="s">
        <v>976</v>
      </c>
      <c r="G344" s="238"/>
      <c r="H344" s="240" t="s">
        <v>35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268</v>
      </c>
      <c r="AU344" s="247" t="s">
        <v>89</v>
      </c>
      <c r="AV344" s="13" t="s">
        <v>87</v>
      </c>
      <c r="AW344" s="13" t="s">
        <v>41</v>
      </c>
      <c r="AX344" s="13" t="s">
        <v>80</v>
      </c>
      <c r="AY344" s="247" t="s">
        <v>257</v>
      </c>
    </row>
    <row r="345" s="14" customFormat="1">
      <c r="A345" s="14"/>
      <c r="B345" s="248"/>
      <c r="C345" s="249"/>
      <c r="D345" s="239" t="s">
        <v>268</v>
      </c>
      <c r="E345" s="250" t="s">
        <v>35</v>
      </c>
      <c r="F345" s="251" t="s">
        <v>2570</v>
      </c>
      <c r="G345" s="249"/>
      <c r="H345" s="252">
        <v>257.06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8" t="s">
        <v>268</v>
      </c>
      <c r="AU345" s="258" t="s">
        <v>89</v>
      </c>
      <c r="AV345" s="14" t="s">
        <v>89</v>
      </c>
      <c r="AW345" s="14" t="s">
        <v>41</v>
      </c>
      <c r="AX345" s="14" t="s">
        <v>80</v>
      </c>
      <c r="AY345" s="258" t="s">
        <v>257</v>
      </c>
    </row>
    <row r="346" s="15" customFormat="1">
      <c r="A346" s="15"/>
      <c r="B346" s="259"/>
      <c r="C346" s="260"/>
      <c r="D346" s="239" t="s">
        <v>268</v>
      </c>
      <c r="E346" s="261" t="s">
        <v>35</v>
      </c>
      <c r="F346" s="262" t="s">
        <v>272</v>
      </c>
      <c r="G346" s="260"/>
      <c r="H346" s="263">
        <v>257.06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9" t="s">
        <v>268</v>
      </c>
      <c r="AU346" s="269" t="s">
        <v>89</v>
      </c>
      <c r="AV346" s="15" t="s">
        <v>264</v>
      </c>
      <c r="AW346" s="15" t="s">
        <v>41</v>
      </c>
      <c r="AX346" s="15" t="s">
        <v>87</v>
      </c>
      <c r="AY346" s="269" t="s">
        <v>257</v>
      </c>
    </row>
    <row r="347" s="12" customFormat="1" ht="22.8" customHeight="1">
      <c r="A347" s="12"/>
      <c r="B347" s="203"/>
      <c r="C347" s="204"/>
      <c r="D347" s="205" t="s">
        <v>79</v>
      </c>
      <c r="E347" s="217" t="s">
        <v>539</v>
      </c>
      <c r="F347" s="217" t="s">
        <v>540</v>
      </c>
      <c r="G347" s="204"/>
      <c r="H347" s="204"/>
      <c r="I347" s="207"/>
      <c r="J347" s="218">
        <f>BK347</f>
        <v>0</v>
      </c>
      <c r="K347" s="204"/>
      <c r="L347" s="209"/>
      <c r="M347" s="210"/>
      <c r="N347" s="211"/>
      <c r="O347" s="211"/>
      <c r="P347" s="212">
        <f>SUM(P348:P363)</f>
        <v>0</v>
      </c>
      <c r="Q347" s="211"/>
      <c r="R347" s="212">
        <f>SUM(R348:R363)</f>
        <v>0</v>
      </c>
      <c r="S347" s="211"/>
      <c r="T347" s="213">
        <f>SUM(T348:T363)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4" t="s">
        <v>87</v>
      </c>
      <c r="AT347" s="215" t="s">
        <v>79</v>
      </c>
      <c r="AU347" s="215" t="s">
        <v>87</v>
      </c>
      <c r="AY347" s="214" t="s">
        <v>257</v>
      </c>
      <c r="BK347" s="216">
        <f>SUM(BK348:BK363)</f>
        <v>0</v>
      </c>
    </row>
    <row r="348" s="2" customFormat="1" ht="24.15" customHeight="1">
      <c r="A348" s="41"/>
      <c r="B348" s="42"/>
      <c r="C348" s="219" t="s">
        <v>528</v>
      </c>
      <c r="D348" s="219" t="s">
        <v>259</v>
      </c>
      <c r="E348" s="220" t="s">
        <v>542</v>
      </c>
      <c r="F348" s="221" t="s">
        <v>543</v>
      </c>
      <c r="G348" s="222" t="s">
        <v>356</v>
      </c>
      <c r="H348" s="223">
        <v>196.625</v>
      </c>
      <c r="I348" s="224"/>
      <c r="J348" s="225">
        <f>ROUND(I348*H348,2)</f>
        <v>0</v>
      </c>
      <c r="K348" s="221" t="s">
        <v>263</v>
      </c>
      <c r="L348" s="47"/>
      <c r="M348" s="226" t="s">
        <v>35</v>
      </c>
      <c r="N348" s="227" t="s">
        <v>51</v>
      </c>
      <c r="O348" s="87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30" t="s">
        <v>264</v>
      </c>
      <c r="AT348" s="230" t="s">
        <v>259</v>
      </c>
      <c r="AU348" s="230" t="s">
        <v>89</v>
      </c>
      <c r="AY348" s="19" t="s">
        <v>257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9" t="s">
        <v>87</v>
      </c>
      <c r="BK348" s="231">
        <f>ROUND(I348*H348,2)</f>
        <v>0</v>
      </c>
      <c r="BL348" s="19" t="s">
        <v>264</v>
      </c>
      <c r="BM348" s="230" t="s">
        <v>2571</v>
      </c>
    </row>
    <row r="349" s="2" customFormat="1">
      <c r="A349" s="41"/>
      <c r="B349" s="42"/>
      <c r="C349" s="43"/>
      <c r="D349" s="232" t="s">
        <v>266</v>
      </c>
      <c r="E349" s="43"/>
      <c r="F349" s="233" t="s">
        <v>545</v>
      </c>
      <c r="G349" s="43"/>
      <c r="H349" s="43"/>
      <c r="I349" s="234"/>
      <c r="J349" s="43"/>
      <c r="K349" s="43"/>
      <c r="L349" s="47"/>
      <c r="M349" s="235"/>
      <c r="N349" s="23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266</v>
      </c>
      <c r="AU349" s="19" t="s">
        <v>89</v>
      </c>
    </row>
    <row r="350" s="2" customFormat="1" ht="24.15" customHeight="1">
      <c r="A350" s="41"/>
      <c r="B350" s="42"/>
      <c r="C350" s="219" t="s">
        <v>534</v>
      </c>
      <c r="D350" s="219" t="s">
        <v>259</v>
      </c>
      <c r="E350" s="220" t="s">
        <v>547</v>
      </c>
      <c r="F350" s="221" t="s">
        <v>548</v>
      </c>
      <c r="G350" s="222" t="s">
        <v>356</v>
      </c>
      <c r="H350" s="223">
        <v>2162.875</v>
      </c>
      <c r="I350" s="224"/>
      <c r="J350" s="225">
        <f>ROUND(I350*H350,2)</f>
        <v>0</v>
      </c>
      <c r="K350" s="221" t="s">
        <v>263</v>
      </c>
      <c r="L350" s="47"/>
      <c r="M350" s="226" t="s">
        <v>35</v>
      </c>
      <c r="N350" s="227" t="s">
        <v>51</v>
      </c>
      <c r="O350" s="87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30" t="s">
        <v>264</v>
      </c>
      <c r="AT350" s="230" t="s">
        <v>259</v>
      </c>
      <c r="AU350" s="230" t="s">
        <v>89</v>
      </c>
      <c r="AY350" s="19" t="s">
        <v>257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9" t="s">
        <v>87</v>
      </c>
      <c r="BK350" s="231">
        <f>ROUND(I350*H350,2)</f>
        <v>0</v>
      </c>
      <c r="BL350" s="19" t="s">
        <v>264</v>
      </c>
      <c r="BM350" s="230" t="s">
        <v>2572</v>
      </c>
    </row>
    <row r="351" s="2" customFormat="1">
      <c r="A351" s="41"/>
      <c r="B351" s="42"/>
      <c r="C351" s="43"/>
      <c r="D351" s="232" t="s">
        <v>266</v>
      </c>
      <c r="E351" s="43"/>
      <c r="F351" s="233" t="s">
        <v>550</v>
      </c>
      <c r="G351" s="43"/>
      <c r="H351" s="43"/>
      <c r="I351" s="234"/>
      <c r="J351" s="43"/>
      <c r="K351" s="43"/>
      <c r="L351" s="47"/>
      <c r="M351" s="235"/>
      <c r="N351" s="23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9" t="s">
        <v>266</v>
      </c>
      <c r="AU351" s="19" t="s">
        <v>89</v>
      </c>
    </row>
    <row r="352" s="2" customFormat="1">
      <c r="A352" s="41"/>
      <c r="B352" s="42"/>
      <c r="C352" s="43"/>
      <c r="D352" s="239" t="s">
        <v>551</v>
      </c>
      <c r="E352" s="43"/>
      <c r="F352" s="280" t="s">
        <v>552</v>
      </c>
      <c r="G352" s="43"/>
      <c r="H352" s="43"/>
      <c r="I352" s="234"/>
      <c r="J352" s="43"/>
      <c r="K352" s="43"/>
      <c r="L352" s="47"/>
      <c r="M352" s="235"/>
      <c r="N352" s="236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551</v>
      </c>
      <c r="AU352" s="19" t="s">
        <v>89</v>
      </c>
    </row>
    <row r="353" s="14" customFormat="1">
      <c r="A353" s="14"/>
      <c r="B353" s="248"/>
      <c r="C353" s="249"/>
      <c r="D353" s="239" t="s">
        <v>268</v>
      </c>
      <c r="E353" s="249"/>
      <c r="F353" s="251" t="s">
        <v>2573</v>
      </c>
      <c r="G353" s="249"/>
      <c r="H353" s="252">
        <v>2162.875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8" t="s">
        <v>268</v>
      </c>
      <c r="AU353" s="258" t="s">
        <v>89</v>
      </c>
      <c r="AV353" s="14" t="s">
        <v>89</v>
      </c>
      <c r="AW353" s="14" t="s">
        <v>4</v>
      </c>
      <c r="AX353" s="14" t="s">
        <v>87</v>
      </c>
      <c r="AY353" s="258" t="s">
        <v>257</v>
      </c>
    </row>
    <row r="354" s="2" customFormat="1" ht="24.15" customHeight="1">
      <c r="A354" s="41"/>
      <c r="B354" s="42"/>
      <c r="C354" s="219" t="s">
        <v>541</v>
      </c>
      <c r="D354" s="219" t="s">
        <v>259</v>
      </c>
      <c r="E354" s="220" t="s">
        <v>555</v>
      </c>
      <c r="F354" s="221" t="s">
        <v>556</v>
      </c>
      <c r="G354" s="222" t="s">
        <v>356</v>
      </c>
      <c r="H354" s="223">
        <v>38.659999999999997</v>
      </c>
      <c r="I354" s="224"/>
      <c r="J354" s="225">
        <f>ROUND(I354*H354,2)</f>
        <v>0</v>
      </c>
      <c r="K354" s="221" t="s">
        <v>263</v>
      </c>
      <c r="L354" s="47"/>
      <c r="M354" s="226" t="s">
        <v>35</v>
      </c>
      <c r="N354" s="227" t="s">
        <v>51</v>
      </c>
      <c r="O354" s="87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30" t="s">
        <v>264</v>
      </c>
      <c r="AT354" s="230" t="s">
        <v>259</v>
      </c>
      <c r="AU354" s="230" t="s">
        <v>89</v>
      </c>
      <c r="AY354" s="19" t="s">
        <v>257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9" t="s">
        <v>87</v>
      </c>
      <c r="BK354" s="231">
        <f>ROUND(I354*H354,2)</f>
        <v>0</v>
      </c>
      <c r="BL354" s="19" t="s">
        <v>264</v>
      </c>
      <c r="BM354" s="230" t="s">
        <v>2574</v>
      </c>
    </row>
    <row r="355" s="2" customFormat="1">
      <c r="A355" s="41"/>
      <c r="B355" s="42"/>
      <c r="C355" s="43"/>
      <c r="D355" s="232" t="s">
        <v>266</v>
      </c>
      <c r="E355" s="43"/>
      <c r="F355" s="233" t="s">
        <v>558</v>
      </c>
      <c r="G355" s="43"/>
      <c r="H355" s="43"/>
      <c r="I355" s="234"/>
      <c r="J355" s="43"/>
      <c r="K355" s="43"/>
      <c r="L355" s="47"/>
      <c r="M355" s="235"/>
      <c r="N355" s="23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9" t="s">
        <v>266</v>
      </c>
      <c r="AU355" s="19" t="s">
        <v>89</v>
      </c>
    </row>
    <row r="356" s="13" customFormat="1">
      <c r="A356" s="13"/>
      <c r="B356" s="237"/>
      <c r="C356" s="238"/>
      <c r="D356" s="239" t="s">
        <v>268</v>
      </c>
      <c r="E356" s="240" t="s">
        <v>35</v>
      </c>
      <c r="F356" s="241" t="s">
        <v>2496</v>
      </c>
      <c r="G356" s="238"/>
      <c r="H356" s="240" t="s">
        <v>35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268</v>
      </c>
      <c r="AU356" s="247" t="s">
        <v>89</v>
      </c>
      <c r="AV356" s="13" t="s">
        <v>87</v>
      </c>
      <c r="AW356" s="13" t="s">
        <v>41</v>
      </c>
      <c r="AX356" s="13" t="s">
        <v>80</v>
      </c>
      <c r="AY356" s="247" t="s">
        <v>257</v>
      </c>
    </row>
    <row r="357" s="14" customFormat="1">
      <c r="A357" s="14"/>
      <c r="B357" s="248"/>
      <c r="C357" s="249"/>
      <c r="D357" s="239" t="s">
        <v>268</v>
      </c>
      <c r="E357" s="250" t="s">
        <v>35</v>
      </c>
      <c r="F357" s="251" t="s">
        <v>2575</v>
      </c>
      <c r="G357" s="249"/>
      <c r="H357" s="252">
        <v>38.659999999999997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8" t="s">
        <v>268</v>
      </c>
      <c r="AU357" s="258" t="s">
        <v>89</v>
      </c>
      <c r="AV357" s="14" t="s">
        <v>89</v>
      </c>
      <c r="AW357" s="14" t="s">
        <v>41</v>
      </c>
      <c r="AX357" s="14" t="s">
        <v>80</v>
      </c>
      <c r="AY357" s="258" t="s">
        <v>257</v>
      </c>
    </row>
    <row r="358" s="15" customFormat="1">
      <c r="A358" s="15"/>
      <c r="B358" s="259"/>
      <c r="C358" s="260"/>
      <c r="D358" s="239" t="s">
        <v>268</v>
      </c>
      <c r="E358" s="261" t="s">
        <v>35</v>
      </c>
      <c r="F358" s="262" t="s">
        <v>272</v>
      </c>
      <c r="G358" s="260"/>
      <c r="H358" s="263">
        <v>38.659999999999997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9" t="s">
        <v>268</v>
      </c>
      <c r="AU358" s="269" t="s">
        <v>89</v>
      </c>
      <c r="AV358" s="15" t="s">
        <v>264</v>
      </c>
      <c r="AW358" s="15" t="s">
        <v>41</v>
      </c>
      <c r="AX358" s="15" t="s">
        <v>87</v>
      </c>
      <c r="AY358" s="269" t="s">
        <v>257</v>
      </c>
    </row>
    <row r="359" s="2" customFormat="1" ht="24.15" customHeight="1">
      <c r="A359" s="41"/>
      <c r="B359" s="42"/>
      <c r="C359" s="219" t="s">
        <v>546</v>
      </c>
      <c r="D359" s="219" t="s">
        <v>259</v>
      </c>
      <c r="E359" s="220" t="s">
        <v>561</v>
      </c>
      <c r="F359" s="221" t="s">
        <v>355</v>
      </c>
      <c r="G359" s="222" t="s">
        <v>356</v>
      </c>
      <c r="H359" s="223">
        <v>157.965</v>
      </c>
      <c r="I359" s="224"/>
      <c r="J359" s="225">
        <f>ROUND(I359*H359,2)</f>
        <v>0</v>
      </c>
      <c r="K359" s="221" t="s">
        <v>263</v>
      </c>
      <c r="L359" s="47"/>
      <c r="M359" s="226" t="s">
        <v>35</v>
      </c>
      <c r="N359" s="227" t="s">
        <v>51</v>
      </c>
      <c r="O359" s="87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30" t="s">
        <v>264</v>
      </c>
      <c r="AT359" s="230" t="s">
        <v>259</v>
      </c>
      <c r="AU359" s="230" t="s">
        <v>89</v>
      </c>
      <c r="AY359" s="19" t="s">
        <v>257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9" t="s">
        <v>87</v>
      </c>
      <c r="BK359" s="231">
        <f>ROUND(I359*H359,2)</f>
        <v>0</v>
      </c>
      <c r="BL359" s="19" t="s">
        <v>264</v>
      </c>
      <c r="BM359" s="230" t="s">
        <v>2576</v>
      </c>
    </row>
    <row r="360" s="2" customFormat="1">
      <c r="A360" s="41"/>
      <c r="B360" s="42"/>
      <c r="C360" s="43"/>
      <c r="D360" s="232" t="s">
        <v>266</v>
      </c>
      <c r="E360" s="43"/>
      <c r="F360" s="233" t="s">
        <v>563</v>
      </c>
      <c r="G360" s="43"/>
      <c r="H360" s="43"/>
      <c r="I360" s="234"/>
      <c r="J360" s="43"/>
      <c r="K360" s="43"/>
      <c r="L360" s="47"/>
      <c r="M360" s="235"/>
      <c r="N360" s="23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266</v>
      </c>
      <c r="AU360" s="19" t="s">
        <v>89</v>
      </c>
    </row>
    <row r="361" s="13" customFormat="1">
      <c r="A361" s="13"/>
      <c r="B361" s="237"/>
      <c r="C361" s="238"/>
      <c r="D361" s="239" t="s">
        <v>268</v>
      </c>
      <c r="E361" s="240" t="s">
        <v>35</v>
      </c>
      <c r="F361" s="241" t="s">
        <v>2496</v>
      </c>
      <c r="G361" s="238"/>
      <c r="H361" s="240" t="s">
        <v>35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268</v>
      </c>
      <c r="AU361" s="247" t="s">
        <v>89</v>
      </c>
      <c r="AV361" s="13" t="s">
        <v>87</v>
      </c>
      <c r="AW361" s="13" t="s">
        <v>41</v>
      </c>
      <c r="AX361" s="13" t="s">
        <v>80</v>
      </c>
      <c r="AY361" s="247" t="s">
        <v>257</v>
      </c>
    </row>
    <row r="362" s="14" customFormat="1">
      <c r="A362" s="14"/>
      <c r="B362" s="248"/>
      <c r="C362" s="249"/>
      <c r="D362" s="239" t="s">
        <v>268</v>
      </c>
      <c r="E362" s="250" t="s">
        <v>35</v>
      </c>
      <c r="F362" s="251" t="s">
        <v>2577</v>
      </c>
      <c r="G362" s="249"/>
      <c r="H362" s="252">
        <v>157.965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8" t="s">
        <v>268</v>
      </c>
      <c r="AU362" s="258" t="s">
        <v>89</v>
      </c>
      <c r="AV362" s="14" t="s">
        <v>89</v>
      </c>
      <c r="AW362" s="14" t="s">
        <v>41</v>
      </c>
      <c r="AX362" s="14" t="s">
        <v>80</v>
      </c>
      <c r="AY362" s="258" t="s">
        <v>257</v>
      </c>
    </row>
    <row r="363" s="15" customFormat="1">
      <c r="A363" s="15"/>
      <c r="B363" s="259"/>
      <c r="C363" s="260"/>
      <c r="D363" s="239" t="s">
        <v>268</v>
      </c>
      <c r="E363" s="261" t="s">
        <v>35</v>
      </c>
      <c r="F363" s="262" t="s">
        <v>272</v>
      </c>
      <c r="G363" s="260"/>
      <c r="H363" s="263">
        <v>157.965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9" t="s">
        <v>268</v>
      </c>
      <c r="AU363" s="269" t="s">
        <v>89</v>
      </c>
      <c r="AV363" s="15" t="s">
        <v>264</v>
      </c>
      <c r="AW363" s="15" t="s">
        <v>41</v>
      </c>
      <c r="AX363" s="15" t="s">
        <v>87</v>
      </c>
      <c r="AY363" s="269" t="s">
        <v>257</v>
      </c>
    </row>
    <row r="364" s="12" customFormat="1" ht="22.8" customHeight="1">
      <c r="A364" s="12"/>
      <c r="B364" s="203"/>
      <c r="C364" s="204"/>
      <c r="D364" s="205" t="s">
        <v>79</v>
      </c>
      <c r="E364" s="217" t="s">
        <v>565</v>
      </c>
      <c r="F364" s="217" t="s">
        <v>566</v>
      </c>
      <c r="G364" s="204"/>
      <c r="H364" s="204"/>
      <c r="I364" s="207"/>
      <c r="J364" s="218">
        <f>BK364</f>
        <v>0</v>
      </c>
      <c r="K364" s="204"/>
      <c r="L364" s="209"/>
      <c r="M364" s="210"/>
      <c r="N364" s="211"/>
      <c r="O364" s="211"/>
      <c r="P364" s="212">
        <f>SUM(P365:P366)</f>
        <v>0</v>
      </c>
      <c r="Q364" s="211"/>
      <c r="R364" s="212">
        <f>SUM(R365:R366)</f>
        <v>0</v>
      </c>
      <c r="S364" s="211"/>
      <c r="T364" s="213">
        <f>SUM(T365:T366)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4" t="s">
        <v>87</v>
      </c>
      <c r="AT364" s="215" t="s">
        <v>79</v>
      </c>
      <c r="AU364" s="215" t="s">
        <v>87</v>
      </c>
      <c r="AY364" s="214" t="s">
        <v>257</v>
      </c>
      <c r="BK364" s="216">
        <f>SUM(BK365:BK366)</f>
        <v>0</v>
      </c>
    </row>
    <row r="365" s="2" customFormat="1" ht="24.15" customHeight="1">
      <c r="A365" s="41"/>
      <c r="B365" s="42"/>
      <c r="C365" s="219" t="s">
        <v>554</v>
      </c>
      <c r="D365" s="219" t="s">
        <v>259</v>
      </c>
      <c r="E365" s="220" t="s">
        <v>1120</v>
      </c>
      <c r="F365" s="221" t="s">
        <v>1121</v>
      </c>
      <c r="G365" s="222" t="s">
        <v>356</v>
      </c>
      <c r="H365" s="223">
        <v>70.936000000000007</v>
      </c>
      <c r="I365" s="224"/>
      <c r="J365" s="225">
        <f>ROUND(I365*H365,2)</f>
        <v>0</v>
      </c>
      <c r="K365" s="221" t="s">
        <v>263</v>
      </c>
      <c r="L365" s="47"/>
      <c r="M365" s="226" t="s">
        <v>35</v>
      </c>
      <c r="N365" s="227" t="s">
        <v>51</v>
      </c>
      <c r="O365" s="87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30" t="s">
        <v>264</v>
      </c>
      <c r="AT365" s="230" t="s">
        <v>259</v>
      </c>
      <c r="AU365" s="230" t="s">
        <v>89</v>
      </c>
      <c r="AY365" s="19" t="s">
        <v>257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9" t="s">
        <v>87</v>
      </c>
      <c r="BK365" s="231">
        <f>ROUND(I365*H365,2)</f>
        <v>0</v>
      </c>
      <c r="BL365" s="19" t="s">
        <v>264</v>
      </c>
      <c r="BM365" s="230" t="s">
        <v>2578</v>
      </c>
    </row>
    <row r="366" s="2" customFormat="1">
      <c r="A366" s="41"/>
      <c r="B366" s="42"/>
      <c r="C366" s="43"/>
      <c r="D366" s="232" t="s">
        <v>266</v>
      </c>
      <c r="E366" s="43"/>
      <c r="F366" s="233" t="s">
        <v>1123</v>
      </c>
      <c r="G366" s="43"/>
      <c r="H366" s="43"/>
      <c r="I366" s="234"/>
      <c r="J366" s="43"/>
      <c r="K366" s="43"/>
      <c r="L366" s="47"/>
      <c r="M366" s="281"/>
      <c r="N366" s="282"/>
      <c r="O366" s="283"/>
      <c r="P366" s="283"/>
      <c r="Q366" s="283"/>
      <c r="R366" s="283"/>
      <c r="S366" s="283"/>
      <c r="T366" s="284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9" t="s">
        <v>266</v>
      </c>
      <c r="AU366" s="19" t="s">
        <v>89</v>
      </c>
    </row>
    <row r="367" s="2" customFormat="1" ht="6.96" customHeight="1">
      <c r="A367" s="41"/>
      <c r="B367" s="62"/>
      <c r="C367" s="63"/>
      <c r="D367" s="63"/>
      <c r="E367" s="63"/>
      <c r="F367" s="63"/>
      <c r="G367" s="63"/>
      <c r="H367" s="63"/>
      <c r="I367" s="63"/>
      <c r="J367" s="63"/>
      <c r="K367" s="63"/>
      <c r="L367" s="47"/>
      <c r="M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</row>
  </sheetData>
  <sheetProtection sheet="1" autoFilter="0" formatColumns="0" formatRows="0" objects="1" scenarios="1" spinCount="100000" saltValue="Sgaz+MOYoyeLUe0QuCYOP8LPvYEhoL/DjqoeYwtqHHz6p804oqLIIBprb3KyWFYYE3Ezp/FNNhUCt7Bsxamq9w==" hashValue="8EWlpalNkivjhLOeIfWWpO9Vgrv2t7w82IX0rw/T9rFikE+PQWrKdWtij8an+bFNRwuUJmIHXyFHkqIMy4bMCQ==" algorithmName="SHA-512" password="CC35"/>
  <autoFilter ref="C100:K36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5" r:id="rId1" display="https://podminky.urs.cz/item/CS_URS_2021_01/113107152"/>
    <hyperlink ref="F112" r:id="rId2" display="https://podminky.urs.cz/item/CS_URS_2021_01/113107163"/>
    <hyperlink ref="F119" r:id="rId3" display="https://podminky.urs.cz/item/CS_URS_2021_01/113107164"/>
    <hyperlink ref="F126" r:id="rId4" display="https://podminky.urs.cz/item/CS_URS_2021_01/113107182"/>
    <hyperlink ref="F133" r:id="rId5" display="https://podminky.urs.cz/item/CS_URS_2021_01/115101201"/>
    <hyperlink ref="F138" r:id="rId6" display="https://podminky.urs.cz/item/CS_URS_2021_01/115101301"/>
    <hyperlink ref="F143" r:id="rId7" display="https://podminky.urs.cz/item/CS_URS_2021_01/119001405"/>
    <hyperlink ref="F149" r:id="rId8" display="https://podminky.urs.cz/item/CS_URS_2021_01/119001406"/>
    <hyperlink ref="F155" r:id="rId9" display="https://podminky.urs.cz/item/CS_URS_2021_01/119001421"/>
    <hyperlink ref="F161" r:id="rId10" display="https://podminky.urs.cz/item/CS_URS_2021_01/132354204"/>
    <hyperlink ref="F171" r:id="rId11" display="https://podminky.urs.cz/item/CS_URS_2021_01/139001101"/>
    <hyperlink ref="F181" r:id="rId12" display="https://podminky.urs.cz/item/CS_URS_2021_01/151101102"/>
    <hyperlink ref="F191" r:id="rId13" display="https://podminky.urs.cz/item/CS_URS_2021_01/151101112"/>
    <hyperlink ref="F193" r:id="rId14" display="https://podminky.urs.cz/item/CS_URS_2021_01/162751137"/>
    <hyperlink ref="F199" r:id="rId15" display="https://podminky.urs.cz/item/CS_URS_2021_01/162751139"/>
    <hyperlink ref="F205" r:id="rId16" display="https://podminky.urs.cz/item/CS_URS_2021_01/171201221"/>
    <hyperlink ref="F211" r:id="rId17" display="https://podminky.urs.cz/item/CS_URS_2021_01/174151101"/>
    <hyperlink ref="F219" r:id="rId18" display="https://podminky.urs.cz/item/CS_URS_2021_01/175151101"/>
    <hyperlink ref="F229" r:id="rId19" display="https://podminky.urs.cz/item/CS_URS_2021_01/212752111"/>
    <hyperlink ref="F235" r:id="rId20" display="https://podminky.urs.cz/item/CS_URS_2021_01/359901211"/>
    <hyperlink ref="F241" r:id="rId21" display="https://podminky.urs.cz/item/CS_URS_2021_01/451573111"/>
    <hyperlink ref="F247" r:id="rId22" display="https://podminky.urs.cz/item/CS_URS_2021_01/452112111"/>
    <hyperlink ref="F253" r:id="rId23" display="https://podminky.urs.cz/item/CS_URS_2021_01/452112121"/>
    <hyperlink ref="F260" r:id="rId24" display="https://podminky.urs.cz/item/CS_URS_2021_01/564722111"/>
    <hyperlink ref="F267" r:id="rId25" display="https://podminky.urs.cz/item/CS_URS_2021_01/564871116"/>
    <hyperlink ref="F275" r:id="rId26" display="https://podminky.urs.cz/item/CS_URS_2021_01/831372121"/>
    <hyperlink ref="F282" r:id="rId27" display="https://podminky.urs.cz/item/CS_URS_2021_01/837371221"/>
    <hyperlink ref="F289" r:id="rId28" display="https://podminky.urs.cz/item/CS_URS_2021_01/892372111"/>
    <hyperlink ref="F291" r:id="rId29" display="https://podminky.urs.cz/item/CS_URS_2021_01/892381111"/>
    <hyperlink ref="F296" r:id="rId30" display="https://podminky.urs.cz/item/CS_URS_2021_01/894411311"/>
    <hyperlink ref="F309" r:id="rId31" display="https://podminky.urs.cz/item/CS_URS_2021_01/894412411"/>
    <hyperlink ref="F315" r:id="rId32" display="https://podminky.urs.cz/item/CS_URS_2021_01/894414111"/>
    <hyperlink ref="F321" r:id="rId33" display="https://podminky.urs.cz/item/CS_URS_2021_01/899104112"/>
    <hyperlink ref="F335" r:id="rId34" display="https://podminky.urs.cz/item/CS_URS_2021_01/899722114"/>
    <hyperlink ref="F341" r:id="rId35" display="https://podminky.urs.cz/item/CS_URS_2021_01/919735112"/>
    <hyperlink ref="F349" r:id="rId36" display="https://podminky.urs.cz/item/CS_URS_2021_01/997221551"/>
    <hyperlink ref="F351" r:id="rId37" display="https://podminky.urs.cz/item/CS_URS_2021_01/997221559"/>
    <hyperlink ref="F355" r:id="rId38" display="https://podminky.urs.cz/item/CS_URS_2021_01/997221645"/>
    <hyperlink ref="F360" r:id="rId39" display="https://podminky.urs.cz/item/CS_URS_2021_01/997221655"/>
    <hyperlink ref="F366" r:id="rId40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971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2579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ROUND(J101,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ROUND((SUM(BE101:BE394)),  2)</f>
        <v>0</v>
      </c>
      <c r="G37" s="41"/>
      <c r="H37" s="41"/>
      <c r="I37" s="163">
        <v>0.20999999999999999</v>
      </c>
      <c r="J37" s="162">
        <f>ROUND(((SUM(BE101:BE394))*I37),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ROUND((SUM(BF101:BF394)),  2)</f>
        <v>0</v>
      </c>
      <c r="G38" s="41"/>
      <c r="H38" s="41"/>
      <c r="I38" s="163">
        <v>0.14999999999999999</v>
      </c>
      <c r="J38" s="162">
        <f>ROUND(((SUM(BF101:BF394))*I38),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ROUND((SUM(BG101:BG394)),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ROUND((SUM(BH101:BH394)),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ROUND((SUM(BI101:BI394)),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971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03.3 - Stoka 3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J101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J102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J103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J227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J233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J239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713</v>
      </c>
      <c r="E73" s="189"/>
      <c r="F73" s="189"/>
      <c r="G73" s="189"/>
      <c r="H73" s="189"/>
      <c r="I73" s="189"/>
      <c r="J73" s="190">
        <f>J276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238</v>
      </c>
      <c r="E74" s="189"/>
      <c r="F74" s="189"/>
      <c r="G74" s="189"/>
      <c r="H74" s="189"/>
      <c r="I74" s="189"/>
      <c r="J74" s="190">
        <f>J291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239</v>
      </c>
      <c r="E75" s="189"/>
      <c r="F75" s="189"/>
      <c r="G75" s="189"/>
      <c r="H75" s="189"/>
      <c r="I75" s="189"/>
      <c r="J75" s="190">
        <f>J367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240</v>
      </c>
      <c r="E76" s="189"/>
      <c r="F76" s="189"/>
      <c r="G76" s="189"/>
      <c r="H76" s="189"/>
      <c r="I76" s="189"/>
      <c r="J76" s="190">
        <f>J375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7"/>
      <c r="C77" s="127"/>
      <c r="D77" s="188" t="s">
        <v>241</v>
      </c>
      <c r="E77" s="189"/>
      <c r="F77" s="189"/>
      <c r="G77" s="189"/>
      <c r="H77" s="189"/>
      <c r="I77" s="189"/>
      <c r="J77" s="190">
        <f>J392</f>
        <v>0</v>
      </c>
      <c r="K77" s="127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5" t="s">
        <v>242</v>
      </c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16</v>
      </c>
      <c r="D86" s="43"/>
      <c r="E86" s="43"/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5" t="str">
        <f>E7</f>
        <v>Odkanalizování části města Děčín - Horní Oldřichov - III. a IV. etapa</v>
      </c>
      <c r="F87" s="34"/>
      <c r="G87" s="34"/>
      <c r="H87" s="34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3"/>
      <c r="C88" s="34" t="s">
        <v>221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5" t="s">
        <v>1664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223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1"/>
      <c r="B91" s="42"/>
      <c r="C91" s="43"/>
      <c r="D91" s="43"/>
      <c r="E91" s="176" t="s">
        <v>971</v>
      </c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4" t="s">
        <v>225</v>
      </c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E13</f>
        <v>SO 03.3 - Stoka 3</v>
      </c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4" t="s">
        <v>22</v>
      </c>
      <c r="D95" s="43"/>
      <c r="E95" s="43"/>
      <c r="F95" s="29" t="str">
        <f>F16</f>
        <v>Horní Oldřichov</v>
      </c>
      <c r="G95" s="43"/>
      <c r="H95" s="43"/>
      <c r="I95" s="34" t="s">
        <v>24</v>
      </c>
      <c r="J95" s="75" t="str">
        <f>IF(J16="","",J16)</f>
        <v>15. 2. 2021</v>
      </c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5.65" customHeight="1">
      <c r="A97" s="41"/>
      <c r="B97" s="42"/>
      <c r="C97" s="34" t="s">
        <v>30</v>
      </c>
      <c r="D97" s="43"/>
      <c r="E97" s="43"/>
      <c r="F97" s="29" t="str">
        <f>E19</f>
        <v>Statutární město Děčín, Mírové náměstí 1175/5</v>
      </c>
      <c r="G97" s="43"/>
      <c r="H97" s="43"/>
      <c r="I97" s="34" t="s">
        <v>38</v>
      </c>
      <c r="J97" s="39" t="str">
        <f>E25</f>
        <v>AQUECON a.s., Čsl. Legií 445/4, Teplice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4" t="s">
        <v>36</v>
      </c>
      <c r="D98" s="43"/>
      <c r="E98" s="43"/>
      <c r="F98" s="29" t="str">
        <f>IF(E22="","",E22)</f>
        <v>Vyplň údaj</v>
      </c>
      <c r="G98" s="43"/>
      <c r="H98" s="43"/>
      <c r="I98" s="34" t="s">
        <v>42</v>
      </c>
      <c r="J98" s="39" t="str">
        <f>E28</f>
        <v xml:space="preserve"> </v>
      </c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92"/>
      <c r="B100" s="193"/>
      <c r="C100" s="194" t="s">
        <v>243</v>
      </c>
      <c r="D100" s="195" t="s">
        <v>65</v>
      </c>
      <c r="E100" s="195" t="s">
        <v>61</v>
      </c>
      <c r="F100" s="195" t="s">
        <v>62</v>
      </c>
      <c r="G100" s="195" t="s">
        <v>244</v>
      </c>
      <c r="H100" s="195" t="s">
        <v>245</v>
      </c>
      <c r="I100" s="195" t="s">
        <v>246</v>
      </c>
      <c r="J100" s="195" t="s">
        <v>231</v>
      </c>
      <c r="K100" s="196" t="s">
        <v>247</v>
      </c>
      <c r="L100" s="197"/>
      <c r="M100" s="95" t="s">
        <v>35</v>
      </c>
      <c r="N100" s="96" t="s">
        <v>50</v>
      </c>
      <c r="O100" s="96" t="s">
        <v>248</v>
      </c>
      <c r="P100" s="96" t="s">
        <v>249</v>
      </c>
      <c r="Q100" s="96" t="s">
        <v>250</v>
      </c>
      <c r="R100" s="96" t="s">
        <v>251</v>
      </c>
      <c r="S100" s="96" t="s">
        <v>252</v>
      </c>
      <c r="T100" s="97" t="s">
        <v>253</v>
      </c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</row>
    <row r="101" s="2" customFormat="1" ht="22.8" customHeight="1">
      <c r="A101" s="41"/>
      <c r="B101" s="42"/>
      <c r="C101" s="102" t="s">
        <v>254</v>
      </c>
      <c r="D101" s="43"/>
      <c r="E101" s="43"/>
      <c r="F101" s="43"/>
      <c r="G101" s="43"/>
      <c r="H101" s="43"/>
      <c r="I101" s="43"/>
      <c r="J101" s="198">
        <f>BK101</f>
        <v>0</v>
      </c>
      <c r="K101" s="43"/>
      <c r="L101" s="47"/>
      <c r="M101" s="98"/>
      <c r="N101" s="199"/>
      <c r="O101" s="99"/>
      <c r="P101" s="200">
        <f>P102</f>
        <v>0</v>
      </c>
      <c r="Q101" s="99"/>
      <c r="R101" s="200">
        <f>R102</f>
        <v>94.594278400000007</v>
      </c>
      <c r="S101" s="99"/>
      <c r="T101" s="201">
        <f>T102</f>
        <v>237.28263999999996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79</v>
      </c>
      <c r="AU101" s="19" t="s">
        <v>232</v>
      </c>
      <c r="BK101" s="202">
        <f>BK102</f>
        <v>0</v>
      </c>
    </row>
    <row r="102" s="12" customFormat="1" ht="25.92" customHeight="1">
      <c r="A102" s="12"/>
      <c r="B102" s="203"/>
      <c r="C102" s="204"/>
      <c r="D102" s="205" t="s">
        <v>79</v>
      </c>
      <c r="E102" s="206" t="s">
        <v>255</v>
      </c>
      <c r="F102" s="206" t="s">
        <v>256</v>
      </c>
      <c r="G102" s="204"/>
      <c r="H102" s="204"/>
      <c r="I102" s="207"/>
      <c r="J102" s="208">
        <f>BK102</f>
        <v>0</v>
      </c>
      <c r="K102" s="204"/>
      <c r="L102" s="209"/>
      <c r="M102" s="210"/>
      <c r="N102" s="211"/>
      <c r="O102" s="211"/>
      <c r="P102" s="212">
        <f>P103+P227+P233+P239+P276+P291+P367+P375+P392</f>
        <v>0</v>
      </c>
      <c r="Q102" s="211"/>
      <c r="R102" s="212">
        <f>R103+R227+R233+R239+R276+R291+R367+R375+R392</f>
        <v>94.594278400000007</v>
      </c>
      <c r="S102" s="211"/>
      <c r="T102" s="213">
        <f>T103+T227+T233+T239+T276+T291+T367+T375+T392</f>
        <v>237.28263999999996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80</v>
      </c>
      <c r="AY102" s="214" t="s">
        <v>257</v>
      </c>
      <c r="BK102" s="216">
        <f>BK103+BK227+BK233+BK239+BK276+BK291+BK367+BK375+BK392</f>
        <v>0</v>
      </c>
    </row>
    <row r="103" s="12" customFormat="1" ht="22.8" customHeight="1">
      <c r="A103" s="12"/>
      <c r="B103" s="203"/>
      <c r="C103" s="204"/>
      <c r="D103" s="205" t="s">
        <v>79</v>
      </c>
      <c r="E103" s="217" t="s">
        <v>87</v>
      </c>
      <c r="F103" s="217" t="s">
        <v>258</v>
      </c>
      <c r="G103" s="204"/>
      <c r="H103" s="204"/>
      <c r="I103" s="207"/>
      <c r="J103" s="218">
        <f>BK103</f>
        <v>0</v>
      </c>
      <c r="K103" s="204"/>
      <c r="L103" s="209"/>
      <c r="M103" s="210"/>
      <c r="N103" s="211"/>
      <c r="O103" s="211"/>
      <c r="P103" s="212">
        <f>SUM(P104:P226)</f>
        <v>0</v>
      </c>
      <c r="Q103" s="211"/>
      <c r="R103" s="212">
        <f>SUM(R104:R226)</f>
        <v>1.4571183999999999</v>
      </c>
      <c r="S103" s="211"/>
      <c r="T103" s="213">
        <f>SUM(T104:T226)</f>
        <v>237.28263999999996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4" t="s">
        <v>87</v>
      </c>
      <c r="AT103" s="215" t="s">
        <v>79</v>
      </c>
      <c r="AU103" s="215" t="s">
        <v>87</v>
      </c>
      <c r="AY103" s="214" t="s">
        <v>257</v>
      </c>
      <c r="BK103" s="216">
        <f>SUM(BK104:BK226)</f>
        <v>0</v>
      </c>
    </row>
    <row r="104" s="2" customFormat="1" ht="37.8" customHeight="1">
      <c r="A104" s="41"/>
      <c r="B104" s="42"/>
      <c r="C104" s="219" t="s">
        <v>87</v>
      </c>
      <c r="D104" s="219" t="s">
        <v>259</v>
      </c>
      <c r="E104" s="220" t="s">
        <v>260</v>
      </c>
      <c r="F104" s="221" t="s">
        <v>261</v>
      </c>
      <c r="G104" s="222" t="s">
        <v>262</v>
      </c>
      <c r="H104" s="223">
        <v>168.78</v>
      </c>
      <c r="I104" s="224"/>
      <c r="J104" s="225">
        <f>ROUND(I104*H104,2)</f>
        <v>0</v>
      </c>
      <c r="K104" s="221" t="s">
        <v>263</v>
      </c>
      <c r="L104" s="47"/>
      <c r="M104" s="226" t="s">
        <v>35</v>
      </c>
      <c r="N104" s="227" t="s">
        <v>51</v>
      </c>
      <c r="O104" s="87"/>
      <c r="P104" s="228">
        <f>O104*H104</f>
        <v>0</v>
      </c>
      <c r="Q104" s="228">
        <v>0</v>
      </c>
      <c r="R104" s="228">
        <f>Q104*H104</f>
        <v>0</v>
      </c>
      <c r="S104" s="228">
        <v>0.29999999999999999</v>
      </c>
      <c r="T104" s="229">
        <f>S104*H104</f>
        <v>50.634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0" t="s">
        <v>264</v>
      </c>
      <c r="AT104" s="230" t="s">
        <v>259</v>
      </c>
      <c r="AU104" s="230" t="s">
        <v>89</v>
      </c>
      <c r="AY104" s="19" t="s">
        <v>257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87</v>
      </c>
      <c r="BK104" s="231">
        <f>ROUND(I104*H104,2)</f>
        <v>0</v>
      </c>
      <c r="BL104" s="19" t="s">
        <v>264</v>
      </c>
      <c r="BM104" s="230" t="s">
        <v>2495</v>
      </c>
    </row>
    <row r="105" s="2" customFormat="1">
      <c r="A105" s="41"/>
      <c r="B105" s="42"/>
      <c r="C105" s="43"/>
      <c r="D105" s="232" t="s">
        <v>266</v>
      </c>
      <c r="E105" s="43"/>
      <c r="F105" s="233" t="s">
        <v>267</v>
      </c>
      <c r="G105" s="43"/>
      <c r="H105" s="43"/>
      <c r="I105" s="234"/>
      <c r="J105" s="43"/>
      <c r="K105" s="43"/>
      <c r="L105" s="47"/>
      <c r="M105" s="235"/>
      <c r="N105" s="23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266</v>
      </c>
      <c r="AU105" s="19" t="s">
        <v>89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2580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975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3" customFormat="1">
      <c r="A108" s="13"/>
      <c r="B108" s="237"/>
      <c r="C108" s="238"/>
      <c r="D108" s="239" t="s">
        <v>268</v>
      </c>
      <c r="E108" s="240" t="s">
        <v>35</v>
      </c>
      <c r="F108" s="241" t="s">
        <v>976</v>
      </c>
      <c r="G108" s="238"/>
      <c r="H108" s="240" t="s">
        <v>35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268</v>
      </c>
      <c r="AU108" s="247" t="s">
        <v>89</v>
      </c>
      <c r="AV108" s="13" t="s">
        <v>87</v>
      </c>
      <c r="AW108" s="13" t="s">
        <v>41</v>
      </c>
      <c r="AX108" s="13" t="s">
        <v>80</v>
      </c>
      <c r="AY108" s="247" t="s">
        <v>257</v>
      </c>
    </row>
    <row r="109" s="14" customFormat="1">
      <c r="A109" s="14"/>
      <c r="B109" s="248"/>
      <c r="C109" s="249"/>
      <c r="D109" s="239" t="s">
        <v>268</v>
      </c>
      <c r="E109" s="250" t="s">
        <v>35</v>
      </c>
      <c r="F109" s="251" t="s">
        <v>2581</v>
      </c>
      <c r="G109" s="249"/>
      <c r="H109" s="252">
        <v>168.78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268</v>
      </c>
      <c r="AU109" s="258" t="s">
        <v>89</v>
      </c>
      <c r="AV109" s="14" t="s">
        <v>89</v>
      </c>
      <c r="AW109" s="14" t="s">
        <v>41</v>
      </c>
      <c r="AX109" s="14" t="s">
        <v>80</v>
      </c>
      <c r="AY109" s="258" t="s">
        <v>257</v>
      </c>
    </row>
    <row r="110" s="15" customFormat="1">
      <c r="A110" s="15"/>
      <c r="B110" s="259"/>
      <c r="C110" s="260"/>
      <c r="D110" s="239" t="s">
        <v>268</v>
      </c>
      <c r="E110" s="261" t="s">
        <v>35</v>
      </c>
      <c r="F110" s="262" t="s">
        <v>272</v>
      </c>
      <c r="G110" s="260"/>
      <c r="H110" s="263">
        <v>168.78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268</v>
      </c>
      <c r="AU110" s="269" t="s">
        <v>89</v>
      </c>
      <c r="AV110" s="15" t="s">
        <v>264</v>
      </c>
      <c r="AW110" s="15" t="s">
        <v>41</v>
      </c>
      <c r="AX110" s="15" t="s">
        <v>87</v>
      </c>
      <c r="AY110" s="269" t="s">
        <v>257</v>
      </c>
    </row>
    <row r="111" s="2" customFormat="1" ht="37.8" customHeight="1">
      <c r="A111" s="41"/>
      <c r="B111" s="42"/>
      <c r="C111" s="219" t="s">
        <v>89</v>
      </c>
      <c r="D111" s="219" t="s">
        <v>259</v>
      </c>
      <c r="E111" s="220" t="s">
        <v>273</v>
      </c>
      <c r="F111" s="221" t="s">
        <v>274</v>
      </c>
      <c r="G111" s="222" t="s">
        <v>262</v>
      </c>
      <c r="H111" s="223">
        <v>168.78</v>
      </c>
      <c r="I111" s="224"/>
      <c r="J111" s="225">
        <f>ROUND(I111*H111,2)</f>
        <v>0</v>
      </c>
      <c r="K111" s="221" t="s">
        <v>263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0.44</v>
      </c>
      <c r="T111" s="229">
        <f>S111*H111</f>
        <v>74.263199999999998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264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264</v>
      </c>
      <c r="BM111" s="230" t="s">
        <v>2498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276</v>
      </c>
      <c r="G112" s="43"/>
      <c r="H112" s="43"/>
      <c r="I112" s="234"/>
      <c r="J112" s="43"/>
      <c r="K112" s="43"/>
      <c r="L112" s="47"/>
      <c r="M112" s="235"/>
      <c r="N112" s="23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13" customFormat="1">
      <c r="A113" s="13"/>
      <c r="B113" s="237"/>
      <c r="C113" s="238"/>
      <c r="D113" s="239" t="s">
        <v>268</v>
      </c>
      <c r="E113" s="240" t="s">
        <v>35</v>
      </c>
      <c r="F113" s="241" t="s">
        <v>2580</v>
      </c>
      <c r="G113" s="238"/>
      <c r="H113" s="240" t="s">
        <v>35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268</v>
      </c>
      <c r="AU113" s="247" t="s">
        <v>89</v>
      </c>
      <c r="AV113" s="13" t="s">
        <v>87</v>
      </c>
      <c r="AW113" s="13" t="s">
        <v>41</v>
      </c>
      <c r="AX113" s="13" t="s">
        <v>80</v>
      </c>
      <c r="AY113" s="247" t="s">
        <v>257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975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3" customFormat="1">
      <c r="A115" s="13"/>
      <c r="B115" s="237"/>
      <c r="C115" s="238"/>
      <c r="D115" s="239" t="s">
        <v>268</v>
      </c>
      <c r="E115" s="240" t="s">
        <v>35</v>
      </c>
      <c r="F115" s="241" t="s">
        <v>976</v>
      </c>
      <c r="G115" s="238"/>
      <c r="H115" s="240" t="s">
        <v>35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268</v>
      </c>
      <c r="AU115" s="247" t="s">
        <v>89</v>
      </c>
      <c r="AV115" s="13" t="s">
        <v>87</v>
      </c>
      <c r="AW115" s="13" t="s">
        <v>41</v>
      </c>
      <c r="AX115" s="13" t="s">
        <v>80</v>
      </c>
      <c r="AY115" s="247" t="s">
        <v>257</v>
      </c>
    </row>
    <row r="116" s="14" customFormat="1">
      <c r="A116" s="14"/>
      <c r="B116" s="248"/>
      <c r="C116" s="249"/>
      <c r="D116" s="239" t="s">
        <v>268</v>
      </c>
      <c r="E116" s="250" t="s">
        <v>35</v>
      </c>
      <c r="F116" s="251" t="s">
        <v>2581</v>
      </c>
      <c r="G116" s="249"/>
      <c r="H116" s="252">
        <v>168.78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268</v>
      </c>
      <c r="AU116" s="258" t="s">
        <v>89</v>
      </c>
      <c r="AV116" s="14" t="s">
        <v>89</v>
      </c>
      <c r="AW116" s="14" t="s">
        <v>41</v>
      </c>
      <c r="AX116" s="14" t="s">
        <v>80</v>
      </c>
      <c r="AY116" s="258" t="s">
        <v>257</v>
      </c>
    </row>
    <row r="117" s="15" customFormat="1">
      <c r="A117" s="15"/>
      <c r="B117" s="259"/>
      <c r="C117" s="260"/>
      <c r="D117" s="239" t="s">
        <v>268</v>
      </c>
      <c r="E117" s="261" t="s">
        <v>35</v>
      </c>
      <c r="F117" s="262" t="s">
        <v>272</v>
      </c>
      <c r="G117" s="260"/>
      <c r="H117" s="263">
        <v>168.78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9" t="s">
        <v>268</v>
      </c>
      <c r="AU117" s="269" t="s">
        <v>89</v>
      </c>
      <c r="AV117" s="15" t="s">
        <v>264</v>
      </c>
      <c r="AW117" s="15" t="s">
        <v>41</v>
      </c>
      <c r="AX117" s="15" t="s">
        <v>87</v>
      </c>
      <c r="AY117" s="269" t="s">
        <v>257</v>
      </c>
    </row>
    <row r="118" s="2" customFormat="1" ht="37.8" customHeight="1">
      <c r="A118" s="41"/>
      <c r="B118" s="42"/>
      <c r="C118" s="219" t="s">
        <v>98</v>
      </c>
      <c r="D118" s="219" t="s">
        <v>259</v>
      </c>
      <c r="E118" s="220" t="s">
        <v>714</v>
      </c>
      <c r="F118" s="221" t="s">
        <v>715</v>
      </c>
      <c r="G118" s="222" t="s">
        <v>262</v>
      </c>
      <c r="H118" s="223">
        <v>129.74799999999999</v>
      </c>
      <c r="I118" s="224"/>
      <c r="J118" s="225">
        <f>ROUND(I118*H118,2)</f>
        <v>0</v>
      </c>
      <c r="K118" s="221" t="s">
        <v>263</v>
      </c>
      <c r="L118" s="47"/>
      <c r="M118" s="226" t="s">
        <v>35</v>
      </c>
      <c r="N118" s="227" t="s">
        <v>51</v>
      </c>
      <c r="O118" s="87"/>
      <c r="P118" s="228">
        <f>O118*H118</f>
        <v>0</v>
      </c>
      <c r="Q118" s="228">
        <v>0</v>
      </c>
      <c r="R118" s="228">
        <f>Q118*H118</f>
        <v>0</v>
      </c>
      <c r="S118" s="228">
        <v>0.57999999999999996</v>
      </c>
      <c r="T118" s="229">
        <f>S118*H118</f>
        <v>75.253839999999983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0" t="s">
        <v>264</v>
      </c>
      <c r="AT118" s="230" t="s">
        <v>259</v>
      </c>
      <c r="AU118" s="230" t="s">
        <v>89</v>
      </c>
      <c r="AY118" s="19" t="s">
        <v>257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87</v>
      </c>
      <c r="BK118" s="231">
        <f>ROUND(I118*H118,2)</f>
        <v>0</v>
      </c>
      <c r="BL118" s="19" t="s">
        <v>264</v>
      </c>
      <c r="BM118" s="230" t="s">
        <v>2499</v>
      </c>
    </row>
    <row r="119" s="2" customFormat="1">
      <c r="A119" s="41"/>
      <c r="B119" s="42"/>
      <c r="C119" s="43"/>
      <c r="D119" s="232" t="s">
        <v>266</v>
      </c>
      <c r="E119" s="43"/>
      <c r="F119" s="233" t="s">
        <v>717</v>
      </c>
      <c r="G119" s="43"/>
      <c r="H119" s="43"/>
      <c r="I119" s="234"/>
      <c r="J119" s="43"/>
      <c r="K119" s="43"/>
      <c r="L119" s="47"/>
      <c r="M119" s="235"/>
      <c r="N119" s="23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266</v>
      </c>
      <c r="AU119" s="19" t="s">
        <v>89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2580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980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976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2582</v>
      </c>
      <c r="G123" s="249"/>
      <c r="H123" s="252">
        <v>129.74799999999999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5" customFormat="1">
      <c r="A124" s="15"/>
      <c r="B124" s="259"/>
      <c r="C124" s="260"/>
      <c r="D124" s="239" t="s">
        <v>268</v>
      </c>
      <c r="E124" s="261" t="s">
        <v>35</v>
      </c>
      <c r="F124" s="262" t="s">
        <v>272</v>
      </c>
      <c r="G124" s="260"/>
      <c r="H124" s="263">
        <v>129.74799999999999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268</v>
      </c>
      <c r="AU124" s="269" t="s">
        <v>89</v>
      </c>
      <c r="AV124" s="15" t="s">
        <v>264</v>
      </c>
      <c r="AW124" s="15" t="s">
        <v>41</v>
      </c>
      <c r="AX124" s="15" t="s">
        <v>87</v>
      </c>
      <c r="AY124" s="269" t="s">
        <v>257</v>
      </c>
    </row>
    <row r="125" s="2" customFormat="1" ht="37.8" customHeight="1">
      <c r="A125" s="41"/>
      <c r="B125" s="42"/>
      <c r="C125" s="219" t="s">
        <v>264</v>
      </c>
      <c r="D125" s="219" t="s">
        <v>259</v>
      </c>
      <c r="E125" s="220" t="s">
        <v>277</v>
      </c>
      <c r="F125" s="221" t="s">
        <v>278</v>
      </c>
      <c r="G125" s="222" t="s">
        <v>262</v>
      </c>
      <c r="H125" s="223">
        <v>168.78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</v>
      </c>
      <c r="R125" s="228">
        <f>Q125*H125</f>
        <v>0</v>
      </c>
      <c r="S125" s="228">
        <v>0.22</v>
      </c>
      <c r="T125" s="229">
        <f>S125*H125</f>
        <v>37.131599999999999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2501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280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2580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975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976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2581</v>
      </c>
      <c r="G130" s="249"/>
      <c r="H130" s="252">
        <v>168.78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5" customFormat="1">
      <c r="A131" s="15"/>
      <c r="B131" s="259"/>
      <c r="C131" s="260"/>
      <c r="D131" s="239" t="s">
        <v>268</v>
      </c>
      <c r="E131" s="261" t="s">
        <v>35</v>
      </c>
      <c r="F131" s="262" t="s">
        <v>272</v>
      </c>
      <c r="G131" s="260"/>
      <c r="H131" s="263">
        <v>168.78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268</v>
      </c>
      <c r="AU131" s="269" t="s">
        <v>89</v>
      </c>
      <c r="AV131" s="15" t="s">
        <v>264</v>
      </c>
      <c r="AW131" s="15" t="s">
        <v>41</v>
      </c>
      <c r="AX131" s="15" t="s">
        <v>87</v>
      </c>
      <c r="AY131" s="269" t="s">
        <v>257</v>
      </c>
    </row>
    <row r="132" s="2" customFormat="1" ht="16.5" customHeight="1">
      <c r="A132" s="41"/>
      <c r="B132" s="42"/>
      <c r="C132" s="219" t="s">
        <v>287</v>
      </c>
      <c r="D132" s="219" t="s">
        <v>259</v>
      </c>
      <c r="E132" s="220" t="s">
        <v>281</v>
      </c>
      <c r="F132" s="221" t="s">
        <v>282</v>
      </c>
      <c r="G132" s="222" t="s">
        <v>283</v>
      </c>
      <c r="H132" s="223">
        <v>168</v>
      </c>
      <c r="I132" s="224"/>
      <c r="J132" s="225">
        <f>ROUND(I132*H132,2)</f>
        <v>0</v>
      </c>
      <c r="K132" s="221" t="s">
        <v>263</v>
      </c>
      <c r="L132" s="47"/>
      <c r="M132" s="226" t="s">
        <v>35</v>
      </c>
      <c r="N132" s="227" t="s">
        <v>51</v>
      </c>
      <c r="O132" s="87"/>
      <c r="P132" s="228">
        <f>O132*H132</f>
        <v>0</v>
      </c>
      <c r="Q132" s="228">
        <v>3.0000000000000001E-05</v>
      </c>
      <c r="R132" s="228">
        <f>Q132*H132</f>
        <v>0.0050400000000000002</v>
      </c>
      <c r="S132" s="228">
        <v>0</v>
      </c>
      <c r="T132" s="22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0" t="s">
        <v>264</v>
      </c>
      <c r="AT132" s="230" t="s">
        <v>259</v>
      </c>
      <c r="AU132" s="230" t="s">
        <v>89</v>
      </c>
      <c r="AY132" s="19" t="s">
        <v>257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87</v>
      </c>
      <c r="BK132" s="231">
        <f>ROUND(I132*H132,2)</f>
        <v>0</v>
      </c>
      <c r="BL132" s="19" t="s">
        <v>264</v>
      </c>
      <c r="BM132" s="230" t="s">
        <v>2502</v>
      </c>
    </row>
    <row r="133" s="2" customFormat="1">
      <c r="A133" s="41"/>
      <c r="B133" s="42"/>
      <c r="C133" s="43"/>
      <c r="D133" s="232" t="s">
        <v>266</v>
      </c>
      <c r="E133" s="43"/>
      <c r="F133" s="233" t="s">
        <v>285</v>
      </c>
      <c r="G133" s="43"/>
      <c r="H133" s="43"/>
      <c r="I133" s="234"/>
      <c r="J133" s="43"/>
      <c r="K133" s="43"/>
      <c r="L133" s="47"/>
      <c r="M133" s="235"/>
      <c r="N133" s="23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266</v>
      </c>
      <c r="AU133" s="19" t="s">
        <v>89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2580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2583</v>
      </c>
      <c r="G135" s="249"/>
      <c r="H135" s="252">
        <v>168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168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24.15" customHeight="1">
      <c r="A137" s="41"/>
      <c r="B137" s="42"/>
      <c r="C137" s="219" t="s">
        <v>294</v>
      </c>
      <c r="D137" s="219" t="s">
        <v>259</v>
      </c>
      <c r="E137" s="220" t="s">
        <v>288</v>
      </c>
      <c r="F137" s="221" t="s">
        <v>289</v>
      </c>
      <c r="G137" s="222" t="s">
        <v>290</v>
      </c>
      <c r="H137" s="223">
        <v>21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2504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292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2580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4" customFormat="1">
      <c r="A140" s="14"/>
      <c r="B140" s="248"/>
      <c r="C140" s="249"/>
      <c r="D140" s="239" t="s">
        <v>268</v>
      </c>
      <c r="E140" s="250" t="s">
        <v>35</v>
      </c>
      <c r="F140" s="251" t="s">
        <v>7</v>
      </c>
      <c r="G140" s="249"/>
      <c r="H140" s="252">
        <v>21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268</v>
      </c>
      <c r="AU140" s="258" t="s">
        <v>89</v>
      </c>
      <c r="AV140" s="14" t="s">
        <v>89</v>
      </c>
      <c r="AW140" s="14" t="s">
        <v>41</v>
      </c>
      <c r="AX140" s="14" t="s">
        <v>80</v>
      </c>
      <c r="AY140" s="258" t="s">
        <v>257</v>
      </c>
    </row>
    <row r="141" s="15" customFormat="1">
      <c r="A141" s="15"/>
      <c r="B141" s="259"/>
      <c r="C141" s="260"/>
      <c r="D141" s="239" t="s">
        <v>268</v>
      </c>
      <c r="E141" s="261" t="s">
        <v>35</v>
      </c>
      <c r="F141" s="262" t="s">
        <v>272</v>
      </c>
      <c r="G141" s="260"/>
      <c r="H141" s="263">
        <v>21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268</v>
      </c>
      <c r="AU141" s="269" t="s">
        <v>89</v>
      </c>
      <c r="AV141" s="15" t="s">
        <v>264</v>
      </c>
      <c r="AW141" s="15" t="s">
        <v>41</v>
      </c>
      <c r="AX141" s="15" t="s">
        <v>87</v>
      </c>
      <c r="AY141" s="269" t="s">
        <v>257</v>
      </c>
    </row>
    <row r="142" s="2" customFormat="1" ht="49.05" customHeight="1">
      <c r="A142" s="41"/>
      <c r="B142" s="42"/>
      <c r="C142" s="219" t="s">
        <v>302</v>
      </c>
      <c r="D142" s="219" t="s">
        <v>259</v>
      </c>
      <c r="E142" s="220" t="s">
        <v>295</v>
      </c>
      <c r="F142" s="221" t="s">
        <v>296</v>
      </c>
      <c r="G142" s="222" t="s">
        <v>297</v>
      </c>
      <c r="H142" s="223">
        <v>4.7999999999999998</v>
      </c>
      <c r="I142" s="224"/>
      <c r="J142" s="225">
        <f>ROUND(I142*H142,2)</f>
        <v>0</v>
      </c>
      <c r="K142" s="221" t="s">
        <v>263</v>
      </c>
      <c r="L142" s="47"/>
      <c r="M142" s="226" t="s">
        <v>35</v>
      </c>
      <c r="N142" s="227" t="s">
        <v>51</v>
      </c>
      <c r="O142" s="87"/>
      <c r="P142" s="228">
        <f>O142*H142</f>
        <v>0</v>
      </c>
      <c r="Q142" s="228">
        <v>0.036900000000000002</v>
      </c>
      <c r="R142" s="228">
        <f>Q142*H142</f>
        <v>0.17712</v>
      </c>
      <c r="S142" s="228">
        <v>0</v>
      </c>
      <c r="T142" s="22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30" t="s">
        <v>264</v>
      </c>
      <c r="AT142" s="230" t="s">
        <v>259</v>
      </c>
      <c r="AU142" s="230" t="s">
        <v>89</v>
      </c>
      <c r="AY142" s="19" t="s">
        <v>257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87</v>
      </c>
      <c r="BK142" s="231">
        <f>ROUND(I142*H142,2)</f>
        <v>0</v>
      </c>
      <c r="BL142" s="19" t="s">
        <v>264</v>
      </c>
      <c r="BM142" s="230" t="s">
        <v>2505</v>
      </c>
    </row>
    <row r="143" s="2" customFormat="1">
      <c r="A143" s="41"/>
      <c r="B143" s="42"/>
      <c r="C143" s="43"/>
      <c r="D143" s="232" t="s">
        <v>266</v>
      </c>
      <c r="E143" s="43"/>
      <c r="F143" s="233" t="s">
        <v>299</v>
      </c>
      <c r="G143" s="43"/>
      <c r="H143" s="43"/>
      <c r="I143" s="234"/>
      <c r="J143" s="43"/>
      <c r="K143" s="43"/>
      <c r="L143" s="47"/>
      <c r="M143" s="235"/>
      <c r="N143" s="23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266</v>
      </c>
      <c r="AU143" s="19" t="s">
        <v>89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2580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3" customFormat="1">
      <c r="A145" s="13"/>
      <c r="B145" s="237"/>
      <c r="C145" s="238"/>
      <c r="D145" s="239" t="s">
        <v>268</v>
      </c>
      <c r="E145" s="240" t="s">
        <v>35</v>
      </c>
      <c r="F145" s="241" t="s">
        <v>2584</v>
      </c>
      <c r="G145" s="238"/>
      <c r="H145" s="240" t="s">
        <v>35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268</v>
      </c>
      <c r="AU145" s="247" t="s">
        <v>89</v>
      </c>
      <c r="AV145" s="13" t="s">
        <v>87</v>
      </c>
      <c r="AW145" s="13" t="s">
        <v>41</v>
      </c>
      <c r="AX145" s="13" t="s">
        <v>80</v>
      </c>
      <c r="AY145" s="247" t="s">
        <v>257</v>
      </c>
    </row>
    <row r="146" s="14" customFormat="1">
      <c r="A146" s="14"/>
      <c r="B146" s="248"/>
      <c r="C146" s="249"/>
      <c r="D146" s="239" t="s">
        <v>268</v>
      </c>
      <c r="E146" s="250" t="s">
        <v>35</v>
      </c>
      <c r="F146" s="251" t="s">
        <v>314</v>
      </c>
      <c r="G146" s="249"/>
      <c r="H146" s="252">
        <v>4.7999999999999998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268</v>
      </c>
      <c r="AU146" s="258" t="s">
        <v>89</v>
      </c>
      <c r="AV146" s="14" t="s">
        <v>89</v>
      </c>
      <c r="AW146" s="14" t="s">
        <v>41</v>
      </c>
      <c r="AX146" s="14" t="s">
        <v>80</v>
      </c>
      <c r="AY146" s="258" t="s">
        <v>257</v>
      </c>
    </row>
    <row r="147" s="15" customFormat="1">
      <c r="A147" s="15"/>
      <c r="B147" s="259"/>
      <c r="C147" s="260"/>
      <c r="D147" s="239" t="s">
        <v>268</v>
      </c>
      <c r="E147" s="261" t="s">
        <v>35</v>
      </c>
      <c r="F147" s="262" t="s">
        <v>272</v>
      </c>
      <c r="G147" s="260"/>
      <c r="H147" s="263">
        <v>4.7999999999999998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268</v>
      </c>
      <c r="AU147" s="269" t="s">
        <v>89</v>
      </c>
      <c r="AV147" s="15" t="s">
        <v>264</v>
      </c>
      <c r="AW147" s="15" t="s">
        <v>41</v>
      </c>
      <c r="AX147" s="15" t="s">
        <v>87</v>
      </c>
      <c r="AY147" s="269" t="s">
        <v>257</v>
      </c>
    </row>
    <row r="148" s="2" customFormat="1" ht="49.05" customHeight="1">
      <c r="A148" s="41"/>
      <c r="B148" s="42"/>
      <c r="C148" s="219" t="s">
        <v>308</v>
      </c>
      <c r="D148" s="219" t="s">
        <v>259</v>
      </c>
      <c r="E148" s="220" t="s">
        <v>303</v>
      </c>
      <c r="F148" s="221" t="s">
        <v>304</v>
      </c>
      <c r="G148" s="222" t="s">
        <v>297</v>
      </c>
      <c r="H148" s="223">
        <v>1.2</v>
      </c>
      <c r="I148" s="224"/>
      <c r="J148" s="225">
        <f>ROUND(I148*H148,2)</f>
        <v>0</v>
      </c>
      <c r="K148" s="221" t="s">
        <v>263</v>
      </c>
      <c r="L148" s="47"/>
      <c r="M148" s="226" t="s">
        <v>35</v>
      </c>
      <c r="N148" s="227" t="s">
        <v>51</v>
      </c>
      <c r="O148" s="87"/>
      <c r="P148" s="228">
        <f>O148*H148</f>
        <v>0</v>
      </c>
      <c r="Q148" s="228">
        <v>0.0086800000000000002</v>
      </c>
      <c r="R148" s="228">
        <f>Q148*H148</f>
        <v>0.010416</v>
      </c>
      <c r="S148" s="228">
        <v>0</v>
      </c>
      <c r="T148" s="22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30" t="s">
        <v>264</v>
      </c>
      <c r="AT148" s="230" t="s">
        <v>259</v>
      </c>
      <c r="AU148" s="230" t="s">
        <v>89</v>
      </c>
      <c r="AY148" s="19" t="s">
        <v>257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87</v>
      </c>
      <c r="BK148" s="231">
        <f>ROUND(I148*H148,2)</f>
        <v>0</v>
      </c>
      <c r="BL148" s="19" t="s">
        <v>264</v>
      </c>
      <c r="BM148" s="230" t="s">
        <v>2508</v>
      </c>
    </row>
    <row r="149" s="2" customFormat="1">
      <c r="A149" s="41"/>
      <c r="B149" s="42"/>
      <c r="C149" s="43"/>
      <c r="D149" s="232" t="s">
        <v>266</v>
      </c>
      <c r="E149" s="43"/>
      <c r="F149" s="233" t="s">
        <v>306</v>
      </c>
      <c r="G149" s="43"/>
      <c r="H149" s="43"/>
      <c r="I149" s="234"/>
      <c r="J149" s="43"/>
      <c r="K149" s="43"/>
      <c r="L149" s="47"/>
      <c r="M149" s="235"/>
      <c r="N149" s="23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266</v>
      </c>
      <c r="AU149" s="19" t="s">
        <v>89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2580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2585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1130</v>
      </c>
      <c r="G152" s="249"/>
      <c r="H152" s="252">
        <v>1.2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1.2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49.05" customHeight="1">
      <c r="A154" s="41"/>
      <c r="B154" s="42"/>
      <c r="C154" s="219" t="s">
        <v>315</v>
      </c>
      <c r="D154" s="219" t="s">
        <v>259</v>
      </c>
      <c r="E154" s="220" t="s">
        <v>309</v>
      </c>
      <c r="F154" s="221" t="s">
        <v>310</v>
      </c>
      <c r="G154" s="222" t="s">
        <v>297</v>
      </c>
      <c r="H154" s="223">
        <v>9.5999999999999996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0.036900000000000002</v>
      </c>
      <c r="R154" s="228">
        <f>Q154*H154</f>
        <v>0.35424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2509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312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2580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3" customFormat="1">
      <c r="A157" s="13"/>
      <c r="B157" s="237"/>
      <c r="C157" s="238"/>
      <c r="D157" s="239" t="s">
        <v>268</v>
      </c>
      <c r="E157" s="240" t="s">
        <v>35</v>
      </c>
      <c r="F157" s="241" t="s">
        <v>2586</v>
      </c>
      <c r="G157" s="238"/>
      <c r="H157" s="240" t="s">
        <v>35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268</v>
      </c>
      <c r="AU157" s="247" t="s">
        <v>89</v>
      </c>
      <c r="AV157" s="13" t="s">
        <v>87</v>
      </c>
      <c r="AW157" s="13" t="s">
        <v>41</v>
      </c>
      <c r="AX157" s="13" t="s">
        <v>80</v>
      </c>
      <c r="AY157" s="247" t="s">
        <v>257</v>
      </c>
    </row>
    <row r="158" s="14" customFormat="1">
      <c r="A158" s="14"/>
      <c r="B158" s="248"/>
      <c r="C158" s="249"/>
      <c r="D158" s="239" t="s">
        <v>268</v>
      </c>
      <c r="E158" s="250" t="s">
        <v>35</v>
      </c>
      <c r="F158" s="251" t="s">
        <v>2587</v>
      </c>
      <c r="G158" s="249"/>
      <c r="H158" s="252">
        <v>9.5999999999999996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268</v>
      </c>
      <c r="AU158" s="258" t="s">
        <v>89</v>
      </c>
      <c r="AV158" s="14" t="s">
        <v>89</v>
      </c>
      <c r="AW158" s="14" t="s">
        <v>41</v>
      </c>
      <c r="AX158" s="14" t="s">
        <v>80</v>
      </c>
      <c r="AY158" s="258" t="s">
        <v>257</v>
      </c>
    </row>
    <row r="159" s="15" customFormat="1">
      <c r="A159" s="15"/>
      <c r="B159" s="259"/>
      <c r="C159" s="260"/>
      <c r="D159" s="239" t="s">
        <v>268</v>
      </c>
      <c r="E159" s="261" t="s">
        <v>35</v>
      </c>
      <c r="F159" s="262" t="s">
        <v>272</v>
      </c>
      <c r="G159" s="260"/>
      <c r="H159" s="263">
        <v>9.5999999999999996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268</v>
      </c>
      <c r="AU159" s="269" t="s">
        <v>89</v>
      </c>
      <c r="AV159" s="15" t="s">
        <v>264</v>
      </c>
      <c r="AW159" s="15" t="s">
        <v>41</v>
      </c>
      <c r="AX159" s="15" t="s">
        <v>87</v>
      </c>
      <c r="AY159" s="269" t="s">
        <v>257</v>
      </c>
    </row>
    <row r="160" s="2" customFormat="1" ht="24.15" customHeight="1">
      <c r="A160" s="41"/>
      <c r="B160" s="42"/>
      <c r="C160" s="219" t="s">
        <v>323</v>
      </c>
      <c r="D160" s="219" t="s">
        <v>259</v>
      </c>
      <c r="E160" s="220" t="s">
        <v>316</v>
      </c>
      <c r="F160" s="221" t="s">
        <v>317</v>
      </c>
      <c r="G160" s="222" t="s">
        <v>318</v>
      </c>
      <c r="H160" s="223">
        <v>580.82100000000003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2511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320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2580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975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3" customFormat="1">
      <c r="A164" s="13"/>
      <c r="B164" s="237"/>
      <c r="C164" s="238"/>
      <c r="D164" s="239" t="s">
        <v>268</v>
      </c>
      <c r="E164" s="240" t="s">
        <v>35</v>
      </c>
      <c r="F164" s="241" t="s">
        <v>2588</v>
      </c>
      <c r="G164" s="238"/>
      <c r="H164" s="240" t="s">
        <v>35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268</v>
      </c>
      <c r="AU164" s="247" t="s">
        <v>89</v>
      </c>
      <c r="AV164" s="13" t="s">
        <v>87</v>
      </c>
      <c r="AW164" s="13" t="s">
        <v>41</v>
      </c>
      <c r="AX164" s="13" t="s">
        <v>80</v>
      </c>
      <c r="AY164" s="247" t="s">
        <v>257</v>
      </c>
    </row>
    <row r="165" s="14" customFormat="1">
      <c r="A165" s="14"/>
      <c r="B165" s="248"/>
      <c r="C165" s="249"/>
      <c r="D165" s="239" t="s">
        <v>268</v>
      </c>
      <c r="E165" s="250" t="s">
        <v>35</v>
      </c>
      <c r="F165" s="251" t="s">
        <v>2589</v>
      </c>
      <c r="G165" s="249"/>
      <c r="H165" s="252">
        <v>312.243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268</v>
      </c>
      <c r="AU165" s="258" t="s">
        <v>89</v>
      </c>
      <c r="AV165" s="14" t="s">
        <v>89</v>
      </c>
      <c r="AW165" s="14" t="s">
        <v>41</v>
      </c>
      <c r="AX165" s="14" t="s">
        <v>80</v>
      </c>
      <c r="AY165" s="258" t="s">
        <v>257</v>
      </c>
    </row>
    <row r="166" s="13" customFormat="1">
      <c r="A166" s="13"/>
      <c r="B166" s="237"/>
      <c r="C166" s="238"/>
      <c r="D166" s="239" t="s">
        <v>268</v>
      </c>
      <c r="E166" s="240" t="s">
        <v>35</v>
      </c>
      <c r="F166" s="241" t="s">
        <v>980</v>
      </c>
      <c r="G166" s="238"/>
      <c r="H166" s="240" t="s">
        <v>35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268</v>
      </c>
      <c r="AU166" s="247" t="s">
        <v>89</v>
      </c>
      <c r="AV166" s="13" t="s">
        <v>87</v>
      </c>
      <c r="AW166" s="13" t="s">
        <v>41</v>
      </c>
      <c r="AX166" s="13" t="s">
        <v>80</v>
      </c>
      <c r="AY166" s="247" t="s">
        <v>257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2588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4" customFormat="1">
      <c r="A168" s="14"/>
      <c r="B168" s="248"/>
      <c r="C168" s="249"/>
      <c r="D168" s="239" t="s">
        <v>268</v>
      </c>
      <c r="E168" s="250" t="s">
        <v>35</v>
      </c>
      <c r="F168" s="251" t="s">
        <v>2590</v>
      </c>
      <c r="G168" s="249"/>
      <c r="H168" s="252">
        <v>268.57799999999997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268</v>
      </c>
      <c r="AU168" s="258" t="s">
        <v>89</v>
      </c>
      <c r="AV168" s="14" t="s">
        <v>89</v>
      </c>
      <c r="AW168" s="14" t="s">
        <v>41</v>
      </c>
      <c r="AX168" s="14" t="s">
        <v>80</v>
      </c>
      <c r="AY168" s="258" t="s">
        <v>257</v>
      </c>
    </row>
    <row r="169" s="15" customFormat="1">
      <c r="A169" s="15"/>
      <c r="B169" s="259"/>
      <c r="C169" s="260"/>
      <c r="D169" s="239" t="s">
        <v>268</v>
      </c>
      <c r="E169" s="261" t="s">
        <v>35</v>
      </c>
      <c r="F169" s="262" t="s">
        <v>272</v>
      </c>
      <c r="G169" s="260"/>
      <c r="H169" s="263">
        <v>580.82100000000003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9" t="s">
        <v>268</v>
      </c>
      <c r="AU169" s="269" t="s">
        <v>89</v>
      </c>
      <c r="AV169" s="15" t="s">
        <v>264</v>
      </c>
      <c r="AW169" s="15" t="s">
        <v>41</v>
      </c>
      <c r="AX169" s="15" t="s">
        <v>87</v>
      </c>
      <c r="AY169" s="269" t="s">
        <v>257</v>
      </c>
    </row>
    <row r="170" s="2" customFormat="1" ht="24.15" customHeight="1">
      <c r="A170" s="41"/>
      <c r="B170" s="42"/>
      <c r="C170" s="219" t="s">
        <v>331</v>
      </c>
      <c r="D170" s="219" t="s">
        <v>259</v>
      </c>
      <c r="E170" s="220" t="s">
        <v>324</v>
      </c>
      <c r="F170" s="221" t="s">
        <v>325</v>
      </c>
      <c r="G170" s="222" t="s">
        <v>318</v>
      </c>
      <c r="H170" s="223">
        <v>27.384</v>
      </c>
      <c r="I170" s="224"/>
      <c r="J170" s="225">
        <f>ROUND(I170*H170,2)</f>
        <v>0</v>
      </c>
      <c r="K170" s="221" t="s">
        <v>263</v>
      </c>
      <c r="L170" s="47"/>
      <c r="M170" s="226" t="s">
        <v>35</v>
      </c>
      <c r="N170" s="227" t="s">
        <v>51</v>
      </c>
      <c r="O170" s="87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30" t="s">
        <v>264</v>
      </c>
      <c r="AT170" s="230" t="s">
        <v>259</v>
      </c>
      <c r="AU170" s="230" t="s">
        <v>89</v>
      </c>
      <c r="AY170" s="19" t="s">
        <v>257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9" t="s">
        <v>87</v>
      </c>
      <c r="BK170" s="231">
        <f>ROUND(I170*H170,2)</f>
        <v>0</v>
      </c>
      <c r="BL170" s="19" t="s">
        <v>264</v>
      </c>
      <c r="BM170" s="230" t="s">
        <v>2515</v>
      </c>
    </row>
    <row r="171" s="2" customFormat="1">
      <c r="A171" s="41"/>
      <c r="B171" s="42"/>
      <c r="C171" s="43"/>
      <c r="D171" s="232" t="s">
        <v>266</v>
      </c>
      <c r="E171" s="43"/>
      <c r="F171" s="233" t="s">
        <v>327</v>
      </c>
      <c r="G171" s="43"/>
      <c r="H171" s="43"/>
      <c r="I171" s="234"/>
      <c r="J171" s="43"/>
      <c r="K171" s="43"/>
      <c r="L171" s="47"/>
      <c r="M171" s="235"/>
      <c r="N171" s="23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266</v>
      </c>
      <c r="AU171" s="19" t="s">
        <v>89</v>
      </c>
    </row>
    <row r="172" s="13" customFormat="1">
      <c r="A172" s="13"/>
      <c r="B172" s="237"/>
      <c r="C172" s="238"/>
      <c r="D172" s="239" t="s">
        <v>268</v>
      </c>
      <c r="E172" s="240" t="s">
        <v>35</v>
      </c>
      <c r="F172" s="241" t="s">
        <v>2580</v>
      </c>
      <c r="G172" s="238"/>
      <c r="H172" s="240" t="s">
        <v>35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268</v>
      </c>
      <c r="AU172" s="247" t="s">
        <v>89</v>
      </c>
      <c r="AV172" s="13" t="s">
        <v>87</v>
      </c>
      <c r="AW172" s="13" t="s">
        <v>41</v>
      </c>
      <c r="AX172" s="13" t="s">
        <v>80</v>
      </c>
      <c r="AY172" s="247" t="s">
        <v>257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2584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4" customFormat="1">
      <c r="A174" s="14"/>
      <c r="B174" s="248"/>
      <c r="C174" s="249"/>
      <c r="D174" s="239" t="s">
        <v>268</v>
      </c>
      <c r="E174" s="250" t="s">
        <v>35</v>
      </c>
      <c r="F174" s="251" t="s">
        <v>2591</v>
      </c>
      <c r="G174" s="249"/>
      <c r="H174" s="252">
        <v>9.7919999999999998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268</v>
      </c>
      <c r="AU174" s="258" t="s">
        <v>89</v>
      </c>
      <c r="AV174" s="14" t="s">
        <v>89</v>
      </c>
      <c r="AW174" s="14" t="s">
        <v>41</v>
      </c>
      <c r="AX174" s="14" t="s">
        <v>80</v>
      </c>
      <c r="AY174" s="258" t="s">
        <v>257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2585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4" customFormat="1">
      <c r="A176" s="14"/>
      <c r="B176" s="248"/>
      <c r="C176" s="249"/>
      <c r="D176" s="239" t="s">
        <v>268</v>
      </c>
      <c r="E176" s="250" t="s">
        <v>35</v>
      </c>
      <c r="F176" s="251" t="s">
        <v>2592</v>
      </c>
      <c r="G176" s="249"/>
      <c r="H176" s="252">
        <v>3.1920000000000002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268</v>
      </c>
      <c r="AU176" s="258" t="s">
        <v>89</v>
      </c>
      <c r="AV176" s="14" t="s">
        <v>89</v>
      </c>
      <c r="AW176" s="14" t="s">
        <v>41</v>
      </c>
      <c r="AX176" s="14" t="s">
        <v>80</v>
      </c>
      <c r="AY176" s="258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2586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2593</v>
      </c>
      <c r="G178" s="249"/>
      <c r="H178" s="252">
        <v>14.4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5" customFormat="1">
      <c r="A179" s="15"/>
      <c r="B179" s="259"/>
      <c r="C179" s="260"/>
      <c r="D179" s="239" t="s">
        <v>268</v>
      </c>
      <c r="E179" s="261" t="s">
        <v>35</v>
      </c>
      <c r="F179" s="262" t="s">
        <v>272</v>
      </c>
      <c r="G179" s="260"/>
      <c r="H179" s="263">
        <v>27.384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268</v>
      </c>
      <c r="AU179" s="269" t="s">
        <v>89</v>
      </c>
      <c r="AV179" s="15" t="s">
        <v>264</v>
      </c>
      <c r="AW179" s="15" t="s">
        <v>41</v>
      </c>
      <c r="AX179" s="15" t="s">
        <v>87</v>
      </c>
      <c r="AY179" s="269" t="s">
        <v>257</v>
      </c>
    </row>
    <row r="180" s="2" customFormat="1" ht="21.75" customHeight="1">
      <c r="A180" s="41"/>
      <c r="B180" s="42"/>
      <c r="C180" s="219" t="s">
        <v>337</v>
      </c>
      <c r="D180" s="219" t="s">
        <v>259</v>
      </c>
      <c r="E180" s="220" t="s">
        <v>995</v>
      </c>
      <c r="F180" s="221" t="s">
        <v>996</v>
      </c>
      <c r="G180" s="222" t="s">
        <v>262</v>
      </c>
      <c r="H180" s="223">
        <v>1070.944</v>
      </c>
      <c r="I180" s="224"/>
      <c r="J180" s="225">
        <f>ROUND(I180*H180,2)</f>
        <v>0</v>
      </c>
      <c r="K180" s="221" t="s">
        <v>263</v>
      </c>
      <c r="L180" s="47"/>
      <c r="M180" s="226" t="s">
        <v>35</v>
      </c>
      <c r="N180" s="227" t="s">
        <v>51</v>
      </c>
      <c r="O180" s="87"/>
      <c r="P180" s="228">
        <f>O180*H180</f>
        <v>0</v>
      </c>
      <c r="Q180" s="228">
        <v>0.00084999999999999995</v>
      </c>
      <c r="R180" s="228">
        <f>Q180*H180</f>
        <v>0.91030239999999996</v>
      </c>
      <c r="S180" s="228">
        <v>0</v>
      </c>
      <c r="T180" s="22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0" t="s">
        <v>264</v>
      </c>
      <c r="AT180" s="230" t="s">
        <v>259</v>
      </c>
      <c r="AU180" s="230" t="s">
        <v>89</v>
      </c>
      <c r="AY180" s="19" t="s">
        <v>257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87</v>
      </c>
      <c r="BK180" s="231">
        <f>ROUND(I180*H180,2)</f>
        <v>0</v>
      </c>
      <c r="BL180" s="19" t="s">
        <v>264</v>
      </c>
      <c r="BM180" s="230" t="s">
        <v>2518</v>
      </c>
    </row>
    <row r="181" s="2" customFormat="1">
      <c r="A181" s="41"/>
      <c r="B181" s="42"/>
      <c r="C181" s="43"/>
      <c r="D181" s="232" t="s">
        <v>266</v>
      </c>
      <c r="E181" s="43"/>
      <c r="F181" s="233" t="s">
        <v>998</v>
      </c>
      <c r="G181" s="43"/>
      <c r="H181" s="43"/>
      <c r="I181" s="234"/>
      <c r="J181" s="43"/>
      <c r="K181" s="43"/>
      <c r="L181" s="47"/>
      <c r="M181" s="235"/>
      <c r="N181" s="23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266</v>
      </c>
      <c r="AU181" s="19" t="s">
        <v>89</v>
      </c>
    </row>
    <row r="182" s="13" customFormat="1">
      <c r="A182" s="13"/>
      <c r="B182" s="237"/>
      <c r="C182" s="238"/>
      <c r="D182" s="239" t="s">
        <v>268</v>
      </c>
      <c r="E182" s="240" t="s">
        <v>35</v>
      </c>
      <c r="F182" s="241" t="s">
        <v>2580</v>
      </c>
      <c r="G182" s="238"/>
      <c r="H182" s="240" t="s">
        <v>35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268</v>
      </c>
      <c r="AU182" s="247" t="s">
        <v>89</v>
      </c>
      <c r="AV182" s="13" t="s">
        <v>87</v>
      </c>
      <c r="AW182" s="13" t="s">
        <v>41</v>
      </c>
      <c r="AX182" s="13" t="s">
        <v>80</v>
      </c>
      <c r="AY182" s="247" t="s">
        <v>257</v>
      </c>
    </row>
    <row r="183" s="13" customFormat="1">
      <c r="A183" s="13"/>
      <c r="B183" s="237"/>
      <c r="C183" s="238"/>
      <c r="D183" s="239" t="s">
        <v>268</v>
      </c>
      <c r="E183" s="240" t="s">
        <v>35</v>
      </c>
      <c r="F183" s="241" t="s">
        <v>975</v>
      </c>
      <c r="G183" s="238"/>
      <c r="H183" s="240" t="s">
        <v>35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268</v>
      </c>
      <c r="AU183" s="247" t="s">
        <v>89</v>
      </c>
      <c r="AV183" s="13" t="s">
        <v>87</v>
      </c>
      <c r="AW183" s="13" t="s">
        <v>41</v>
      </c>
      <c r="AX183" s="13" t="s">
        <v>80</v>
      </c>
      <c r="AY183" s="247" t="s">
        <v>257</v>
      </c>
    </row>
    <row r="184" s="13" customFormat="1">
      <c r="A184" s="13"/>
      <c r="B184" s="237"/>
      <c r="C184" s="238"/>
      <c r="D184" s="239" t="s">
        <v>268</v>
      </c>
      <c r="E184" s="240" t="s">
        <v>35</v>
      </c>
      <c r="F184" s="241" t="s">
        <v>2588</v>
      </c>
      <c r="G184" s="238"/>
      <c r="H184" s="240" t="s">
        <v>35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268</v>
      </c>
      <c r="AU184" s="247" t="s">
        <v>89</v>
      </c>
      <c r="AV184" s="13" t="s">
        <v>87</v>
      </c>
      <c r="AW184" s="13" t="s">
        <v>41</v>
      </c>
      <c r="AX184" s="13" t="s">
        <v>80</v>
      </c>
      <c r="AY184" s="247" t="s">
        <v>257</v>
      </c>
    </row>
    <row r="185" s="14" customFormat="1">
      <c r="A185" s="14"/>
      <c r="B185" s="248"/>
      <c r="C185" s="249"/>
      <c r="D185" s="239" t="s">
        <v>268</v>
      </c>
      <c r="E185" s="250" t="s">
        <v>35</v>
      </c>
      <c r="F185" s="251" t="s">
        <v>2594</v>
      </c>
      <c r="G185" s="249"/>
      <c r="H185" s="252">
        <v>614.46000000000004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268</v>
      </c>
      <c r="AU185" s="258" t="s">
        <v>89</v>
      </c>
      <c r="AV185" s="14" t="s">
        <v>89</v>
      </c>
      <c r="AW185" s="14" t="s">
        <v>41</v>
      </c>
      <c r="AX185" s="14" t="s">
        <v>80</v>
      </c>
      <c r="AY185" s="258" t="s">
        <v>257</v>
      </c>
    </row>
    <row r="186" s="13" customFormat="1">
      <c r="A186" s="13"/>
      <c r="B186" s="237"/>
      <c r="C186" s="238"/>
      <c r="D186" s="239" t="s">
        <v>268</v>
      </c>
      <c r="E186" s="240" t="s">
        <v>35</v>
      </c>
      <c r="F186" s="241" t="s">
        <v>980</v>
      </c>
      <c r="G186" s="238"/>
      <c r="H186" s="240" t="s">
        <v>35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268</v>
      </c>
      <c r="AU186" s="247" t="s">
        <v>89</v>
      </c>
      <c r="AV186" s="13" t="s">
        <v>87</v>
      </c>
      <c r="AW186" s="13" t="s">
        <v>41</v>
      </c>
      <c r="AX186" s="13" t="s">
        <v>80</v>
      </c>
      <c r="AY186" s="247" t="s">
        <v>257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2512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4" customFormat="1">
      <c r="A188" s="14"/>
      <c r="B188" s="248"/>
      <c r="C188" s="249"/>
      <c r="D188" s="239" t="s">
        <v>268</v>
      </c>
      <c r="E188" s="250" t="s">
        <v>35</v>
      </c>
      <c r="F188" s="251" t="s">
        <v>2595</v>
      </c>
      <c r="G188" s="249"/>
      <c r="H188" s="252">
        <v>456.48399999999998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268</v>
      </c>
      <c r="AU188" s="258" t="s">
        <v>89</v>
      </c>
      <c r="AV188" s="14" t="s">
        <v>89</v>
      </c>
      <c r="AW188" s="14" t="s">
        <v>41</v>
      </c>
      <c r="AX188" s="14" t="s">
        <v>80</v>
      </c>
      <c r="AY188" s="258" t="s">
        <v>257</v>
      </c>
    </row>
    <row r="189" s="15" customFormat="1">
      <c r="A189" s="15"/>
      <c r="B189" s="259"/>
      <c r="C189" s="260"/>
      <c r="D189" s="239" t="s">
        <v>268</v>
      </c>
      <c r="E189" s="261" t="s">
        <v>35</v>
      </c>
      <c r="F189" s="262" t="s">
        <v>272</v>
      </c>
      <c r="G189" s="260"/>
      <c r="H189" s="263">
        <v>1070.944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268</v>
      </c>
      <c r="AU189" s="269" t="s">
        <v>89</v>
      </c>
      <c r="AV189" s="15" t="s">
        <v>264</v>
      </c>
      <c r="AW189" s="15" t="s">
        <v>41</v>
      </c>
      <c r="AX189" s="15" t="s">
        <v>87</v>
      </c>
      <c r="AY189" s="269" t="s">
        <v>257</v>
      </c>
    </row>
    <row r="190" s="2" customFormat="1" ht="24.15" customHeight="1">
      <c r="A190" s="41"/>
      <c r="B190" s="42"/>
      <c r="C190" s="219" t="s">
        <v>293</v>
      </c>
      <c r="D190" s="219" t="s">
        <v>259</v>
      </c>
      <c r="E190" s="220" t="s">
        <v>1001</v>
      </c>
      <c r="F190" s="221" t="s">
        <v>1002</v>
      </c>
      <c r="G190" s="222" t="s">
        <v>262</v>
      </c>
      <c r="H190" s="223">
        <v>1070.944</v>
      </c>
      <c r="I190" s="224"/>
      <c r="J190" s="225">
        <f>ROUND(I190*H190,2)</f>
        <v>0</v>
      </c>
      <c r="K190" s="221" t="s">
        <v>263</v>
      </c>
      <c r="L190" s="47"/>
      <c r="M190" s="226" t="s">
        <v>35</v>
      </c>
      <c r="N190" s="227" t="s">
        <v>51</v>
      </c>
      <c r="O190" s="8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264</v>
      </c>
      <c r="AT190" s="230" t="s">
        <v>259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2521</v>
      </c>
    </row>
    <row r="191" s="2" customFormat="1">
      <c r="A191" s="41"/>
      <c r="B191" s="42"/>
      <c r="C191" s="43"/>
      <c r="D191" s="232" t="s">
        <v>266</v>
      </c>
      <c r="E191" s="43"/>
      <c r="F191" s="233" t="s">
        <v>1004</v>
      </c>
      <c r="G191" s="43"/>
      <c r="H191" s="43"/>
      <c r="I191" s="234"/>
      <c r="J191" s="43"/>
      <c r="K191" s="43"/>
      <c r="L191" s="47"/>
      <c r="M191" s="235"/>
      <c r="N191" s="23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266</v>
      </c>
      <c r="AU191" s="19" t="s">
        <v>89</v>
      </c>
    </row>
    <row r="192" s="2" customFormat="1" ht="37.8" customHeight="1">
      <c r="A192" s="41"/>
      <c r="B192" s="42"/>
      <c r="C192" s="219" t="s">
        <v>348</v>
      </c>
      <c r="D192" s="219" t="s">
        <v>259</v>
      </c>
      <c r="E192" s="220" t="s">
        <v>342</v>
      </c>
      <c r="F192" s="221" t="s">
        <v>343</v>
      </c>
      <c r="G192" s="222" t="s">
        <v>318</v>
      </c>
      <c r="H192" s="223">
        <v>580.82100000000003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2522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345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2580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3" customFormat="1">
      <c r="A195" s="13"/>
      <c r="B195" s="237"/>
      <c r="C195" s="238"/>
      <c r="D195" s="239" t="s">
        <v>268</v>
      </c>
      <c r="E195" s="240" t="s">
        <v>35</v>
      </c>
      <c r="F195" s="241" t="s">
        <v>346</v>
      </c>
      <c r="G195" s="238"/>
      <c r="H195" s="240" t="s">
        <v>35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268</v>
      </c>
      <c r="AU195" s="247" t="s">
        <v>89</v>
      </c>
      <c r="AV195" s="13" t="s">
        <v>87</v>
      </c>
      <c r="AW195" s="13" t="s">
        <v>41</v>
      </c>
      <c r="AX195" s="13" t="s">
        <v>80</v>
      </c>
      <c r="AY195" s="247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2596</v>
      </c>
      <c r="G196" s="249"/>
      <c r="H196" s="252">
        <v>580.82100000000003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580.82100000000003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37.8" customHeight="1">
      <c r="A198" s="41"/>
      <c r="B198" s="42"/>
      <c r="C198" s="219" t="s">
        <v>8</v>
      </c>
      <c r="D198" s="219" t="s">
        <v>259</v>
      </c>
      <c r="E198" s="220" t="s">
        <v>349</v>
      </c>
      <c r="F198" s="221" t="s">
        <v>350</v>
      </c>
      <c r="G198" s="222" t="s">
        <v>318</v>
      </c>
      <c r="H198" s="223">
        <v>1161.6420000000001</v>
      </c>
      <c r="I198" s="224"/>
      <c r="J198" s="225">
        <f>ROUND(I198*H198,2)</f>
        <v>0</v>
      </c>
      <c r="K198" s="221" t="s">
        <v>263</v>
      </c>
      <c r="L198" s="47"/>
      <c r="M198" s="226" t="s">
        <v>35</v>
      </c>
      <c r="N198" s="227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264</v>
      </c>
      <c r="AT198" s="230" t="s">
        <v>259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2524</v>
      </c>
    </row>
    <row r="199" s="2" customFormat="1">
      <c r="A199" s="41"/>
      <c r="B199" s="42"/>
      <c r="C199" s="43"/>
      <c r="D199" s="232" t="s">
        <v>266</v>
      </c>
      <c r="E199" s="43"/>
      <c r="F199" s="233" t="s">
        <v>352</v>
      </c>
      <c r="G199" s="43"/>
      <c r="H199" s="43"/>
      <c r="I199" s="234"/>
      <c r="J199" s="43"/>
      <c r="K199" s="43"/>
      <c r="L199" s="47"/>
      <c r="M199" s="235"/>
      <c r="N199" s="23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266</v>
      </c>
      <c r="AU199" s="19" t="s">
        <v>89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2580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346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4" customFormat="1">
      <c r="A202" s="14"/>
      <c r="B202" s="248"/>
      <c r="C202" s="249"/>
      <c r="D202" s="239" t="s">
        <v>268</v>
      </c>
      <c r="E202" s="250" t="s">
        <v>35</v>
      </c>
      <c r="F202" s="251" t="s">
        <v>2597</v>
      </c>
      <c r="G202" s="249"/>
      <c r="H202" s="252">
        <v>1161.6420000000001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268</v>
      </c>
      <c r="AU202" s="258" t="s">
        <v>89</v>
      </c>
      <c r="AV202" s="14" t="s">
        <v>89</v>
      </c>
      <c r="AW202" s="14" t="s">
        <v>41</v>
      </c>
      <c r="AX202" s="14" t="s">
        <v>80</v>
      </c>
      <c r="AY202" s="258" t="s">
        <v>257</v>
      </c>
    </row>
    <row r="203" s="15" customFormat="1">
      <c r="A203" s="15"/>
      <c r="B203" s="259"/>
      <c r="C203" s="260"/>
      <c r="D203" s="239" t="s">
        <v>268</v>
      </c>
      <c r="E203" s="261" t="s">
        <v>35</v>
      </c>
      <c r="F203" s="262" t="s">
        <v>272</v>
      </c>
      <c r="G203" s="260"/>
      <c r="H203" s="263">
        <v>1161.6420000000001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9" t="s">
        <v>268</v>
      </c>
      <c r="AU203" s="269" t="s">
        <v>89</v>
      </c>
      <c r="AV203" s="15" t="s">
        <v>264</v>
      </c>
      <c r="AW203" s="15" t="s">
        <v>41</v>
      </c>
      <c r="AX203" s="15" t="s">
        <v>87</v>
      </c>
      <c r="AY203" s="269" t="s">
        <v>257</v>
      </c>
    </row>
    <row r="204" s="2" customFormat="1" ht="24.15" customHeight="1">
      <c r="A204" s="41"/>
      <c r="B204" s="42"/>
      <c r="C204" s="219" t="s">
        <v>361</v>
      </c>
      <c r="D204" s="219" t="s">
        <v>259</v>
      </c>
      <c r="E204" s="220" t="s">
        <v>354</v>
      </c>
      <c r="F204" s="221" t="s">
        <v>355</v>
      </c>
      <c r="G204" s="222" t="s">
        <v>356</v>
      </c>
      <c r="H204" s="223">
        <v>987.39599999999996</v>
      </c>
      <c r="I204" s="224"/>
      <c r="J204" s="225">
        <f>ROUND(I204*H204,2)</f>
        <v>0</v>
      </c>
      <c r="K204" s="221" t="s">
        <v>263</v>
      </c>
      <c r="L204" s="47"/>
      <c r="M204" s="226" t="s">
        <v>35</v>
      </c>
      <c r="N204" s="227" t="s">
        <v>51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264</v>
      </c>
      <c r="AT204" s="230" t="s">
        <v>259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2526</v>
      </c>
    </row>
    <row r="205" s="2" customFormat="1">
      <c r="A205" s="41"/>
      <c r="B205" s="42"/>
      <c r="C205" s="43"/>
      <c r="D205" s="232" t="s">
        <v>266</v>
      </c>
      <c r="E205" s="43"/>
      <c r="F205" s="233" t="s">
        <v>358</v>
      </c>
      <c r="G205" s="43"/>
      <c r="H205" s="43"/>
      <c r="I205" s="234"/>
      <c r="J205" s="43"/>
      <c r="K205" s="43"/>
      <c r="L205" s="47"/>
      <c r="M205" s="235"/>
      <c r="N205" s="23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266</v>
      </c>
      <c r="AU205" s="19" t="s">
        <v>89</v>
      </c>
    </row>
    <row r="206" s="13" customFormat="1">
      <c r="A206" s="13"/>
      <c r="B206" s="237"/>
      <c r="C206" s="238"/>
      <c r="D206" s="239" t="s">
        <v>268</v>
      </c>
      <c r="E206" s="240" t="s">
        <v>35</v>
      </c>
      <c r="F206" s="241" t="s">
        <v>2580</v>
      </c>
      <c r="G206" s="238"/>
      <c r="H206" s="240" t="s">
        <v>35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268</v>
      </c>
      <c r="AU206" s="247" t="s">
        <v>89</v>
      </c>
      <c r="AV206" s="13" t="s">
        <v>87</v>
      </c>
      <c r="AW206" s="13" t="s">
        <v>41</v>
      </c>
      <c r="AX206" s="13" t="s">
        <v>80</v>
      </c>
      <c r="AY206" s="247" t="s">
        <v>257</v>
      </c>
    </row>
    <row r="207" s="13" customFormat="1">
      <c r="A207" s="13"/>
      <c r="B207" s="237"/>
      <c r="C207" s="238"/>
      <c r="D207" s="239" t="s">
        <v>268</v>
      </c>
      <c r="E207" s="240" t="s">
        <v>35</v>
      </c>
      <c r="F207" s="241" t="s">
        <v>359</v>
      </c>
      <c r="G207" s="238"/>
      <c r="H207" s="240" t="s">
        <v>35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268</v>
      </c>
      <c r="AU207" s="247" t="s">
        <v>89</v>
      </c>
      <c r="AV207" s="13" t="s">
        <v>87</v>
      </c>
      <c r="AW207" s="13" t="s">
        <v>41</v>
      </c>
      <c r="AX207" s="13" t="s">
        <v>80</v>
      </c>
      <c r="AY207" s="247" t="s">
        <v>257</v>
      </c>
    </row>
    <row r="208" s="14" customFormat="1">
      <c r="A208" s="14"/>
      <c r="B208" s="248"/>
      <c r="C208" s="249"/>
      <c r="D208" s="239" t="s">
        <v>268</v>
      </c>
      <c r="E208" s="250" t="s">
        <v>35</v>
      </c>
      <c r="F208" s="251" t="s">
        <v>2598</v>
      </c>
      <c r="G208" s="249"/>
      <c r="H208" s="252">
        <v>987.39599999999996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268</v>
      </c>
      <c r="AU208" s="258" t="s">
        <v>89</v>
      </c>
      <c r="AV208" s="14" t="s">
        <v>89</v>
      </c>
      <c r="AW208" s="14" t="s">
        <v>41</v>
      </c>
      <c r="AX208" s="14" t="s">
        <v>80</v>
      </c>
      <c r="AY208" s="258" t="s">
        <v>257</v>
      </c>
    </row>
    <row r="209" s="15" customFormat="1">
      <c r="A209" s="15"/>
      <c r="B209" s="259"/>
      <c r="C209" s="260"/>
      <c r="D209" s="239" t="s">
        <v>268</v>
      </c>
      <c r="E209" s="261" t="s">
        <v>35</v>
      </c>
      <c r="F209" s="262" t="s">
        <v>272</v>
      </c>
      <c r="G209" s="260"/>
      <c r="H209" s="263">
        <v>987.39599999999996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268</v>
      </c>
      <c r="AU209" s="269" t="s">
        <v>89</v>
      </c>
      <c r="AV209" s="15" t="s">
        <v>264</v>
      </c>
      <c r="AW209" s="15" t="s">
        <v>41</v>
      </c>
      <c r="AX209" s="15" t="s">
        <v>87</v>
      </c>
      <c r="AY209" s="269" t="s">
        <v>257</v>
      </c>
    </row>
    <row r="210" s="2" customFormat="1" ht="24.15" customHeight="1">
      <c r="A210" s="41"/>
      <c r="B210" s="42"/>
      <c r="C210" s="219" t="s">
        <v>368</v>
      </c>
      <c r="D210" s="219" t="s">
        <v>259</v>
      </c>
      <c r="E210" s="220" t="s">
        <v>362</v>
      </c>
      <c r="F210" s="221" t="s">
        <v>363</v>
      </c>
      <c r="G210" s="222" t="s">
        <v>318</v>
      </c>
      <c r="H210" s="223">
        <v>379.42500000000001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2528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365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2580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366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4" customFormat="1">
      <c r="A214" s="14"/>
      <c r="B214" s="248"/>
      <c r="C214" s="249"/>
      <c r="D214" s="239" t="s">
        <v>268</v>
      </c>
      <c r="E214" s="250" t="s">
        <v>35</v>
      </c>
      <c r="F214" s="251" t="s">
        <v>2599</v>
      </c>
      <c r="G214" s="249"/>
      <c r="H214" s="252">
        <v>379.42500000000001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41</v>
      </c>
      <c r="AX214" s="14" t="s">
        <v>80</v>
      </c>
      <c r="AY214" s="258" t="s">
        <v>257</v>
      </c>
    </row>
    <row r="215" s="15" customFormat="1">
      <c r="A215" s="15"/>
      <c r="B215" s="259"/>
      <c r="C215" s="260"/>
      <c r="D215" s="239" t="s">
        <v>268</v>
      </c>
      <c r="E215" s="261" t="s">
        <v>35</v>
      </c>
      <c r="F215" s="262" t="s">
        <v>272</v>
      </c>
      <c r="G215" s="260"/>
      <c r="H215" s="263">
        <v>379.42500000000001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268</v>
      </c>
      <c r="AU215" s="269" t="s">
        <v>89</v>
      </c>
      <c r="AV215" s="15" t="s">
        <v>264</v>
      </c>
      <c r="AW215" s="15" t="s">
        <v>41</v>
      </c>
      <c r="AX215" s="15" t="s">
        <v>87</v>
      </c>
      <c r="AY215" s="269" t="s">
        <v>257</v>
      </c>
    </row>
    <row r="216" s="2" customFormat="1" ht="16.5" customHeight="1">
      <c r="A216" s="41"/>
      <c r="B216" s="42"/>
      <c r="C216" s="270" t="s">
        <v>374</v>
      </c>
      <c r="D216" s="270" t="s">
        <v>369</v>
      </c>
      <c r="E216" s="271" t="s">
        <v>370</v>
      </c>
      <c r="F216" s="272" t="s">
        <v>371</v>
      </c>
      <c r="G216" s="273" t="s">
        <v>356</v>
      </c>
      <c r="H216" s="274">
        <v>758.85000000000002</v>
      </c>
      <c r="I216" s="275"/>
      <c r="J216" s="276">
        <f>ROUND(I216*H216,2)</f>
        <v>0</v>
      </c>
      <c r="K216" s="272" t="s">
        <v>263</v>
      </c>
      <c r="L216" s="277"/>
      <c r="M216" s="278" t="s">
        <v>35</v>
      </c>
      <c r="N216" s="279" t="s">
        <v>51</v>
      </c>
      <c r="O216" s="87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308</v>
      </c>
      <c r="AT216" s="230" t="s">
        <v>369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2530</v>
      </c>
    </row>
    <row r="217" s="14" customFormat="1">
      <c r="A217" s="14"/>
      <c r="B217" s="248"/>
      <c r="C217" s="249"/>
      <c r="D217" s="239" t="s">
        <v>268</v>
      </c>
      <c r="E217" s="249"/>
      <c r="F217" s="251" t="s">
        <v>2600</v>
      </c>
      <c r="G217" s="249"/>
      <c r="H217" s="252">
        <v>758.85000000000002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268</v>
      </c>
      <c r="AU217" s="258" t="s">
        <v>89</v>
      </c>
      <c r="AV217" s="14" t="s">
        <v>89</v>
      </c>
      <c r="AW217" s="14" t="s">
        <v>4</v>
      </c>
      <c r="AX217" s="14" t="s">
        <v>87</v>
      </c>
      <c r="AY217" s="258" t="s">
        <v>257</v>
      </c>
    </row>
    <row r="218" s="2" customFormat="1" ht="37.8" customHeight="1">
      <c r="A218" s="41"/>
      <c r="B218" s="42"/>
      <c r="C218" s="219" t="s">
        <v>382</v>
      </c>
      <c r="D218" s="219" t="s">
        <v>259</v>
      </c>
      <c r="E218" s="220" t="s">
        <v>375</v>
      </c>
      <c r="F218" s="221" t="s">
        <v>376</v>
      </c>
      <c r="G218" s="222" t="s">
        <v>318</v>
      </c>
      <c r="H218" s="223">
        <v>146.51599999999999</v>
      </c>
      <c r="I218" s="224"/>
      <c r="J218" s="225">
        <f>ROUND(I218*H218,2)</f>
        <v>0</v>
      </c>
      <c r="K218" s="221" t="s">
        <v>263</v>
      </c>
      <c r="L218" s="47"/>
      <c r="M218" s="226" t="s">
        <v>35</v>
      </c>
      <c r="N218" s="227" t="s">
        <v>51</v>
      </c>
      <c r="O218" s="87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30" t="s">
        <v>264</v>
      </c>
      <c r="AT218" s="230" t="s">
        <v>259</v>
      </c>
      <c r="AU218" s="230" t="s">
        <v>89</v>
      </c>
      <c r="AY218" s="19" t="s">
        <v>257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9" t="s">
        <v>87</v>
      </c>
      <c r="BK218" s="231">
        <f>ROUND(I218*H218,2)</f>
        <v>0</v>
      </c>
      <c r="BL218" s="19" t="s">
        <v>264</v>
      </c>
      <c r="BM218" s="230" t="s">
        <v>2532</v>
      </c>
    </row>
    <row r="219" s="2" customFormat="1">
      <c r="A219" s="41"/>
      <c r="B219" s="42"/>
      <c r="C219" s="43"/>
      <c r="D219" s="232" t="s">
        <v>266</v>
      </c>
      <c r="E219" s="43"/>
      <c r="F219" s="233" t="s">
        <v>378</v>
      </c>
      <c r="G219" s="43"/>
      <c r="H219" s="43"/>
      <c r="I219" s="234"/>
      <c r="J219" s="43"/>
      <c r="K219" s="43"/>
      <c r="L219" s="47"/>
      <c r="M219" s="235"/>
      <c r="N219" s="23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266</v>
      </c>
      <c r="AU219" s="19" t="s">
        <v>89</v>
      </c>
    </row>
    <row r="220" s="13" customFormat="1">
      <c r="A220" s="13"/>
      <c r="B220" s="237"/>
      <c r="C220" s="238"/>
      <c r="D220" s="239" t="s">
        <v>268</v>
      </c>
      <c r="E220" s="240" t="s">
        <v>35</v>
      </c>
      <c r="F220" s="241" t="s">
        <v>2580</v>
      </c>
      <c r="G220" s="238"/>
      <c r="H220" s="240" t="s">
        <v>35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268</v>
      </c>
      <c r="AU220" s="247" t="s">
        <v>89</v>
      </c>
      <c r="AV220" s="13" t="s">
        <v>87</v>
      </c>
      <c r="AW220" s="13" t="s">
        <v>41</v>
      </c>
      <c r="AX220" s="13" t="s">
        <v>80</v>
      </c>
      <c r="AY220" s="247" t="s">
        <v>257</v>
      </c>
    </row>
    <row r="221" s="13" customFormat="1">
      <c r="A221" s="13"/>
      <c r="B221" s="237"/>
      <c r="C221" s="238"/>
      <c r="D221" s="239" t="s">
        <v>268</v>
      </c>
      <c r="E221" s="240" t="s">
        <v>35</v>
      </c>
      <c r="F221" s="241" t="s">
        <v>379</v>
      </c>
      <c r="G221" s="238"/>
      <c r="H221" s="240" t="s">
        <v>35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268</v>
      </c>
      <c r="AU221" s="247" t="s">
        <v>89</v>
      </c>
      <c r="AV221" s="13" t="s">
        <v>87</v>
      </c>
      <c r="AW221" s="13" t="s">
        <v>41</v>
      </c>
      <c r="AX221" s="13" t="s">
        <v>80</v>
      </c>
      <c r="AY221" s="247" t="s">
        <v>257</v>
      </c>
    </row>
    <row r="222" s="14" customFormat="1">
      <c r="A222" s="14"/>
      <c r="B222" s="248"/>
      <c r="C222" s="249"/>
      <c r="D222" s="239" t="s">
        <v>268</v>
      </c>
      <c r="E222" s="250" t="s">
        <v>35</v>
      </c>
      <c r="F222" s="251" t="s">
        <v>2601</v>
      </c>
      <c r="G222" s="249"/>
      <c r="H222" s="252">
        <v>161.11699999999999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268</v>
      </c>
      <c r="AU222" s="258" t="s">
        <v>89</v>
      </c>
      <c r="AV222" s="14" t="s">
        <v>89</v>
      </c>
      <c r="AW222" s="14" t="s">
        <v>41</v>
      </c>
      <c r="AX222" s="14" t="s">
        <v>80</v>
      </c>
      <c r="AY222" s="258" t="s">
        <v>257</v>
      </c>
    </row>
    <row r="223" s="14" customFormat="1">
      <c r="A223" s="14"/>
      <c r="B223" s="248"/>
      <c r="C223" s="249"/>
      <c r="D223" s="239" t="s">
        <v>268</v>
      </c>
      <c r="E223" s="250" t="s">
        <v>35</v>
      </c>
      <c r="F223" s="251" t="s">
        <v>2602</v>
      </c>
      <c r="G223" s="249"/>
      <c r="H223" s="252">
        <v>-14.601000000000001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268</v>
      </c>
      <c r="AU223" s="258" t="s">
        <v>89</v>
      </c>
      <c r="AV223" s="14" t="s">
        <v>89</v>
      </c>
      <c r="AW223" s="14" t="s">
        <v>41</v>
      </c>
      <c r="AX223" s="14" t="s">
        <v>80</v>
      </c>
      <c r="AY223" s="258" t="s">
        <v>257</v>
      </c>
    </row>
    <row r="224" s="15" customFormat="1">
      <c r="A224" s="15"/>
      <c r="B224" s="259"/>
      <c r="C224" s="260"/>
      <c r="D224" s="239" t="s">
        <v>268</v>
      </c>
      <c r="E224" s="261" t="s">
        <v>35</v>
      </c>
      <c r="F224" s="262" t="s">
        <v>272</v>
      </c>
      <c r="G224" s="260"/>
      <c r="H224" s="263">
        <v>146.51599999999999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9" t="s">
        <v>268</v>
      </c>
      <c r="AU224" s="269" t="s">
        <v>89</v>
      </c>
      <c r="AV224" s="15" t="s">
        <v>264</v>
      </c>
      <c r="AW224" s="15" t="s">
        <v>41</v>
      </c>
      <c r="AX224" s="15" t="s">
        <v>87</v>
      </c>
      <c r="AY224" s="269" t="s">
        <v>257</v>
      </c>
    </row>
    <row r="225" s="2" customFormat="1" ht="16.5" customHeight="1">
      <c r="A225" s="41"/>
      <c r="B225" s="42"/>
      <c r="C225" s="270" t="s">
        <v>388</v>
      </c>
      <c r="D225" s="270" t="s">
        <v>369</v>
      </c>
      <c r="E225" s="271" t="s">
        <v>383</v>
      </c>
      <c r="F225" s="272" t="s">
        <v>384</v>
      </c>
      <c r="G225" s="273" t="s">
        <v>356</v>
      </c>
      <c r="H225" s="274">
        <v>293.03199999999998</v>
      </c>
      <c r="I225" s="275"/>
      <c r="J225" s="276">
        <f>ROUND(I225*H225,2)</f>
        <v>0</v>
      </c>
      <c r="K225" s="272" t="s">
        <v>263</v>
      </c>
      <c r="L225" s="277"/>
      <c r="M225" s="278" t="s">
        <v>35</v>
      </c>
      <c r="N225" s="279" t="s">
        <v>51</v>
      </c>
      <c r="O225" s="87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30" t="s">
        <v>308</v>
      </c>
      <c r="AT225" s="230" t="s">
        <v>369</v>
      </c>
      <c r="AU225" s="230" t="s">
        <v>89</v>
      </c>
      <c r="AY225" s="19" t="s">
        <v>257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9" t="s">
        <v>87</v>
      </c>
      <c r="BK225" s="231">
        <f>ROUND(I225*H225,2)</f>
        <v>0</v>
      </c>
      <c r="BL225" s="19" t="s">
        <v>264</v>
      </c>
      <c r="BM225" s="230" t="s">
        <v>2535</v>
      </c>
    </row>
    <row r="226" s="14" customFormat="1">
      <c r="A226" s="14"/>
      <c r="B226" s="248"/>
      <c r="C226" s="249"/>
      <c r="D226" s="239" t="s">
        <v>268</v>
      </c>
      <c r="E226" s="249"/>
      <c r="F226" s="251" t="s">
        <v>2603</v>
      </c>
      <c r="G226" s="249"/>
      <c r="H226" s="252">
        <v>293.03199999999998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268</v>
      </c>
      <c r="AU226" s="258" t="s">
        <v>89</v>
      </c>
      <c r="AV226" s="14" t="s">
        <v>89</v>
      </c>
      <c r="AW226" s="14" t="s">
        <v>4</v>
      </c>
      <c r="AX226" s="14" t="s">
        <v>87</v>
      </c>
      <c r="AY226" s="258" t="s">
        <v>257</v>
      </c>
    </row>
    <row r="227" s="12" customFormat="1" ht="22.8" customHeight="1">
      <c r="A227" s="12"/>
      <c r="B227" s="203"/>
      <c r="C227" s="204"/>
      <c r="D227" s="205" t="s">
        <v>79</v>
      </c>
      <c r="E227" s="217" t="s">
        <v>89</v>
      </c>
      <c r="F227" s="217" t="s">
        <v>387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SUM(P228:P232)</f>
        <v>0</v>
      </c>
      <c r="Q227" s="211"/>
      <c r="R227" s="212">
        <f>SUM(R228:R232)</f>
        <v>42.280766400000005</v>
      </c>
      <c r="S227" s="211"/>
      <c r="T227" s="213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87</v>
      </c>
      <c r="AT227" s="215" t="s">
        <v>79</v>
      </c>
      <c r="AU227" s="215" t="s">
        <v>87</v>
      </c>
      <c r="AY227" s="214" t="s">
        <v>257</v>
      </c>
      <c r="BK227" s="216">
        <f>SUM(BK228:BK232)</f>
        <v>0</v>
      </c>
    </row>
    <row r="228" s="2" customFormat="1" ht="33" customHeight="1">
      <c r="A228" s="41"/>
      <c r="B228" s="42"/>
      <c r="C228" s="219" t="s">
        <v>7</v>
      </c>
      <c r="D228" s="219" t="s">
        <v>259</v>
      </c>
      <c r="E228" s="220" t="s">
        <v>389</v>
      </c>
      <c r="F228" s="221" t="s">
        <v>390</v>
      </c>
      <c r="G228" s="222" t="s">
        <v>297</v>
      </c>
      <c r="H228" s="223">
        <v>206.56</v>
      </c>
      <c r="I228" s="224"/>
      <c r="J228" s="225">
        <f>ROUND(I228*H228,2)</f>
        <v>0</v>
      </c>
      <c r="K228" s="221" t="s">
        <v>263</v>
      </c>
      <c r="L228" s="47"/>
      <c r="M228" s="226" t="s">
        <v>35</v>
      </c>
      <c r="N228" s="227" t="s">
        <v>51</v>
      </c>
      <c r="O228" s="87"/>
      <c r="P228" s="228">
        <f>O228*H228</f>
        <v>0</v>
      </c>
      <c r="Q228" s="228">
        <v>0.20469000000000001</v>
      </c>
      <c r="R228" s="228">
        <f>Q228*H228</f>
        <v>42.280766400000005</v>
      </c>
      <c r="S228" s="228">
        <v>0</v>
      </c>
      <c r="T228" s="22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30" t="s">
        <v>264</v>
      </c>
      <c r="AT228" s="230" t="s">
        <v>259</v>
      </c>
      <c r="AU228" s="230" t="s">
        <v>89</v>
      </c>
      <c r="AY228" s="19" t="s">
        <v>257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9" t="s">
        <v>87</v>
      </c>
      <c r="BK228" s="231">
        <f>ROUND(I228*H228,2)</f>
        <v>0</v>
      </c>
      <c r="BL228" s="19" t="s">
        <v>264</v>
      </c>
      <c r="BM228" s="230" t="s">
        <v>2537</v>
      </c>
    </row>
    <row r="229" s="2" customFormat="1">
      <c r="A229" s="41"/>
      <c r="B229" s="42"/>
      <c r="C229" s="43"/>
      <c r="D229" s="232" t="s">
        <v>266</v>
      </c>
      <c r="E229" s="43"/>
      <c r="F229" s="233" t="s">
        <v>392</v>
      </c>
      <c r="G229" s="43"/>
      <c r="H229" s="43"/>
      <c r="I229" s="234"/>
      <c r="J229" s="43"/>
      <c r="K229" s="43"/>
      <c r="L229" s="47"/>
      <c r="M229" s="235"/>
      <c r="N229" s="23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266</v>
      </c>
      <c r="AU229" s="19" t="s">
        <v>89</v>
      </c>
    </row>
    <row r="230" s="13" customFormat="1">
      <c r="A230" s="13"/>
      <c r="B230" s="237"/>
      <c r="C230" s="238"/>
      <c r="D230" s="239" t="s">
        <v>268</v>
      </c>
      <c r="E230" s="240" t="s">
        <v>35</v>
      </c>
      <c r="F230" s="241" t="s">
        <v>2580</v>
      </c>
      <c r="G230" s="238"/>
      <c r="H230" s="240" t="s">
        <v>35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268</v>
      </c>
      <c r="AU230" s="247" t="s">
        <v>89</v>
      </c>
      <c r="AV230" s="13" t="s">
        <v>87</v>
      </c>
      <c r="AW230" s="13" t="s">
        <v>41</v>
      </c>
      <c r="AX230" s="13" t="s">
        <v>80</v>
      </c>
      <c r="AY230" s="247" t="s">
        <v>257</v>
      </c>
    </row>
    <row r="231" s="14" customFormat="1">
      <c r="A231" s="14"/>
      <c r="B231" s="248"/>
      <c r="C231" s="249"/>
      <c r="D231" s="239" t="s">
        <v>268</v>
      </c>
      <c r="E231" s="250" t="s">
        <v>35</v>
      </c>
      <c r="F231" s="251" t="s">
        <v>2604</v>
      </c>
      <c r="G231" s="249"/>
      <c r="H231" s="252">
        <v>206.56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8" t="s">
        <v>268</v>
      </c>
      <c r="AU231" s="258" t="s">
        <v>89</v>
      </c>
      <c r="AV231" s="14" t="s">
        <v>89</v>
      </c>
      <c r="AW231" s="14" t="s">
        <v>41</v>
      </c>
      <c r="AX231" s="14" t="s">
        <v>80</v>
      </c>
      <c r="AY231" s="258" t="s">
        <v>257</v>
      </c>
    </row>
    <row r="232" s="15" customFormat="1">
      <c r="A232" s="15"/>
      <c r="B232" s="259"/>
      <c r="C232" s="260"/>
      <c r="D232" s="239" t="s">
        <v>268</v>
      </c>
      <c r="E232" s="261" t="s">
        <v>35</v>
      </c>
      <c r="F232" s="262" t="s">
        <v>272</v>
      </c>
      <c r="G232" s="260"/>
      <c r="H232" s="263">
        <v>206.56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9" t="s">
        <v>268</v>
      </c>
      <c r="AU232" s="269" t="s">
        <v>89</v>
      </c>
      <c r="AV232" s="15" t="s">
        <v>264</v>
      </c>
      <c r="AW232" s="15" t="s">
        <v>41</v>
      </c>
      <c r="AX232" s="15" t="s">
        <v>87</v>
      </c>
      <c r="AY232" s="269" t="s">
        <v>257</v>
      </c>
    </row>
    <row r="233" s="12" customFormat="1" ht="22.8" customHeight="1">
      <c r="A233" s="12"/>
      <c r="B233" s="203"/>
      <c r="C233" s="204"/>
      <c r="D233" s="205" t="s">
        <v>79</v>
      </c>
      <c r="E233" s="217" t="s">
        <v>98</v>
      </c>
      <c r="F233" s="217" t="s">
        <v>393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SUM(P234:P238)</f>
        <v>0</v>
      </c>
      <c r="Q233" s="211"/>
      <c r="R233" s="212">
        <f>SUM(R234:R238)</f>
        <v>0</v>
      </c>
      <c r="S233" s="211"/>
      <c r="T233" s="21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87</v>
      </c>
      <c r="AT233" s="215" t="s">
        <v>79</v>
      </c>
      <c r="AU233" s="215" t="s">
        <v>87</v>
      </c>
      <c r="AY233" s="214" t="s">
        <v>257</v>
      </c>
      <c r="BK233" s="216">
        <f>SUM(BK234:BK238)</f>
        <v>0</v>
      </c>
    </row>
    <row r="234" s="2" customFormat="1" ht="16.5" customHeight="1">
      <c r="A234" s="41"/>
      <c r="B234" s="42"/>
      <c r="C234" s="219" t="s">
        <v>400</v>
      </c>
      <c r="D234" s="219" t="s">
        <v>259</v>
      </c>
      <c r="E234" s="220" t="s">
        <v>1022</v>
      </c>
      <c r="F234" s="221" t="s">
        <v>1023</v>
      </c>
      <c r="G234" s="222" t="s">
        <v>297</v>
      </c>
      <c r="H234" s="223">
        <v>206.56</v>
      </c>
      <c r="I234" s="224"/>
      <c r="J234" s="225">
        <f>ROUND(I234*H234,2)</f>
        <v>0</v>
      </c>
      <c r="K234" s="221" t="s">
        <v>263</v>
      </c>
      <c r="L234" s="47"/>
      <c r="M234" s="226" t="s">
        <v>35</v>
      </c>
      <c r="N234" s="227" t="s">
        <v>51</v>
      </c>
      <c r="O234" s="87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264</v>
      </c>
      <c r="AT234" s="230" t="s">
        <v>259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2539</v>
      </c>
    </row>
    <row r="235" s="2" customFormat="1">
      <c r="A235" s="41"/>
      <c r="B235" s="42"/>
      <c r="C235" s="43"/>
      <c r="D235" s="232" t="s">
        <v>266</v>
      </c>
      <c r="E235" s="43"/>
      <c r="F235" s="233" t="s">
        <v>1025</v>
      </c>
      <c r="G235" s="43"/>
      <c r="H235" s="43"/>
      <c r="I235" s="234"/>
      <c r="J235" s="43"/>
      <c r="K235" s="43"/>
      <c r="L235" s="47"/>
      <c r="M235" s="235"/>
      <c r="N235" s="23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266</v>
      </c>
      <c r="AU235" s="19" t="s">
        <v>89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2580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4" customFormat="1">
      <c r="A237" s="14"/>
      <c r="B237" s="248"/>
      <c r="C237" s="249"/>
      <c r="D237" s="239" t="s">
        <v>268</v>
      </c>
      <c r="E237" s="250" t="s">
        <v>35</v>
      </c>
      <c r="F237" s="251" t="s">
        <v>2604</v>
      </c>
      <c r="G237" s="249"/>
      <c r="H237" s="252">
        <v>206.56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268</v>
      </c>
      <c r="AU237" s="258" t="s">
        <v>89</v>
      </c>
      <c r="AV237" s="14" t="s">
        <v>89</v>
      </c>
      <c r="AW237" s="14" t="s">
        <v>41</v>
      </c>
      <c r="AX237" s="14" t="s">
        <v>80</v>
      </c>
      <c r="AY237" s="258" t="s">
        <v>257</v>
      </c>
    </row>
    <row r="238" s="15" customFormat="1">
      <c r="A238" s="15"/>
      <c r="B238" s="259"/>
      <c r="C238" s="260"/>
      <c r="D238" s="239" t="s">
        <v>268</v>
      </c>
      <c r="E238" s="261" t="s">
        <v>35</v>
      </c>
      <c r="F238" s="262" t="s">
        <v>272</v>
      </c>
      <c r="G238" s="260"/>
      <c r="H238" s="263">
        <v>206.56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268</v>
      </c>
      <c r="AU238" s="269" t="s">
        <v>89</v>
      </c>
      <c r="AV238" s="15" t="s">
        <v>264</v>
      </c>
      <c r="AW238" s="15" t="s">
        <v>41</v>
      </c>
      <c r="AX238" s="15" t="s">
        <v>87</v>
      </c>
      <c r="AY238" s="269" t="s">
        <v>257</v>
      </c>
    </row>
    <row r="239" s="12" customFormat="1" ht="22.8" customHeight="1">
      <c r="A239" s="12"/>
      <c r="B239" s="203"/>
      <c r="C239" s="204"/>
      <c r="D239" s="205" t="s">
        <v>79</v>
      </c>
      <c r="E239" s="217" t="s">
        <v>264</v>
      </c>
      <c r="F239" s="217" t="s">
        <v>404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SUM(P240:P275)</f>
        <v>0</v>
      </c>
      <c r="Q239" s="211"/>
      <c r="R239" s="212">
        <f>SUM(R240:R275)</f>
        <v>1.0580000000000001</v>
      </c>
      <c r="S239" s="211"/>
      <c r="T239" s="213">
        <f>SUM(T240:T275)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87</v>
      </c>
      <c r="AT239" s="215" t="s">
        <v>79</v>
      </c>
      <c r="AU239" s="215" t="s">
        <v>87</v>
      </c>
      <c r="AY239" s="214" t="s">
        <v>257</v>
      </c>
      <c r="BK239" s="216">
        <f>SUM(BK240:BK275)</f>
        <v>0</v>
      </c>
    </row>
    <row r="240" s="2" customFormat="1" ht="16.5" customHeight="1">
      <c r="A240" s="41"/>
      <c r="B240" s="42"/>
      <c r="C240" s="219" t="s">
        <v>405</v>
      </c>
      <c r="D240" s="219" t="s">
        <v>259</v>
      </c>
      <c r="E240" s="220" t="s">
        <v>406</v>
      </c>
      <c r="F240" s="221" t="s">
        <v>407</v>
      </c>
      <c r="G240" s="222" t="s">
        <v>318</v>
      </c>
      <c r="H240" s="223">
        <v>40.279000000000003</v>
      </c>
      <c r="I240" s="224"/>
      <c r="J240" s="225">
        <f>ROUND(I240*H240,2)</f>
        <v>0</v>
      </c>
      <c r="K240" s="221" t="s">
        <v>263</v>
      </c>
      <c r="L240" s="47"/>
      <c r="M240" s="226" t="s">
        <v>35</v>
      </c>
      <c r="N240" s="227" t="s">
        <v>51</v>
      </c>
      <c r="O240" s="87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0" t="s">
        <v>264</v>
      </c>
      <c r="AT240" s="230" t="s">
        <v>259</v>
      </c>
      <c r="AU240" s="230" t="s">
        <v>89</v>
      </c>
      <c r="AY240" s="19" t="s">
        <v>257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9" t="s">
        <v>87</v>
      </c>
      <c r="BK240" s="231">
        <f>ROUND(I240*H240,2)</f>
        <v>0</v>
      </c>
      <c r="BL240" s="19" t="s">
        <v>264</v>
      </c>
      <c r="BM240" s="230" t="s">
        <v>2540</v>
      </c>
    </row>
    <row r="241" s="2" customFormat="1">
      <c r="A241" s="41"/>
      <c r="B241" s="42"/>
      <c r="C241" s="43"/>
      <c r="D241" s="232" t="s">
        <v>266</v>
      </c>
      <c r="E241" s="43"/>
      <c r="F241" s="233" t="s">
        <v>409</v>
      </c>
      <c r="G241" s="43"/>
      <c r="H241" s="43"/>
      <c r="I241" s="234"/>
      <c r="J241" s="43"/>
      <c r="K241" s="43"/>
      <c r="L241" s="47"/>
      <c r="M241" s="235"/>
      <c r="N241" s="23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266</v>
      </c>
      <c r="AU241" s="19" t="s">
        <v>89</v>
      </c>
    </row>
    <row r="242" s="13" customFormat="1">
      <c r="A242" s="13"/>
      <c r="B242" s="237"/>
      <c r="C242" s="238"/>
      <c r="D242" s="239" t="s">
        <v>268</v>
      </c>
      <c r="E242" s="240" t="s">
        <v>35</v>
      </c>
      <c r="F242" s="241" t="s">
        <v>2580</v>
      </c>
      <c r="G242" s="238"/>
      <c r="H242" s="240" t="s">
        <v>35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268</v>
      </c>
      <c r="AU242" s="247" t="s">
        <v>89</v>
      </c>
      <c r="AV242" s="13" t="s">
        <v>87</v>
      </c>
      <c r="AW242" s="13" t="s">
        <v>41</v>
      </c>
      <c r="AX242" s="13" t="s">
        <v>80</v>
      </c>
      <c r="AY242" s="247" t="s">
        <v>257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1027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4" customFormat="1">
      <c r="A244" s="14"/>
      <c r="B244" s="248"/>
      <c r="C244" s="249"/>
      <c r="D244" s="239" t="s">
        <v>268</v>
      </c>
      <c r="E244" s="250" t="s">
        <v>35</v>
      </c>
      <c r="F244" s="251" t="s">
        <v>2605</v>
      </c>
      <c r="G244" s="249"/>
      <c r="H244" s="252">
        <v>40.279000000000003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41</v>
      </c>
      <c r="AX244" s="14" t="s">
        <v>80</v>
      </c>
      <c r="AY244" s="258" t="s">
        <v>257</v>
      </c>
    </row>
    <row r="245" s="15" customFormat="1">
      <c r="A245" s="15"/>
      <c r="B245" s="259"/>
      <c r="C245" s="260"/>
      <c r="D245" s="239" t="s">
        <v>268</v>
      </c>
      <c r="E245" s="261" t="s">
        <v>35</v>
      </c>
      <c r="F245" s="262" t="s">
        <v>272</v>
      </c>
      <c r="G245" s="260"/>
      <c r="H245" s="263">
        <v>40.279000000000003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268</v>
      </c>
      <c r="AU245" s="269" t="s">
        <v>89</v>
      </c>
      <c r="AV245" s="15" t="s">
        <v>264</v>
      </c>
      <c r="AW245" s="15" t="s">
        <v>41</v>
      </c>
      <c r="AX245" s="15" t="s">
        <v>87</v>
      </c>
      <c r="AY245" s="269" t="s">
        <v>257</v>
      </c>
    </row>
    <row r="246" s="2" customFormat="1" ht="16.5" customHeight="1">
      <c r="A246" s="41"/>
      <c r="B246" s="42"/>
      <c r="C246" s="219" t="s">
        <v>413</v>
      </c>
      <c r="D246" s="219" t="s">
        <v>259</v>
      </c>
      <c r="E246" s="220" t="s">
        <v>1029</v>
      </c>
      <c r="F246" s="221" t="s">
        <v>1030</v>
      </c>
      <c r="G246" s="222" t="s">
        <v>396</v>
      </c>
      <c r="H246" s="223">
        <v>11</v>
      </c>
      <c r="I246" s="224"/>
      <c r="J246" s="225">
        <f>ROUND(I246*H246,2)</f>
        <v>0</v>
      </c>
      <c r="K246" s="221" t="s">
        <v>263</v>
      </c>
      <c r="L246" s="47"/>
      <c r="M246" s="226" t="s">
        <v>35</v>
      </c>
      <c r="N246" s="227" t="s">
        <v>51</v>
      </c>
      <c r="O246" s="87"/>
      <c r="P246" s="228">
        <f>O246*H246</f>
        <v>0</v>
      </c>
      <c r="Q246" s="228">
        <v>0.0066</v>
      </c>
      <c r="R246" s="228">
        <f>Q246*H246</f>
        <v>0.072599999999999998</v>
      </c>
      <c r="S246" s="228">
        <v>0</v>
      </c>
      <c r="T246" s="22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0" t="s">
        <v>264</v>
      </c>
      <c r="AT246" s="230" t="s">
        <v>259</v>
      </c>
      <c r="AU246" s="230" t="s">
        <v>89</v>
      </c>
      <c r="AY246" s="19" t="s">
        <v>257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9" t="s">
        <v>87</v>
      </c>
      <c r="BK246" s="231">
        <f>ROUND(I246*H246,2)</f>
        <v>0</v>
      </c>
      <c r="BL246" s="19" t="s">
        <v>264</v>
      </c>
      <c r="BM246" s="230" t="s">
        <v>2542</v>
      </c>
    </row>
    <row r="247" s="2" customFormat="1">
      <c r="A247" s="41"/>
      <c r="B247" s="42"/>
      <c r="C247" s="43"/>
      <c r="D247" s="232" t="s">
        <v>266</v>
      </c>
      <c r="E247" s="43"/>
      <c r="F247" s="233" t="s">
        <v>1032</v>
      </c>
      <c r="G247" s="43"/>
      <c r="H247" s="43"/>
      <c r="I247" s="234"/>
      <c r="J247" s="43"/>
      <c r="K247" s="43"/>
      <c r="L247" s="47"/>
      <c r="M247" s="235"/>
      <c r="N247" s="23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266</v>
      </c>
      <c r="AU247" s="19" t="s">
        <v>89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2580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4" customFormat="1">
      <c r="A249" s="14"/>
      <c r="B249" s="248"/>
      <c r="C249" s="249"/>
      <c r="D249" s="239" t="s">
        <v>268</v>
      </c>
      <c r="E249" s="250" t="s">
        <v>35</v>
      </c>
      <c r="F249" s="251" t="s">
        <v>2606</v>
      </c>
      <c r="G249" s="249"/>
      <c r="H249" s="252">
        <v>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268</v>
      </c>
      <c r="AU249" s="258" t="s">
        <v>89</v>
      </c>
      <c r="AV249" s="14" t="s">
        <v>89</v>
      </c>
      <c r="AW249" s="14" t="s">
        <v>41</v>
      </c>
      <c r="AX249" s="14" t="s">
        <v>80</v>
      </c>
      <c r="AY249" s="258" t="s">
        <v>257</v>
      </c>
    </row>
    <row r="250" s="14" customFormat="1">
      <c r="A250" s="14"/>
      <c r="B250" s="248"/>
      <c r="C250" s="249"/>
      <c r="D250" s="239" t="s">
        <v>268</v>
      </c>
      <c r="E250" s="250" t="s">
        <v>35</v>
      </c>
      <c r="F250" s="251" t="s">
        <v>1248</v>
      </c>
      <c r="G250" s="249"/>
      <c r="H250" s="252">
        <v>2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268</v>
      </c>
      <c r="AU250" s="258" t="s">
        <v>89</v>
      </c>
      <c r="AV250" s="14" t="s">
        <v>89</v>
      </c>
      <c r="AW250" s="14" t="s">
        <v>41</v>
      </c>
      <c r="AX250" s="14" t="s">
        <v>80</v>
      </c>
      <c r="AY250" s="258" t="s">
        <v>257</v>
      </c>
    </row>
    <row r="251" s="14" customFormat="1">
      <c r="A251" s="14"/>
      <c r="B251" s="248"/>
      <c r="C251" s="249"/>
      <c r="D251" s="239" t="s">
        <v>268</v>
      </c>
      <c r="E251" s="250" t="s">
        <v>35</v>
      </c>
      <c r="F251" s="251" t="s">
        <v>2607</v>
      </c>
      <c r="G251" s="249"/>
      <c r="H251" s="252">
        <v>1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268</v>
      </c>
      <c r="AU251" s="258" t="s">
        <v>89</v>
      </c>
      <c r="AV251" s="14" t="s">
        <v>89</v>
      </c>
      <c r="AW251" s="14" t="s">
        <v>41</v>
      </c>
      <c r="AX251" s="14" t="s">
        <v>80</v>
      </c>
      <c r="AY251" s="258" t="s">
        <v>257</v>
      </c>
    </row>
    <row r="252" s="14" customFormat="1">
      <c r="A252" s="14"/>
      <c r="B252" s="248"/>
      <c r="C252" s="249"/>
      <c r="D252" s="239" t="s">
        <v>268</v>
      </c>
      <c r="E252" s="250" t="s">
        <v>35</v>
      </c>
      <c r="F252" s="251" t="s">
        <v>2608</v>
      </c>
      <c r="G252" s="249"/>
      <c r="H252" s="252">
        <v>7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268</v>
      </c>
      <c r="AU252" s="258" t="s">
        <v>89</v>
      </c>
      <c r="AV252" s="14" t="s">
        <v>89</v>
      </c>
      <c r="AW252" s="14" t="s">
        <v>41</v>
      </c>
      <c r="AX252" s="14" t="s">
        <v>80</v>
      </c>
      <c r="AY252" s="258" t="s">
        <v>257</v>
      </c>
    </row>
    <row r="253" s="15" customFormat="1">
      <c r="A253" s="15"/>
      <c r="B253" s="259"/>
      <c r="C253" s="260"/>
      <c r="D253" s="239" t="s">
        <v>268</v>
      </c>
      <c r="E253" s="261" t="s">
        <v>35</v>
      </c>
      <c r="F253" s="262" t="s">
        <v>272</v>
      </c>
      <c r="G253" s="260"/>
      <c r="H253" s="263">
        <v>11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9" t="s">
        <v>268</v>
      </c>
      <c r="AU253" s="269" t="s">
        <v>89</v>
      </c>
      <c r="AV253" s="15" t="s">
        <v>264</v>
      </c>
      <c r="AW253" s="15" t="s">
        <v>41</v>
      </c>
      <c r="AX253" s="15" t="s">
        <v>87</v>
      </c>
      <c r="AY253" s="269" t="s">
        <v>257</v>
      </c>
    </row>
    <row r="254" s="2" customFormat="1" ht="16.5" customHeight="1">
      <c r="A254" s="41"/>
      <c r="B254" s="42"/>
      <c r="C254" s="270" t="s">
        <v>418</v>
      </c>
      <c r="D254" s="270" t="s">
        <v>369</v>
      </c>
      <c r="E254" s="271" t="s">
        <v>2609</v>
      </c>
      <c r="F254" s="272" t="s">
        <v>2610</v>
      </c>
      <c r="G254" s="273" t="s">
        <v>396</v>
      </c>
      <c r="H254" s="274">
        <v>1</v>
      </c>
      <c r="I254" s="275"/>
      <c r="J254" s="276">
        <f>ROUND(I254*H254,2)</f>
        <v>0</v>
      </c>
      <c r="K254" s="272" t="s">
        <v>263</v>
      </c>
      <c r="L254" s="277"/>
      <c r="M254" s="278" t="s">
        <v>35</v>
      </c>
      <c r="N254" s="279" t="s">
        <v>51</v>
      </c>
      <c r="O254" s="87"/>
      <c r="P254" s="228">
        <f>O254*H254</f>
        <v>0</v>
      </c>
      <c r="Q254" s="228">
        <v>0.028000000000000001</v>
      </c>
      <c r="R254" s="228">
        <f>Q254*H254</f>
        <v>0.028000000000000001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308</v>
      </c>
      <c r="AT254" s="230" t="s">
        <v>369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2611</v>
      </c>
    </row>
    <row r="255" s="13" customFormat="1">
      <c r="A255" s="13"/>
      <c r="B255" s="237"/>
      <c r="C255" s="238"/>
      <c r="D255" s="239" t="s">
        <v>268</v>
      </c>
      <c r="E255" s="240" t="s">
        <v>35</v>
      </c>
      <c r="F255" s="241" t="s">
        <v>2580</v>
      </c>
      <c r="G255" s="238"/>
      <c r="H255" s="240" t="s">
        <v>35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268</v>
      </c>
      <c r="AU255" s="247" t="s">
        <v>89</v>
      </c>
      <c r="AV255" s="13" t="s">
        <v>87</v>
      </c>
      <c r="AW255" s="13" t="s">
        <v>41</v>
      </c>
      <c r="AX255" s="13" t="s">
        <v>80</v>
      </c>
      <c r="AY255" s="247" t="s">
        <v>257</v>
      </c>
    </row>
    <row r="256" s="14" customFormat="1">
      <c r="A256" s="14"/>
      <c r="B256" s="248"/>
      <c r="C256" s="249"/>
      <c r="D256" s="239" t="s">
        <v>268</v>
      </c>
      <c r="E256" s="250" t="s">
        <v>35</v>
      </c>
      <c r="F256" s="251" t="s">
        <v>2606</v>
      </c>
      <c r="G256" s="249"/>
      <c r="H256" s="252">
        <v>1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268</v>
      </c>
      <c r="AU256" s="258" t="s">
        <v>89</v>
      </c>
      <c r="AV256" s="14" t="s">
        <v>89</v>
      </c>
      <c r="AW256" s="14" t="s">
        <v>41</v>
      </c>
      <c r="AX256" s="14" t="s">
        <v>80</v>
      </c>
      <c r="AY256" s="258" t="s">
        <v>257</v>
      </c>
    </row>
    <row r="257" s="15" customFormat="1">
      <c r="A257" s="15"/>
      <c r="B257" s="259"/>
      <c r="C257" s="260"/>
      <c r="D257" s="239" t="s">
        <v>268</v>
      </c>
      <c r="E257" s="261" t="s">
        <v>35</v>
      </c>
      <c r="F257" s="262" t="s">
        <v>272</v>
      </c>
      <c r="G257" s="260"/>
      <c r="H257" s="263">
        <v>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268</v>
      </c>
      <c r="AU257" s="269" t="s">
        <v>89</v>
      </c>
      <c r="AV257" s="15" t="s">
        <v>264</v>
      </c>
      <c r="AW257" s="15" t="s">
        <v>41</v>
      </c>
      <c r="AX257" s="15" t="s">
        <v>87</v>
      </c>
      <c r="AY257" s="269" t="s">
        <v>257</v>
      </c>
    </row>
    <row r="258" s="2" customFormat="1" ht="16.5" customHeight="1">
      <c r="A258" s="41"/>
      <c r="B258" s="42"/>
      <c r="C258" s="270" t="s">
        <v>422</v>
      </c>
      <c r="D258" s="270" t="s">
        <v>369</v>
      </c>
      <c r="E258" s="271" t="s">
        <v>1216</v>
      </c>
      <c r="F258" s="272" t="s">
        <v>1217</v>
      </c>
      <c r="G258" s="273" t="s">
        <v>396</v>
      </c>
      <c r="H258" s="274">
        <v>2</v>
      </c>
      <c r="I258" s="275"/>
      <c r="J258" s="276">
        <f>ROUND(I258*H258,2)</f>
        <v>0</v>
      </c>
      <c r="K258" s="272" t="s">
        <v>263</v>
      </c>
      <c r="L258" s="277"/>
      <c r="M258" s="278" t="s">
        <v>35</v>
      </c>
      <c r="N258" s="279" t="s">
        <v>51</v>
      </c>
      <c r="O258" s="87"/>
      <c r="P258" s="228">
        <f>O258*H258</f>
        <v>0</v>
      </c>
      <c r="Q258" s="228">
        <v>0.040000000000000001</v>
      </c>
      <c r="R258" s="228">
        <f>Q258*H258</f>
        <v>0.080000000000000002</v>
      </c>
      <c r="S258" s="228">
        <v>0</v>
      </c>
      <c r="T258" s="22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30" t="s">
        <v>308</v>
      </c>
      <c r="AT258" s="230" t="s">
        <v>369</v>
      </c>
      <c r="AU258" s="230" t="s">
        <v>89</v>
      </c>
      <c r="AY258" s="19" t="s">
        <v>257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9" t="s">
        <v>87</v>
      </c>
      <c r="BK258" s="231">
        <f>ROUND(I258*H258,2)</f>
        <v>0</v>
      </c>
      <c r="BL258" s="19" t="s">
        <v>264</v>
      </c>
      <c r="BM258" s="230" t="s">
        <v>2612</v>
      </c>
    </row>
    <row r="259" s="13" customFormat="1">
      <c r="A259" s="13"/>
      <c r="B259" s="237"/>
      <c r="C259" s="238"/>
      <c r="D259" s="239" t="s">
        <v>268</v>
      </c>
      <c r="E259" s="240" t="s">
        <v>35</v>
      </c>
      <c r="F259" s="241" t="s">
        <v>2580</v>
      </c>
      <c r="G259" s="238"/>
      <c r="H259" s="240" t="s">
        <v>35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268</v>
      </c>
      <c r="AU259" s="247" t="s">
        <v>89</v>
      </c>
      <c r="AV259" s="13" t="s">
        <v>87</v>
      </c>
      <c r="AW259" s="13" t="s">
        <v>41</v>
      </c>
      <c r="AX259" s="13" t="s">
        <v>80</v>
      </c>
      <c r="AY259" s="247" t="s">
        <v>257</v>
      </c>
    </row>
    <row r="260" s="14" customFormat="1">
      <c r="A260" s="14"/>
      <c r="B260" s="248"/>
      <c r="C260" s="249"/>
      <c r="D260" s="239" t="s">
        <v>268</v>
      </c>
      <c r="E260" s="250" t="s">
        <v>35</v>
      </c>
      <c r="F260" s="251" t="s">
        <v>1248</v>
      </c>
      <c r="G260" s="249"/>
      <c r="H260" s="252">
        <v>2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268</v>
      </c>
      <c r="AU260" s="258" t="s">
        <v>89</v>
      </c>
      <c r="AV260" s="14" t="s">
        <v>89</v>
      </c>
      <c r="AW260" s="14" t="s">
        <v>41</v>
      </c>
      <c r="AX260" s="14" t="s">
        <v>80</v>
      </c>
      <c r="AY260" s="258" t="s">
        <v>257</v>
      </c>
    </row>
    <row r="261" s="15" customFormat="1">
      <c r="A261" s="15"/>
      <c r="B261" s="259"/>
      <c r="C261" s="260"/>
      <c r="D261" s="239" t="s">
        <v>268</v>
      </c>
      <c r="E261" s="261" t="s">
        <v>35</v>
      </c>
      <c r="F261" s="262" t="s">
        <v>272</v>
      </c>
      <c r="G261" s="260"/>
      <c r="H261" s="263">
        <v>2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9" t="s">
        <v>268</v>
      </c>
      <c r="AU261" s="269" t="s">
        <v>89</v>
      </c>
      <c r="AV261" s="15" t="s">
        <v>264</v>
      </c>
      <c r="AW261" s="15" t="s">
        <v>41</v>
      </c>
      <c r="AX261" s="15" t="s">
        <v>87</v>
      </c>
      <c r="AY261" s="269" t="s">
        <v>257</v>
      </c>
    </row>
    <row r="262" s="2" customFormat="1" ht="16.5" customHeight="1">
      <c r="A262" s="41"/>
      <c r="B262" s="42"/>
      <c r="C262" s="270" t="s">
        <v>427</v>
      </c>
      <c r="D262" s="270" t="s">
        <v>369</v>
      </c>
      <c r="E262" s="271" t="s">
        <v>2613</v>
      </c>
      <c r="F262" s="272" t="s">
        <v>2614</v>
      </c>
      <c r="G262" s="273" t="s">
        <v>396</v>
      </c>
      <c r="H262" s="274">
        <v>1</v>
      </c>
      <c r="I262" s="275"/>
      <c r="J262" s="276">
        <f>ROUND(I262*H262,2)</f>
        <v>0</v>
      </c>
      <c r="K262" s="272" t="s">
        <v>263</v>
      </c>
      <c r="L262" s="277"/>
      <c r="M262" s="278" t="s">
        <v>35</v>
      </c>
      <c r="N262" s="279" t="s">
        <v>51</v>
      </c>
      <c r="O262" s="87"/>
      <c r="P262" s="228">
        <f>O262*H262</f>
        <v>0</v>
      </c>
      <c r="Q262" s="228">
        <v>0.050999999999999997</v>
      </c>
      <c r="R262" s="228">
        <f>Q262*H262</f>
        <v>0.050999999999999997</v>
      </c>
      <c r="S262" s="228">
        <v>0</v>
      </c>
      <c r="T262" s="22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30" t="s">
        <v>308</v>
      </c>
      <c r="AT262" s="230" t="s">
        <v>369</v>
      </c>
      <c r="AU262" s="230" t="s">
        <v>89</v>
      </c>
      <c r="AY262" s="19" t="s">
        <v>257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9" t="s">
        <v>87</v>
      </c>
      <c r="BK262" s="231">
        <f>ROUND(I262*H262,2)</f>
        <v>0</v>
      </c>
      <c r="BL262" s="19" t="s">
        <v>264</v>
      </c>
      <c r="BM262" s="230" t="s">
        <v>2615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2580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2607</v>
      </c>
      <c r="G264" s="249"/>
      <c r="H264" s="252">
        <v>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16.5" customHeight="1">
      <c r="A266" s="41"/>
      <c r="B266" s="42"/>
      <c r="C266" s="270" t="s">
        <v>431</v>
      </c>
      <c r="D266" s="270" t="s">
        <v>369</v>
      </c>
      <c r="E266" s="271" t="s">
        <v>1033</v>
      </c>
      <c r="F266" s="272" t="s">
        <v>1034</v>
      </c>
      <c r="G266" s="273" t="s">
        <v>396</v>
      </c>
      <c r="H266" s="274">
        <v>7</v>
      </c>
      <c r="I266" s="275"/>
      <c r="J266" s="276">
        <f>ROUND(I266*H266,2)</f>
        <v>0</v>
      </c>
      <c r="K266" s="272" t="s">
        <v>263</v>
      </c>
      <c r="L266" s="277"/>
      <c r="M266" s="278" t="s">
        <v>35</v>
      </c>
      <c r="N266" s="279" t="s">
        <v>51</v>
      </c>
      <c r="O266" s="87"/>
      <c r="P266" s="228">
        <f>O266*H266</f>
        <v>0</v>
      </c>
      <c r="Q266" s="228">
        <v>0.068000000000000005</v>
      </c>
      <c r="R266" s="228">
        <f>Q266*H266</f>
        <v>0.47600000000000003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308</v>
      </c>
      <c r="AT266" s="230" t="s">
        <v>369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2543</v>
      </c>
    </row>
    <row r="267" s="13" customFormat="1">
      <c r="A267" s="13"/>
      <c r="B267" s="237"/>
      <c r="C267" s="238"/>
      <c r="D267" s="239" t="s">
        <v>268</v>
      </c>
      <c r="E267" s="240" t="s">
        <v>35</v>
      </c>
      <c r="F267" s="241" t="s">
        <v>2580</v>
      </c>
      <c r="G267" s="238"/>
      <c r="H267" s="240" t="s">
        <v>35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268</v>
      </c>
      <c r="AU267" s="247" t="s">
        <v>89</v>
      </c>
      <c r="AV267" s="13" t="s">
        <v>87</v>
      </c>
      <c r="AW267" s="13" t="s">
        <v>41</v>
      </c>
      <c r="AX267" s="13" t="s">
        <v>80</v>
      </c>
      <c r="AY267" s="247" t="s">
        <v>257</v>
      </c>
    </row>
    <row r="268" s="14" customFormat="1">
      <c r="A268" s="14"/>
      <c r="B268" s="248"/>
      <c r="C268" s="249"/>
      <c r="D268" s="239" t="s">
        <v>268</v>
      </c>
      <c r="E268" s="250" t="s">
        <v>35</v>
      </c>
      <c r="F268" s="251" t="s">
        <v>2608</v>
      </c>
      <c r="G268" s="249"/>
      <c r="H268" s="252">
        <v>7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268</v>
      </c>
      <c r="AU268" s="258" t="s">
        <v>89</v>
      </c>
      <c r="AV268" s="14" t="s">
        <v>89</v>
      </c>
      <c r="AW268" s="14" t="s">
        <v>41</v>
      </c>
      <c r="AX268" s="14" t="s">
        <v>80</v>
      </c>
      <c r="AY268" s="258" t="s">
        <v>257</v>
      </c>
    </row>
    <row r="269" s="15" customFormat="1">
      <c r="A269" s="15"/>
      <c r="B269" s="259"/>
      <c r="C269" s="260"/>
      <c r="D269" s="239" t="s">
        <v>268</v>
      </c>
      <c r="E269" s="261" t="s">
        <v>35</v>
      </c>
      <c r="F269" s="262" t="s">
        <v>272</v>
      </c>
      <c r="G269" s="260"/>
      <c r="H269" s="263">
        <v>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9" t="s">
        <v>268</v>
      </c>
      <c r="AU269" s="269" t="s">
        <v>89</v>
      </c>
      <c r="AV269" s="15" t="s">
        <v>264</v>
      </c>
      <c r="AW269" s="15" t="s">
        <v>41</v>
      </c>
      <c r="AX269" s="15" t="s">
        <v>87</v>
      </c>
      <c r="AY269" s="269" t="s">
        <v>257</v>
      </c>
    </row>
    <row r="270" s="2" customFormat="1" ht="21.75" customHeight="1">
      <c r="A270" s="41"/>
      <c r="B270" s="42"/>
      <c r="C270" s="219" t="s">
        <v>436</v>
      </c>
      <c r="D270" s="219" t="s">
        <v>259</v>
      </c>
      <c r="E270" s="220" t="s">
        <v>1036</v>
      </c>
      <c r="F270" s="221" t="s">
        <v>1037</v>
      </c>
      <c r="G270" s="222" t="s">
        <v>396</v>
      </c>
      <c r="H270" s="223">
        <v>4</v>
      </c>
      <c r="I270" s="224"/>
      <c r="J270" s="225">
        <f>ROUND(I270*H270,2)</f>
        <v>0</v>
      </c>
      <c r="K270" s="221" t="s">
        <v>263</v>
      </c>
      <c r="L270" s="47"/>
      <c r="M270" s="226" t="s">
        <v>35</v>
      </c>
      <c r="N270" s="227" t="s">
        <v>51</v>
      </c>
      <c r="O270" s="87"/>
      <c r="P270" s="228">
        <f>O270*H270</f>
        <v>0</v>
      </c>
      <c r="Q270" s="228">
        <v>0.0066</v>
      </c>
      <c r="R270" s="228">
        <f>Q270*H270</f>
        <v>0.0264</v>
      </c>
      <c r="S270" s="228">
        <v>0</v>
      </c>
      <c r="T270" s="22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30" t="s">
        <v>264</v>
      </c>
      <c r="AT270" s="230" t="s">
        <v>259</v>
      </c>
      <c r="AU270" s="230" t="s">
        <v>89</v>
      </c>
      <c r="AY270" s="19" t="s">
        <v>257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9" t="s">
        <v>87</v>
      </c>
      <c r="BK270" s="231">
        <f>ROUND(I270*H270,2)</f>
        <v>0</v>
      </c>
      <c r="BL270" s="19" t="s">
        <v>264</v>
      </c>
      <c r="BM270" s="230" t="s">
        <v>2544</v>
      </c>
    </row>
    <row r="271" s="2" customFormat="1">
      <c r="A271" s="41"/>
      <c r="B271" s="42"/>
      <c r="C271" s="43"/>
      <c r="D271" s="232" t="s">
        <v>266</v>
      </c>
      <c r="E271" s="43"/>
      <c r="F271" s="233" t="s">
        <v>1039</v>
      </c>
      <c r="G271" s="43"/>
      <c r="H271" s="43"/>
      <c r="I271" s="234"/>
      <c r="J271" s="43"/>
      <c r="K271" s="43"/>
      <c r="L271" s="47"/>
      <c r="M271" s="235"/>
      <c r="N271" s="23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266</v>
      </c>
      <c r="AU271" s="19" t="s">
        <v>89</v>
      </c>
    </row>
    <row r="272" s="13" customFormat="1">
      <c r="A272" s="13"/>
      <c r="B272" s="237"/>
      <c r="C272" s="238"/>
      <c r="D272" s="239" t="s">
        <v>268</v>
      </c>
      <c r="E272" s="240" t="s">
        <v>35</v>
      </c>
      <c r="F272" s="241" t="s">
        <v>2580</v>
      </c>
      <c r="G272" s="238"/>
      <c r="H272" s="240" t="s">
        <v>35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268</v>
      </c>
      <c r="AU272" s="247" t="s">
        <v>89</v>
      </c>
      <c r="AV272" s="13" t="s">
        <v>87</v>
      </c>
      <c r="AW272" s="13" t="s">
        <v>41</v>
      </c>
      <c r="AX272" s="13" t="s">
        <v>80</v>
      </c>
      <c r="AY272" s="247" t="s">
        <v>257</v>
      </c>
    </row>
    <row r="273" s="14" customFormat="1">
      <c r="A273" s="14"/>
      <c r="B273" s="248"/>
      <c r="C273" s="249"/>
      <c r="D273" s="239" t="s">
        <v>268</v>
      </c>
      <c r="E273" s="250" t="s">
        <v>35</v>
      </c>
      <c r="F273" s="251" t="s">
        <v>264</v>
      </c>
      <c r="G273" s="249"/>
      <c r="H273" s="252">
        <v>4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268</v>
      </c>
      <c r="AU273" s="258" t="s">
        <v>89</v>
      </c>
      <c r="AV273" s="14" t="s">
        <v>89</v>
      </c>
      <c r="AW273" s="14" t="s">
        <v>41</v>
      </c>
      <c r="AX273" s="14" t="s">
        <v>80</v>
      </c>
      <c r="AY273" s="258" t="s">
        <v>257</v>
      </c>
    </row>
    <row r="274" s="15" customFormat="1">
      <c r="A274" s="15"/>
      <c r="B274" s="259"/>
      <c r="C274" s="260"/>
      <c r="D274" s="239" t="s">
        <v>268</v>
      </c>
      <c r="E274" s="261" t="s">
        <v>35</v>
      </c>
      <c r="F274" s="262" t="s">
        <v>272</v>
      </c>
      <c r="G274" s="260"/>
      <c r="H274" s="263">
        <v>4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9" t="s">
        <v>268</v>
      </c>
      <c r="AU274" s="269" t="s">
        <v>89</v>
      </c>
      <c r="AV274" s="15" t="s">
        <v>264</v>
      </c>
      <c r="AW274" s="15" t="s">
        <v>41</v>
      </c>
      <c r="AX274" s="15" t="s">
        <v>87</v>
      </c>
      <c r="AY274" s="269" t="s">
        <v>257</v>
      </c>
    </row>
    <row r="275" s="2" customFormat="1" ht="16.5" customHeight="1">
      <c r="A275" s="41"/>
      <c r="B275" s="42"/>
      <c r="C275" s="270" t="s">
        <v>440</v>
      </c>
      <c r="D275" s="270" t="s">
        <v>369</v>
      </c>
      <c r="E275" s="271" t="s">
        <v>1040</v>
      </c>
      <c r="F275" s="272" t="s">
        <v>1041</v>
      </c>
      <c r="G275" s="273" t="s">
        <v>396</v>
      </c>
      <c r="H275" s="274">
        <v>4</v>
      </c>
      <c r="I275" s="275"/>
      <c r="J275" s="276">
        <f>ROUND(I275*H275,2)</f>
        <v>0</v>
      </c>
      <c r="K275" s="272" t="s">
        <v>263</v>
      </c>
      <c r="L275" s="277"/>
      <c r="M275" s="278" t="s">
        <v>35</v>
      </c>
      <c r="N275" s="279" t="s">
        <v>51</v>
      </c>
      <c r="O275" s="87"/>
      <c r="P275" s="228">
        <f>O275*H275</f>
        <v>0</v>
      </c>
      <c r="Q275" s="228">
        <v>0.081000000000000003</v>
      </c>
      <c r="R275" s="228">
        <f>Q275*H275</f>
        <v>0.32400000000000001</v>
      </c>
      <c r="S275" s="228">
        <v>0</v>
      </c>
      <c r="T275" s="22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30" t="s">
        <v>308</v>
      </c>
      <c r="AT275" s="230" t="s">
        <v>369</v>
      </c>
      <c r="AU275" s="230" t="s">
        <v>89</v>
      </c>
      <c r="AY275" s="19" t="s">
        <v>257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9" t="s">
        <v>87</v>
      </c>
      <c r="BK275" s="231">
        <f>ROUND(I275*H275,2)</f>
        <v>0</v>
      </c>
      <c r="BL275" s="19" t="s">
        <v>264</v>
      </c>
      <c r="BM275" s="230" t="s">
        <v>2545</v>
      </c>
    </row>
    <row r="276" s="12" customFormat="1" ht="22.8" customHeight="1">
      <c r="A276" s="12"/>
      <c r="B276" s="203"/>
      <c r="C276" s="204"/>
      <c r="D276" s="205" t="s">
        <v>79</v>
      </c>
      <c r="E276" s="217" t="s">
        <v>287</v>
      </c>
      <c r="F276" s="217" t="s">
        <v>753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SUM(P277:P290)</f>
        <v>0</v>
      </c>
      <c r="Q276" s="211"/>
      <c r="R276" s="212">
        <f>SUM(R277:R290)</f>
        <v>0</v>
      </c>
      <c r="S276" s="211"/>
      <c r="T276" s="213">
        <f>SUM(T277:T290)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87</v>
      </c>
      <c r="AT276" s="215" t="s">
        <v>79</v>
      </c>
      <c r="AU276" s="215" t="s">
        <v>87</v>
      </c>
      <c r="AY276" s="214" t="s">
        <v>257</v>
      </c>
      <c r="BK276" s="216">
        <f>SUM(BK277:BK290)</f>
        <v>0</v>
      </c>
    </row>
    <row r="277" s="2" customFormat="1" ht="21.75" customHeight="1">
      <c r="A277" s="41"/>
      <c r="B277" s="42"/>
      <c r="C277" s="219" t="s">
        <v>446</v>
      </c>
      <c r="D277" s="219" t="s">
        <v>259</v>
      </c>
      <c r="E277" s="220" t="s">
        <v>754</v>
      </c>
      <c r="F277" s="221" t="s">
        <v>755</v>
      </c>
      <c r="G277" s="222" t="s">
        <v>262</v>
      </c>
      <c r="H277" s="223">
        <v>129.74799999999999</v>
      </c>
      <c r="I277" s="224"/>
      <c r="J277" s="225">
        <f>ROUND(I277*H277,2)</f>
        <v>0</v>
      </c>
      <c r="K277" s="221" t="s">
        <v>263</v>
      </c>
      <c r="L277" s="47"/>
      <c r="M277" s="226" t="s">
        <v>35</v>
      </c>
      <c r="N277" s="227" t="s">
        <v>51</v>
      </c>
      <c r="O277" s="87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0" t="s">
        <v>264</v>
      </c>
      <c r="AT277" s="230" t="s">
        <v>259</v>
      </c>
      <c r="AU277" s="230" t="s">
        <v>89</v>
      </c>
      <c r="AY277" s="19" t="s">
        <v>257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9" t="s">
        <v>87</v>
      </c>
      <c r="BK277" s="231">
        <f>ROUND(I277*H277,2)</f>
        <v>0</v>
      </c>
      <c r="BL277" s="19" t="s">
        <v>264</v>
      </c>
      <c r="BM277" s="230" t="s">
        <v>2546</v>
      </c>
    </row>
    <row r="278" s="2" customFormat="1">
      <c r="A278" s="41"/>
      <c r="B278" s="42"/>
      <c r="C278" s="43"/>
      <c r="D278" s="232" t="s">
        <v>266</v>
      </c>
      <c r="E278" s="43"/>
      <c r="F278" s="233" t="s">
        <v>757</v>
      </c>
      <c r="G278" s="43"/>
      <c r="H278" s="43"/>
      <c r="I278" s="234"/>
      <c r="J278" s="43"/>
      <c r="K278" s="43"/>
      <c r="L278" s="47"/>
      <c r="M278" s="235"/>
      <c r="N278" s="23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266</v>
      </c>
      <c r="AU278" s="19" t="s">
        <v>89</v>
      </c>
    </row>
    <row r="279" s="13" customFormat="1">
      <c r="A279" s="13"/>
      <c r="B279" s="237"/>
      <c r="C279" s="238"/>
      <c r="D279" s="239" t="s">
        <v>268</v>
      </c>
      <c r="E279" s="240" t="s">
        <v>35</v>
      </c>
      <c r="F279" s="241" t="s">
        <v>2580</v>
      </c>
      <c r="G279" s="238"/>
      <c r="H279" s="240" t="s">
        <v>35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268</v>
      </c>
      <c r="AU279" s="247" t="s">
        <v>89</v>
      </c>
      <c r="AV279" s="13" t="s">
        <v>87</v>
      </c>
      <c r="AW279" s="13" t="s">
        <v>41</v>
      </c>
      <c r="AX279" s="13" t="s">
        <v>80</v>
      </c>
      <c r="AY279" s="247" t="s">
        <v>257</v>
      </c>
    </row>
    <row r="280" s="13" customFormat="1">
      <c r="A280" s="13"/>
      <c r="B280" s="237"/>
      <c r="C280" s="238"/>
      <c r="D280" s="239" t="s">
        <v>268</v>
      </c>
      <c r="E280" s="240" t="s">
        <v>35</v>
      </c>
      <c r="F280" s="241" t="s">
        <v>980</v>
      </c>
      <c r="G280" s="238"/>
      <c r="H280" s="240" t="s">
        <v>35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268</v>
      </c>
      <c r="AU280" s="247" t="s">
        <v>89</v>
      </c>
      <c r="AV280" s="13" t="s">
        <v>87</v>
      </c>
      <c r="AW280" s="13" t="s">
        <v>41</v>
      </c>
      <c r="AX280" s="13" t="s">
        <v>80</v>
      </c>
      <c r="AY280" s="247" t="s">
        <v>257</v>
      </c>
    </row>
    <row r="281" s="13" customFormat="1">
      <c r="A281" s="13"/>
      <c r="B281" s="237"/>
      <c r="C281" s="238"/>
      <c r="D281" s="239" t="s">
        <v>268</v>
      </c>
      <c r="E281" s="240" t="s">
        <v>35</v>
      </c>
      <c r="F281" s="241" t="s">
        <v>976</v>
      </c>
      <c r="G281" s="238"/>
      <c r="H281" s="240" t="s">
        <v>35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268</v>
      </c>
      <c r="AU281" s="247" t="s">
        <v>89</v>
      </c>
      <c r="AV281" s="13" t="s">
        <v>87</v>
      </c>
      <c r="AW281" s="13" t="s">
        <v>41</v>
      </c>
      <c r="AX281" s="13" t="s">
        <v>80</v>
      </c>
      <c r="AY281" s="247" t="s">
        <v>257</v>
      </c>
    </row>
    <row r="282" s="14" customFormat="1">
      <c r="A282" s="14"/>
      <c r="B282" s="248"/>
      <c r="C282" s="249"/>
      <c r="D282" s="239" t="s">
        <v>268</v>
      </c>
      <c r="E282" s="250" t="s">
        <v>35</v>
      </c>
      <c r="F282" s="251" t="s">
        <v>2582</v>
      </c>
      <c r="G282" s="249"/>
      <c r="H282" s="252">
        <v>129.74799999999999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8" t="s">
        <v>268</v>
      </c>
      <c r="AU282" s="258" t="s">
        <v>89</v>
      </c>
      <c r="AV282" s="14" t="s">
        <v>89</v>
      </c>
      <c r="AW282" s="14" t="s">
        <v>41</v>
      </c>
      <c r="AX282" s="14" t="s">
        <v>80</v>
      </c>
      <c r="AY282" s="258" t="s">
        <v>257</v>
      </c>
    </row>
    <row r="283" s="15" customFormat="1">
      <c r="A283" s="15"/>
      <c r="B283" s="259"/>
      <c r="C283" s="260"/>
      <c r="D283" s="239" t="s">
        <v>268</v>
      </c>
      <c r="E283" s="261" t="s">
        <v>35</v>
      </c>
      <c r="F283" s="262" t="s">
        <v>272</v>
      </c>
      <c r="G283" s="260"/>
      <c r="H283" s="263">
        <v>129.74799999999999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9" t="s">
        <v>268</v>
      </c>
      <c r="AU283" s="269" t="s">
        <v>89</v>
      </c>
      <c r="AV283" s="15" t="s">
        <v>264</v>
      </c>
      <c r="AW283" s="15" t="s">
        <v>41</v>
      </c>
      <c r="AX283" s="15" t="s">
        <v>87</v>
      </c>
      <c r="AY283" s="269" t="s">
        <v>257</v>
      </c>
    </row>
    <row r="284" s="2" customFormat="1" ht="16.5" customHeight="1">
      <c r="A284" s="41"/>
      <c r="B284" s="42"/>
      <c r="C284" s="219" t="s">
        <v>451</v>
      </c>
      <c r="D284" s="219" t="s">
        <v>259</v>
      </c>
      <c r="E284" s="220" t="s">
        <v>758</v>
      </c>
      <c r="F284" s="221" t="s">
        <v>759</v>
      </c>
      <c r="G284" s="222" t="s">
        <v>262</v>
      </c>
      <c r="H284" s="223">
        <v>129.74799999999999</v>
      </c>
      <c r="I284" s="224"/>
      <c r="J284" s="225">
        <f>ROUND(I284*H284,2)</f>
        <v>0</v>
      </c>
      <c r="K284" s="221" t="s">
        <v>263</v>
      </c>
      <c r="L284" s="47"/>
      <c r="M284" s="226" t="s">
        <v>35</v>
      </c>
      <c r="N284" s="227" t="s">
        <v>51</v>
      </c>
      <c r="O284" s="87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30" t="s">
        <v>264</v>
      </c>
      <c r="AT284" s="230" t="s">
        <v>259</v>
      </c>
      <c r="AU284" s="230" t="s">
        <v>89</v>
      </c>
      <c r="AY284" s="19" t="s">
        <v>257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9" t="s">
        <v>87</v>
      </c>
      <c r="BK284" s="231">
        <f>ROUND(I284*H284,2)</f>
        <v>0</v>
      </c>
      <c r="BL284" s="19" t="s">
        <v>264</v>
      </c>
      <c r="BM284" s="230" t="s">
        <v>2547</v>
      </c>
    </row>
    <row r="285" s="2" customFormat="1">
      <c r="A285" s="41"/>
      <c r="B285" s="42"/>
      <c r="C285" s="43"/>
      <c r="D285" s="232" t="s">
        <v>266</v>
      </c>
      <c r="E285" s="43"/>
      <c r="F285" s="233" t="s">
        <v>761</v>
      </c>
      <c r="G285" s="43"/>
      <c r="H285" s="43"/>
      <c r="I285" s="234"/>
      <c r="J285" s="43"/>
      <c r="K285" s="43"/>
      <c r="L285" s="47"/>
      <c r="M285" s="235"/>
      <c r="N285" s="23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266</v>
      </c>
      <c r="AU285" s="19" t="s">
        <v>89</v>
      </c>
    </row>
    <row r="286" s="13" customFormat="1">
      <c r="A286" s="13"/>
      <c r="B286" s="237"/>
      <c r="C286" s="238"/>
      <c r="D286" s="239" t="s">
        <v>268</v>
      </c>
      <c r="E286" s="240" t="s">
        <v>35</v>
      </c>
      <c r="F286" s="241" t="s">
        <v>2580</v>
      </c>
      <c r="G286" s="238"/>
      <c r="H286" s="240" t="s">
        <v>35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268</v>
      </c>
      <c r="AU286" s="247" t="s">
        <v>89</v>
      </c>
      <c r="AV286" s="13" t="s">
        <v>87</v>
      </c>
      <c r="AW286" s="13" t="s">
        <v>41</v>
      </c>
      <c r="AX286" s="13" t="s">
        <v>80</v>
      </c>
      <c r="AY286" s="247" t="s">
        <v>257</v>
      </c>
    </row>
    <row r="287" s="13" customFormat="1">
      <c r="A287" s="13"/>
      <c r="B287" s="237"/>
      <c r="C287" s="238"/>
      <c r="D287" s="239" t="s">
        <v>268</v>
      </c>
      <c r="E287" s="240" t="s">
        <v>35</v>
      </c>
      <c r="F287" s="241" t="s">
        <v>980</v>
      </c>
      <c r="G287" s="238"/>
      <c r="H287" s="240" t="s">
        <v>35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268</v>
      </c>
      <c r="AU287" s="247" t="s">
        <v>89</v>
      </c>
      <c r="AV287" s="13" t="s">
        <v>87</v>
      </c>
      <c r="AW287" s="13" t="s">
        <v>41</v>
      </c>
      <c r="AX287" s="13" t="s">
        <v>80</v>
      </c>
      <c r="AY287" s="247" t="s">
        <v>257</v>
      </c>
    </row>
    <row r="288" s="13" customFormat="1">
      <c r="A288" s="13"/>
      <c r="B288" s="237"/>
      <c r="C288" s="238"/>
      <c r="D288" s="239" t="s">
        <v>268</v>
      </c>
      <c r="E288" s="240" t="s">
        <v>35</v>
      </c>
      <c r="F288" s="241" t="s">
        <v>976</v>
      </c>
      <c r="G288" s="238"/>
      <c r="H288" s="240" t="s">
        <v>35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268</v>
      </c>
      <c r="AU288" s="247" t="s">
        <v>89</v>
      </c>
      <c r="AV288" s="13" t="s">
        <v>87</v>
      </c>
      <c r="AW288" s="13" t="s">
        <v>41</v>
      </c>
      <c r="AX288" s="13" t="s">
        <v>80</v>
      </c>
      <c r="AY288" s="247" t="s">
        <v>257</v>
      </c>
    </row>
    <row r="289" s="14" customFormat="1">
      <c r="A289" s="14"/>
      <c r="B289" s="248"/>
      <c r="C289" s="249"/>
      <c r="D289" s="239" t="s">
        <v>268</v>
      </c>
      <c r="E289" s="250" t="s">
        <v>35</v>
      </c>
      <c r="F289" s="251" t="s">
        <v>2582</v>
      </c>
      <c r="G289" s="249"/>
      <c r="H289" s="252">
        <v>129.74799999999999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268</v>
      </c>
      <c r="AU289" s="258" t="s">
        <v>89</v>
      </c>
      <c r="AV289" s="14" t="s">
        <v>89</v>
      </c>
      <c r="AW289" s="14" t="s">
        <v>41</v>
      </c>
      <c r="AX289" s="14" t="s">
        <v>80</v>
      </c>
      <c r="AY289" s="258" t="s">
        <v>257</v>
      </c>
    </row>
    <row r="290" s="15" customFormat="1">
      <c r="A290" s="15"/>
      <c r="B290" s="259"/>
      <c r="C290" s="260"/>
      <c r="D290" s="239" t="s">
        <v>268</v>
      </c>
      <c r="E290" s="261" t="s">
        <v>35</v>
      </c>
      <c r="F290" s="262" t="s">
        <v>272</v>
      </c>
      <c r="G290" s="260"/>
      <c r="H290" s="263">
        <v>129.74799999999999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9" t="s">
        <v>268</v>
      </c>
      <c r="AU290" s="269" t="s">
        <v>89</v>
      </c>
      <c r="AV290" s="15" t="s">
        <v>264</v>
      </c>
      <c r="AW290" s="15" t="s">
        <v>41</v>
      </c>
      <c r="AX290" s="15" t="s">
        <v>87</v>
      </c>
      <c r="AY290" s="269" t="s">
        <v>257</v>
      </c>
    </row>
    <row r="291" s="12" customFormat="1" ht="22.8" customHeight="1">
      <c r="A291" s="12"/>
      <c r="B291" s="203"/>
      <c r="C291" s="204"/>
      <c r="D291" s="205" t="s">
        <v>79</v>
      </c>
      <c r="E291" s="217" t="s">
        <v>308</v>
      </c>
      <c r="F291" s="217" t="s">
        <v>412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SUM(P292:P366)</f>
        <v>0</v>
      </c>
      <c r="Q291" s="211"/>
      <c r="R291" s="212">
        <f>SUM(R292:R366)</f>
        <v>49.798393600000004</v>
      </c>
      <c r="S291" s="211"/>
      <c r="T291" s="213">
        <f>SUM(T292:T366)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87</v>
      </c>
      <c r="AT291" s="215" t="s">
        <v>79</v>
      </c>
      <c r="AU291" s="215" t="s">
        <v>87</v>
      </c>
      <c r="AY291" s="214" t="s">
        <v>257</v>
      </c>
      <c r="BK291" s="216">
        <f>SUM(BK292:BK366)</f>
        <v>0</v>
      </c>
    </row>
    <row r="292" s="2" customFormat="1" ht="24.15" customHeight="1">
      <c r="A292" s="41"/>
      <c r="B292" s="42"/>
      <c r="C292" s="219" t="s">
        <v>458</v>
      </c>
      <c r="D292" s="219" t="s">
        <v>259</v>
      </c>
      <c r="E292" s="220" t="s">
        <v>1045</v>
      </c>
      <c r="F292" s="221" t="s">
        <v>1046</v>
      </c>
      <c r="G292" s="222" t="s">
        <v>297</v>
      </c>
      <c r="H292" s="223">
        <v>206.56</v>
      </c>
      <c r="I292" s="224"/>
      <c r="J292" s="225">
        <f>ROUND(I292*H292,2)</f>
        <v>0</v>
      </c>
      <c r="K292" s="221" t="s">
        <v>263</v>
      </c>
      <c r="L292" s="47"/>
      <c r="M292" s="226" t="s">
        <v>35</v>
      </c>
      <c r="N292" s="227" t="s">
        <v>51</v>
      </c>
      <c r="O292" s="87"/>
      <c r="P292" s="228">
        <f>O292*H292</f>
        <v>0</v>
      </c>
      <c r="Q292" s="228">
        <v>8.0000000000000007E-05</v>
      </c>
      <c r="R292" s="228">
        <f>Q292*H292</f>
        <v>0.016524800000000003</v>
      </c>
      <c r="S292" s="228">
        <v>0</v>
      </c>
      <c r="T292" s="22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30" t="s">
        <v>264</v>
      </c>
      <c r="AT292" s="230" t="s">
        <v>259</v>
      </c>
      <c r="AU292" s="230" t="s">
        <v>89</v>
      </c>
      <c r="AY292" s="19" t="s">
        <v>257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9" t="s">
        <v>87</v>
      </c>
      <c r="BK292" s="231">
        <f>ROUND(I292*H292,2)</f>
        <v>0</v>
      </c>
      <c r="BL292" s="19" t="s">
        <v>264</v>
      </c>
      <c r="BM292" s="230" t="s">
        <v>2548</v>
      </c>
    </row>
    <row r="293" s="2" customFormat="1">
      <c r="A293" s="41"/>
      <c r="B293" s="42"/>
      <c r="C293" s="43"/>
      <c r="D293" s="232" t="s">
        <v>266</v>
      </c>
      <c r="E293" s="43"/>
      <c r="F293" s="233" t="s">
        <v>1048</v>
      </c>
      <c r="G293" s="43"/>
      <c r="H293" s="43"/>
      <c r="I293" s="234"/>
      <c r="J293" s="43"/>
      <c r="K293" s="43"/>
      <c r="L293" s="47"/>
      <c r="M293" s="235"/>
      <c r="N293" s="23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266</v>
      </c>
      <c r="AU293" s="19" t="s">
        <v>89</v>
      </c>
    </row>
    <row r="294" s="13" customFormat="1">
      <c r="A294" s="13"/>
      <c r="B294" s="237"/>
      <c r="C294" s="238"/>
      <c r="D294" s="239" t="s">
        <v>268</v>
      </c>
      <c r="E294" s="240" t="s">
        <v>35</v>
      </c>
      <c r="F294" s="241" t="s">
        <v>2580</v>
      </c>
      <c r="G294" s="238"/>
      <c r="H294" s="240" t="s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268</v>
      </c>
      <c r="AU294" s="247" t="s">
        <v>89</v>
      </c>
      <c r="AV294" s="13" t="s">
        <v>87</v>
      </c>
      <c r="AW294" s="13" t="s">
        <v>41</v>
      </c>
      <c r="AX294" s="13" t="s">
        <v>80</v>
      </c>
      <c r="AY294" s="247" t="s">
        <v>257</v>
      </c>
    </row>
    <row r="295" s="14" customFormat="1">
      <c r="A295" s="14"/>
      <c r="B295" s="248"/>
      <c r="C295" s="249"/>
      <c r="D295" s="239" t="s">
        <v>268</v>
      </c>
      <c r="E295" s="250" t="s">
        <v>35</v>
      </c>
      <c r="F295" s="251" t="s">
        <v>2604</v>
      </c>
      <c r="G295" s="249"/>
      <c r="H295" s="252">
        <v>206.56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8" t="s">
        <v>268</v>
      </c>
      <c r="AU295" s="258" t="s">
        <v>89</v>
      </c>
      <c r="AV295" s="14" t="s">
        <v>89</v>
      </c>
      <c r="AW295" s="14" t="s">
        <v>41</v>
      </c>
      <c r="AX295" s="14" t="s">
        <v>80</v>
      </c>
      <c r="AY295" s="258" t="s">
        <v>257</v>
      </c>
    </row>
    <row r="296" s="15" customFormat="1">
      <c r="A296" s="15"/>
      <c r="B296" s="259"/>
      <c r="C296" s="260"/>
      <c r="D296" s="239" t="s">
        <v>268</v>
      </c>
      <c r="E296" s="261" t="s">
        <v>35</v>
      </c>
      <c r="F296" s="262" t="s">
        <v>272</v>
      </c>
      <c r="G296" s="260"/>
      <c r="H296" s="263">
        <v>206.56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9" t="s">
        <v>268</v>
      </c>
      <c r="AU296" s="269" t="s">
        <v>89</v>
      </c>
      <c r="AV296" s="15" t="s">
        <v>264</v>
      </c>
      <c r="AW296" s="15" t="s">
        <v>41</v>
      </c>
      <c r="AX296" s="15" t="s">
        <v>87</v>
      </c>
      <c r="AY296" s="269" t="s">
        <v>257</v>
      </c>
    </row>
    <row r="297" s="2" customFormat="1" ht="16.5" customHeight="1">
      <c r="A297" s="41"/>
      <c r="B297" s="42"/>
      <c r="C297" s="270" t="s">
        <v>462</v>
      </c>
      <c r="D297" s="270" t="s">
        <v>369</v>
      </c>
      <c r="E297" s="271" t="s">
        <v>1049</v>
      </c>
      <c r="F297" s="272" t="s">
        <v>1050</v>
      </c>
      <c r="G297" s="273" t="s">
        <v>297</v>
      </c>
      <c r="H297" s="274">
        <v>209.65799999999999</v>
      </c>
      <c r="I297" s="275"/>
      <c r="J297" s="276">
        <f>ROUND(I297*H297,2)</f>
        <v>0</v>
      </c>
      <c r="K297" s="272" t="s">
        <v>263</v>
      </c>
      <c r="L297" s="277"/>
      <c r="M297" s="278" t="s">
        <v>35</v>
      </c>
      <c r="N297" s="279" t="s">
        <v>51</v>
      </c>
      <c r="O297" s="87"/>
      <c r="P297" s="228">
        <f>O297*H297</f>
        <v>0</v>
      </c>
      <c r="Q297" s="228">
        <v>0.071999999999999995</v>
      </c>
      <c r="R297" s="228">
        <f>Q297*H297</f>
        <v>15.095375999999998</v>
      </c>
      <c r="S297" s="228">
        <v>0</v>
      </c>
      <c r="T297" s="22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30" t="s">
        <v>308</v>
      </c>
      <c r="AT297" s="230" t="s">
        <v>369</v>
      </c>
      <c r="AU297" s="230" t="s">
        <v>89</v>
      </c>
      <c r="AY297" s="19" t="s">
        <v>257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87</v>
      </c>
      <c r="BK297" s="231">
        <f>ROUND(I297*H297,2)</f>
        <v>0</v>
      </c>
      <c r="BL297" s="19" t="s">
        <v>264</v>
      </c>
      <c r="BM297" s="230" t="s">
        <v>2616</v>
      </c>
    </row>
    <row r="298" s="14" customFormat="1">
      <c r="A298" s="14"/>
      <c r="B298" s="248"/>
      <c r="C298" s="249"/>
      <c r="D298" s="239" t="s">
        <v>268</v>
      </c>
      <c r="E298" s="249"/>
      <c r="F298" s="251" t="s">
        <v>2617</v>
      </c>
      <c r="G298" s="249"/>
      <c r="H298" s="252">
        <v>209.65799999999999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268</v>
      </c>
      <c r="AU298" s="258" t="s">
        <v>89</v>
      </c>
      <c r="AV298" s="14" t="s">
        <v>89</v>
      </c>
      <c r="AW298" s="14" t="s">
        <v>4</v>
      </c>
      <c r="AX298" s="14" t="s">
        <v>87</v>
      </c>
      <c r="AY298" s="258" t="s">
        <v>257</v>
      </c>
    </row>
    <row r="299" s="2" customFormat="1" ht="24.15" customHeight="1">
      <c r="A299" s="41"/>
      <c r="B299" s="42"/>
      <c r="C299" s="219" t="s">
        <v>466</v>
      </c>
      <c r="D299" s="219" t="s">
        <v>259</v>
      </c>
      <c r="E299" s="220" t="s">
        <v>1053</v>
      </c>
      <c r="F299" s="221" t="s">
        <v>1054</v>
      </c>
      <c r="G299" s="222" t="s">
        <v>396</v>
      </c>
      <c r="H299" s="223">
        <v>4</v>
      </c>
      <c r="I299" s="224"/>
      <c r="J299" s="225">
        <f>ROUND(I299*H299,2)</f>
        <v>0</v>
      </c>
      <c r="K299" s="221" t="s">
        <v>263</v>
      </c>
      <c r="L299" s="47"/>
      <c r="M299" s="226" t="s">
        <v>35</v>
      </c>
      <c r="N299" s="227" t="s">
        <v>51</v>
      </c>
      <c r="O299" s="87"/>
      <c r="P299" s="228">
        <f>O299*H299</f>
        <v>0</v>
      </c>
      <c r="Q299" s="228">
        <v>0.00016000000000000001</v>
      </c>
      <c r="R299" s="228">
        <f>Q299*H299</f>
        <v>0.00064000000000000005</v>
      </c>
      <c r="S299" s="228">
        <v>0</v>
      </c>
      <c r="T299" s="22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0" t="s">
        <v>264</v>
      </c>
      <c r="AT299" s="230" t="s">
        <v>259</v>
      </c>
      <c r="AU299" s="230" t="s">
        <v>89</v>
      </c>
      <c r="AY299" s="19" t="s">
        <v>257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9" t="s">
        <v>87</v>
      </c>
      <c r="BK299" s="231">
        <f>ROUND(I299*H299,2)</f>
        <v>0</v>
      </c>
      <c r="BL299" s="19" t="s">
        <v>264</v>
      </c>
      <c r="BM299" s="230" t="s">
        <v>2551</v>
      </c>
    </row>
    <row r="300" s="2" customFormat="1">
      <c r="A300" s="41"/>
      <c r="B300" s="42"/>
      <c r="C300" s="43"/>
      <c r="D300" s="232" t="s">
        <v>266</v>
      </c>
      <c r="E300" s="43"/>
      <c r="F300" s="233" t="s">
        <v>1056</v>
      </c>
      <c r="G300" s="43"/>
      <c r="H300" s="43"/>
      <c r="I300" s="234"/>
      <c r="J300" s="43"/>
      <c r="K300" s="43"/>
      <c r="L300" s="47"/>
      <c r="M300" s="235"/>
      <c r="N300" s="23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266</v>
      </c>
      <c r="AU300" s="19" t="s">
        <v>89</v>
      </c>
    </row>
    <row r="301" s="13" customFormat="1">
      <c r="A301" s="13"/>
      <c r="B301" s="237"/>
      <c r="C301" s="238"/>
      <c r="D301" s="239" t="s">
        <v>268</v>
      </c>
      <c r="E301" s="240" t="s">
        <v>35</v>
      </c>
      <c r="F301" s="241" t="s">
        <v>2580</v>
      </c>
      <c r="G301" s="238"/>
      <c r="H301" s="240" t="s">
        <v>35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268</v>
      </c>
      <c r="AU301" s="247" t="s">
        <v>89</v>
      </c>
      <c r="AV301" s="13" t="s">
        <v>87</v>
      </c>
      <c r="AW301" s="13" t="s">
        <v>41</v>
      </c>
      <c r="AX301" s="13" t="s">
        <v>80</v>
      </c>
      <c r="AY301" s="247" t="s">
        <v>257</v>
      </c>
    </row>
    <row r="302" s="13" customFormat="1">
      <c r="A302" s="13"/>
      <c r="B302" s="237"/>
      <c r="C302" s="238"/>
      <c r="D302" s="239" t="s">
        <v>268</v>
      </c>
      <c r="E302" s="240" t="s">
        <v>35</v>
      </c>
      <c r="F302" s="241" t="s">
        <v>1057</v>
      </c>
      <c r="G302" s="238"/>
      <c r="H302" s="240" t="s">
        <v>35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268</v>
      </c>
      <c r="AU302" s="247" t="s">
        <v>89</v>
      </c>
      <c r="AV302" s="13" t="s">
        <v>87</v>
      </c>
      <c r="AW302" s="13" t="s">
        <v>41</v>
      </c>
      <c r="AX302" s="13" t="s">
        <v>80</v>
      </c>
      <c r="AY302" s="247" t="s">
        <v>257</v>
      </c>
    </row>
    <row r="303" s="14" customFormat="1">
      <c r="A303" s="14"/>
      <c r="B303" s="248"/>
      <c r="C303" s="249"/>
      <c r="D303" s="239" t="s">
        <v>268</v>
      </c>
      <c r="E303" s="250" t="s">
        <v>35</v>
      </c>
      <c r="F303" s="251" t="s">
        <v>264</v>
      </c>
      <c r="G303" s="249"/>
      <c r="H303" s="252">
        <v>4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8" t="s">
        <v>268</v>
      </c>
      <c r="AU303" s="258" t="s">
        <v>89</v>
      </c>
      <c r="AV303" s="14" t="s">
        <v>89</v>
      </c>
      <c r="AW303" s="14" t="s">
        <v>41</v>
      </c>
      <c r="AX303" s="14" t="s">
        <v>80</v>
      </c>
      <c r="AY303" s="258" t="s">
        <v>257</v>
      </c>
    </row>
    <row r="304" s="15" customFormat="1">
      <c r="A304" s="15"/>
      <c r="B304" s="259"/>
      <c r="C304" s="260"/>
      <c r="D304" s="239" t="s">
        <v>268</v>
      </c>
      <c r="E304" s="261" t="s">
        <v>35</v>
      </c>
      <c r="F304" s="262" t="s">
        <v>272</v>
      </c>
      <c r="G304" s="260"/>
      <c r="H304" s="263">
        <v>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9" t="s">
        <v>268</v>
      </c>
      <c r="AU304" s="269" t="s">
        <v>89</v>
      </c>
      <c r="AV304" s="15" t="s">
        <v>264</v>
      </c>
      <c r="AW304" s="15" t="s">
        <v>41</v>
      </c>
      <c r="AX304" s="15" t="s">
        <v>87</v>
      </c>
      <c r="AY304" s="269" t="s">
        <v>257</v>
      </c>
    </row>
    <row r="305" s="2" customFormat="1" ht="24.15" customHeight="1">
      <c r="A305" s="41"/>
      <c r="B305" s="42"/>
      <c r="C305" s="270" t="s">
        <v>471</v>
      </c>
      <c r="D305" s="270" t="s">
        <v>369</v>
      </c>
      <c r="E305" s="271" t="s">
        <v>1058</v>
      </c>
      <c r="F305" s="272" t="s">
        <v>1059</v>
      </c>
      <c r="G305" s="273" t="s">
        <v>396</v>
      </c>
      <c r="H305" s="274">
        <v>4</v>
      </c>
      <c r="I305" s="275"/>
      <c r="J305" s="276">
        <f>ROUND(I305*H305,2)</f>
        <v>0</v>
      </c>
      <c r="K305" s="272" t="s">
        <v>35</v>
      </c>
      <c r="L305" s="277"/>
      <c r="M305" s="278" t="s">
        <v>35</v>
      </c>
      <c r="N305" s="279" t="s">
        <v>51</v>
      </c>
      <c r="O305" s="87"/>
      <c r="P305" s="228">
        <f>O305*H305</f>
        <v>0</v>
      </c>
      <c r="Q305" s="228">
        <v>0.049000000000000002</v>
      </c>
      <c r="R305" s="228">
        <f>Q305*H305</f>
        <v>0.19600000000000001</v>
      </c>
      <c r="S305" s="228">
        <v>0</v>
      </c>
      <c r="T305" s="22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30" t="s">
        <v>308</v>
      </c>
      <c r="AT305" s="230" t="s">
        <v>369</v>
      </c>
      <c r="AU305" s="230" t="s">
        <v>89</v>
      </c>
      <c r="AY305" s="19" t="s">
        <v>257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9" t="s">
        <v>87</v>
      </c>
      <c r="BK305" s="231">
        <f>ROUND(I305*H305,2)</f>
        <v>0</v>
      </c>
      <c r="BL305" s="19" t="s">
        <v>264</v>
      </c>
      <c r="BM305" s="230" t="s">
        <v>2552</v>
      </c>
    </row>
    <row r="306" s="2" customFormat="1" ht="16.5" customHeight="1">
      <c r="A306" s="41"/>
      <c r="B306" s="42"/>
      <c r="C306" s="219" t="s">
        <v>475</v>
      </c>
      <c r="D306" s="219" t="s">
        <v>259</v>
      </c>
      <c r="E306" s="220" t="s">
        <v>500</v>
      </c>
      <c r="F306" s="221" t="s">
        <v>501</v>
      </c>
      <c r="G306" s="222" t="s">
        <v>396</v>
      </c>
      <c r="H306" s="223">
        <v>2</v>
      </c>
      <c r="I306" s="224"/>
      <c r="J306" s="225">
        <f>ROUND(I306*H306,2)</f>
        <v>0</v>
      </c>
      <c r="K306" s="221" t="s">
        <v>263</v>
      </c>
      <c r="L306" s="47"/>
      <c r="M306" s="226" t="s">
        <v>35</v>
      </c>
      <c r="N306" s="227" t="s">
        <v>51</v>
      </c>
      <c r="O306" s="87"/>
      <c r="P306" s="228">
        <f>O306*H306</f>
        <v>0</v>
      </c>
      <c r="Q306" s="228">
        <v>0.45937</v>
      </c>
      <c r="R306" s="228">
        <f>Q306*H306</f>
        <v>0.91874</v>
      </c>
      <c r="S306" s="228">
        <v>0</v>
      </c>
      <c r="T306" s="22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30" t="s">
        <v>264</v>
      </c>
      <c r="AT306" s="230" t="s">
        <v>259</v>
      </c>
      <c r="AU306" s="230" t="s">
        <v>89</v>
      </c>
      <c r="AY306" s="19" t="s">
        <v>257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9" t="s">
        <v>87</v>
      </c>
      <c r="BK306" s="231">
        <f>ROUND(I306*H306,2)</f>
        <v>0</v>
      </c>
      <c r="BL306" s="19" t="s">
        <v>264</v>
      </c>
      <c r="BM306" s="230" t="s">
        <v>2553</v>
      </c>
    </row>
    <row r="307" s="2" customFormat="1">
      <c r="A307" s="41"/>
      <c r="B307" s="42"/>
      <c r="C307" s="43"/>
      <c r="D307" s="232" t="s">
        <v>266</v>
      </c>
      <c r="E307" s="43"/>
      <c r="F307" s="233" t="s">
        <v>503</v>
      </c>
      <c r="G307" s="43"/>
      <c r="H307" s="43"/>
      <c r="I307" s="234"/>
      <c r="J307" s="43"/>
      <c r="K307" s="43"/>
      <c r="L307" s="47"/>
      <c r="M307" s="235"/>
      <c r="N307" s="236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266</v>
      </c>
      <c r="AU307" s="19" t="s">
        <v>89</v>
      </c>
    </row>
    <row r="308" s="2" customFormat="1" ht="16.5" customHeight="1">
      <c r="A308" s="41"/>
      <c r="B308" s="42"/>
      <c r="C308" s="219" t="s">
        <v>481</v>
      </c>
      <c r="D308" s="219" t="s">
        <v>259</v>
      </c>
      <c r="E308" s="220" t="s">
        <v>1062</v>
      </c>
      <c r="F308" s="221" t="s">
        <v>1063</v>
      </c>
      <c r="G308" s="222" t="s">
        <v>297</v>
      </c>
      <c r="H308" s="223">
        <v>206.56</v>
      </c>
      <c r="I308" s="224"/>
      <c r="J308" s="225">
        <f>ROUND(I308*H308,2)</f>
        <v>0</v>
      </c>
      <c r="K308" s="221" t="s">
        <v>263</v>
      </c>
      <c r="L308" s="47"/>
      <c r="M308" s="226" t="s">
        <v>35</v>
      </c>
      <c r="N308" s="227" t="s">
        <v>51</v>
      </c>
      <c r="O308" s="87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30" t="s">
        <v>264</v>
      </c>
      <c r="AT308" s="230" t="s">
        <v>259</v>
      </c>
      <c r="AU308" s="230" t="s">
        <v>89</v>
      </c>
      <c r="AY308" s="19" t="s">
        <v>257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9" t="s">
        <v>87</v>
      </c>
      <c r="BK308" s="231">
        <f>ROUND(I308*H308,2)</f>
        <v>0</v>
      </c>
      <c r="BL308" s="19" t="s">
        <v>264</v>
      </c>
      <c r="BM308" s="230" t="s">
        <v>2554</v>
      </c>
    </row>
    <row r="309" s="2" customFormat="1">
      <c r="A309" s="41"/>
      <c r="B309" s="42"/>
      <c r="C309" s="43"/>
      <c r="D309" s="232" t="s">
        <v>266</v>
      </c>
      <c r="E309" s="43"/>
      <c r="F309" s="233" t="s">
        <v>1065</v>
      </c>
      <c r="G309" s="43"/>
      <c r="H309" s="43"/>
      <c r="I309" s="234"/>
      <c r="J309" s="43"/>
      <c r="K309" s="43"/>
      <c r="L309" s="47"/>
      <c r="M309" s="235"/>
      <c r="N309" s="23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9" t="s">
        <v>266</v>
      </c>
      <c r="AU309" s="19" t="s">
        <v>89</v>
      </c>
    </row>
    <row r="310" s="13" customFormat="1">
      <c r="A310" s="13"/>
      <c r="B310" s="237"/>
      <c r="C310" s="238"/>
      <c r="D310" s="239" t="s">
        <v>268</v>
      </c>
      <c r="E310" s="240" t="s">
        <v>35</v>
      </c>
      <c r="F310" s="241" t="s">
        <v>2580</v>
      </c>
      <c r="G310" s="238"/>
      <c r="H310" s="240" t="s">
        <v>35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268</v>
      </c>
      <c r="AU310" s="247" t="s">
        <v>89</v>
      </c>
      <c r="AV310" s="13" t="s">
        <v>87</v>
      </c>
      <c r="AW310" s="13" t="s">
        <v>41</v>
      </c>
      <c r="AX310" s="13" t="s">
        <v>80</v>
      </c>
      <c r="AY310" s="247" t="s">
        <v>257</v>
      </c>
    </row>
    <row r="311" s="14" customFormat="1">
      <c r="A311" s="14"/>
      <c r="B311" s="248"/>
      <c r="C311" s="249"/>
      <c r="D311" s="239" t="s">
        <v>268</v>
      </c>
      <c r="E311" s="250" t="s">
        <v>35</v>
      </c>
      <c r="F311" s="251" t="s">
        <v>2604</v>
      </c>
      <c r="G311" s="249"/>
      <c r="H311" s="252">
        <v>206.56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268</v>
      </c>
      <c r="AU311" s="258" t="s">
        <v>89</v>
      </c>
      <c r="AV311" s="14" t="s">
        <v>89</v>
      </c>
      <c r="AW311" s="14" t="s">
        <v>41</v>
      </c>
      <c r="AX311" s="14" t="s">
        <v>80</v>
      </c>
      <c r="AY311" s="258" t="s">
        <v>257</v>
      </c>
    </row>
    <row r="312" s="15" customFormat="1">
      <c r="A312" s="15"/>
      <c r="B312" s="259"/>
      <c r="C312" s="260"/>
      <c r="D312" s="239" t="s">
        <v>268</v>
      </c>
      <c r="E312" s="261" t="s">
        <v>35</v>
      </c>
      <c r="F312" s="262" t="s">
        <v>272</v>
      </c>
      <c r="G312" s="260"/>
      <c r="H312" s="263">
        <v>206.56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9" t="s">
        <v>268</v>
      </c>
      <c r="AU312" s="269" t="s">
        <v>89</v>
      </c>
      <c r="AV312" s="15" t="s">
        <v>264</v>
      </c>
      <c r="AW312" s="15" t="s">
        <v>41</v>
      </c>
      <c r="AX312" s="15" t="s">
        <v>87</v>
      </c>
      <c r="AY312" s="269" t="s">
        <v>257</v>
      </c>
    </row>
    <row r="313" s="2" customFormat="1" ht="16.5" customHeight="1">
      <c r="A313" s="41"/>
      <c r="B313" s="42"/>
      <c r="C313" s="219" t="s">
        <v>485</v>
      </c>
      <c r="D313" s="219" t="s">
        <v>259</v>
      </c>
      <c r="E313" s="220" t="s">
        <v>1066</v>
      </c>
      <c r="F313" s="221" t="s">
        <v>1067</v>
      </c>
      <c r="G313" s="222" t="s">
        <v>396</v>
      </c>
      <c r="H313" s="223">
        <v>14</v>
      </c>
      <c r="I313" s="224"/>
      <c r="J313" s="225">
        <f>ROUND(I313*H313,2)</f>
        <v>0</v>
      </c>
      <c r="K313" s="221" t="s">
        <v>263</v>
      </c>
      <c r="L313" s="47"/>
      <c r="M313" s="226" t="s">
        <v>35</v>
      </c>
      <c r="N313" s="227" t="s">
        <v>51</v>
      </c>
      <c r="O313" s="87"/>
      <c r="P313" s="228">
        <f>O313*H313</f>
        <v>0</v>
      </c>
      <c r="Q313" s="228">
        <v>0.010189999999999999</v>
      </c>
      <c r="R313" s="228">
        <f>Q313*H313</f>
        <v>0.14265999999999998</v>
      </c>
      <c r="S313" s="228">
        <v>0</v>
      </c>
      <c r="T313" s="22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30" t="s">
        <v>264</v>
      </c>
      <c r="AT313" s="230" t="s">
        <v>259</v>
      </c>
      <c r="AU313" s="230" t="s">
        <v>89</v>
      </c>
      <c r="AY313" s="19" t="s">
        <v>257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9" t="s">
        <v>87</v>
      </c>
      <c r="BK313" s="231">
        <f>ROUND(I313*H313,2)</f>
        <v>0</v>
      </c>
      <c r="BL313" s="19" t="s">
        <v>264</v>
      </c>
      <c r="BM313" s="230" t="s">
        <v>2555</v>
      </c>
    </row>
    <row r="314" s="2" customFormat="1">
      <c r="A314" s="41"/>
      <c r="B314" s="42"/>
      <c r="C314" s="43"/>
      <c r="D314" s="232" t="s">
        <v>266</v>
      </c>
      <c r="E314" s="43"/>
      <c r="F314" s="233" t="s">
        <v>1069</v>
      </c>
      <c r="G314" s="43"/>
      <c r="H314" s="43"/>
      <c r="I314" s="234"/>
      <c r="J314" s="43"/>
      <c r="K314" s="43"/>
      <c r="L314" s="47"/>
      <c r="M314" s="235"/>
      <c r="N314" s="23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266</v>
      </c>
      <c r="AU314" s="19" t="s">
        <v>89</v>
      </c>
    </row>
    <row r="315" s="13" customFormat="1">
      <c r="A315" s="13"/>
      <c r="B315" s="237"/>
      <c r="C315" s="238"/>
      <c r="D315" s="239" t="s">
        <v>268</v>
      </c>
      <c r="E315" s="240" t="s">
        <v>35</v>
      </c>
      <c r="F315" s="241" t="s">
        <v>2580</v>
      </c>
      <c r="G315" s="238"/>
      <c r="H315" s="240" t="s">
        <v>35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268</v>
      </c>
      <c r="AU315" s="247" t="s">
        <v>89</v>
      </c>
      <c r="AV315" s="13" t="s">
        <v>87</v>
      </c>
      <c r="AW315" s="13" t="s">
        <v>41</v>
      </c>
      <c r="AX315" s="13" t="s">
        <v>80</v>
      </c>
      <c r="AY315" s="247" t="s">
        <v>257</v>
      </c>
    </row>
    <row r="316" s="14" customFormat="1">
      <c r="A316" s="14"/>
      <c r="B316" s="248"/>
      <c r="C316" s="249"/>
      <c r="D316" s="239" t="s">
        <v>268</v>
      </c>
      <c r="E316" s="250" t="s">
        <v>35</v>
      </c>
      <c r="F316" s="251" t="s">
        <v>2618</v>
      </c>
      <c r="G316" s="249"/>
      <c r="H316" s="252">
        <v>4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8" t="s">
        <v>268</v>
      </c>
      <c r="AU316" s="258" t="s">
        <v>89</v>
      </c>
      <c r="AV316" s="14" t="s">
        <v>89</v>
      </c>
      <c r="AW316" s="14" t="s">
        <v>41</v>
      </c>
      <c r="AX316" s="14" t="s">
        <v>80</v>
      </c>
      <c r="AY316" s="258" t="s">
        <v>257</v>
      </c>
    </row>
    <row r="317" s="14" customFormat="1">
      <c r="A317" s="14"/>
      <c r="B317" s="248"/>
      <c r="C317" s="249"/>
      <c r="D317" s="239" t="s">
        <v>268</v>
      </c>
      <c r="E317" s="250" t="s">
        <v>35</v>
      </c>
      <c r="F317" s="251" t="s">
        <v>2619</v>
      </c>
      <c r="G317" s="249"/>
      <c r="H317" s="252">
        <v>6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268</v>
      </c>
      <c r="AU317" s="258" t="s">
        <v>89</v>
      </c>
      <c r="AV317" s="14" t="s">
        <v>89</v>
      </c>
      <c r="AW317" s="14" t="s">
        <v>41</v>
      </c>
      <c r="AX317" s="14" t="s">
        <v>80</v>
      </c>
      <c r="AY317" s="258" t="s">
        <v>257</v>
      </c>
    </row>
    <row r="318" s="14" customFormat="1">
      <c r="A318" s="14"/>
      <c r="B318" s="248"/>
      <c r="C318" s="249"/>
      <c r="D318" s="239" t="s">
        <v>268</v>
      </c>
      <c r="E318" s="250" t="s">
        <v>35</v>
      </c>
      <c r="F318" s="251" t="s">
        <v>2620</v>
      </c>
      <c r="G318" s="249"/>
      <c r="H318" s="252">
        <v>4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268</v>
      </c>
      <c r="AU318" s="258" t="s">
        <v>89</v>
      </c>
      <c r="AV318" s="14" t="s">
        <v>89</v>
      </c>
      <c r="AW318" s="14" t="s">
        <v>41</v>
      </c>
      <c r="AX318" s="14" t="s">
        <v>80</v>
      </c>
      <c r="AY318" s="258" t="s">
        <v>257</v>
      </c>
    </row>
    <row r="319" s="15" customFormat="1">
      <c r="A319" s="15"/>
      <c r="B319" s="259"/>
      <c r="C319" s="260"/>
      <c r="D319" s="239" t="s">
        <v>268</v>
      </c>
      <c r="E319" s="261" t="s">
        <v>35</v>
      </c>
      <c r="F319" s="262" t="s">
        <v>272</v>
      </c>
      <c r="G319" s="260"/>
      <c r="H319" s="263">
        <v>14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268</v>
      </c>
      <c r="AU319" s="269" t="s">
        <v>89</v>
      </c>
      <c r="AV319" s="15" t="s">
        <v>264</v>
      </c>
      <c r="AW319" s="15" t="s">
        <v>41</v>
      </c>
      <c r="AX319" s="15" t="s">
        <v>87</v>
      </c>
      <c r="AY319" s="269" t="s">
        <v>257</v>
      </c>
    </row>
    <row r="320" s="2" customFormat="1" ht="16.5" customHeight="1">
      <c r="A320" s="41"/>
      <c r="B320" s="42"/>
      <c r="C320" s="270" t="s">
        <v>489</v>
      </c>
      <c r="D320" s="270" t="s">
        <v>369</v>
      </c>
      <c r="E320" s="271" t="s">
        <v>1072</v>
      </c>
      <c r="F320" s="272" t="s">
        <v>1073</v>
      </c>
      <c r="G320" s="273" t="s">
        <v>396</v>
      </c>
      <c r="H320" s="274">
        <v>4</v>
      </c>
      <c r="I320" s="275"/>
      <c r="J320" s="276">
        <f>ROUND(I320*H320,2)</f>
        <v>0</v>
      </c>
      <c r="K320" s="272" t="s">
        <v>263</v>
      </c>
      <c r="L320" s="277"/>
      <c r="M320" s="278" t="s">
        <v>35</v>
      </c>
      <c r="N320" s="279" t="s">
        <v>51</v>
      </c>
      <c r="O320" s="87"/>
      <c r="P320" s="228">
        <f>O320*H320</f>
        <v>0</v>
      </c>
      <c r="Q320" s="228">
        <v>0.254</v>
      </c>
      <c r="R320" s="228">
        <f>Q320*H320</f>
        <v>1.016</v>
      </c>
      <c r="S320" s="228">
        <v>0</v>
      </c>
      <c r="T320" s="22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30" t="s">
        <v>308</v>
      </c>
      <c r="AT320" s="230" t="s">
        <v>369</v>
      </c>
      <c r="AU320" s="230" t="s">
        <v>89</v>
      </c>
      <c r="AY320" s="19" t="s">
        <v>257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9" t="s">
        <v>87</v>
      </c>
      <c r="BK320" s="231">
        <f>ROUND(I320*H320,2)</f>
        <v>0</v>
      </c>
      <c r="BL320" s="19" t="s">
        <v>264</v>
      </c>
      <c r="BM320" s="230" t="s">
        <v>2621</v>
      </c>
    </row>
    <row r="321" s="13" customFormat="1">
      <c r="A321" s="13"/>
      <c r="B321" s="237"/>
      <c r="C321" s="238"/>
      <c r="D321" s="239" t="s">
        <v>268</v>
      </c>
      <c r="E321" s="240" t="s">
        <v>35</v>
      </c>
      <c r="F321" s="241" t="s">
        <v>2580</v>
      </c>
      <c r="G321" s="238"/>
      <c r="H321" s="240" t="s">
        <v>35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268</v>
      </c>
      <c r="AU321" s="247" t="s">
        <v>89</v>
      </c>
      <c r="AV321" s="13" t="s">
        <v>87</v>
      </c>
      <c r="AW321" s="13" t="s">
        <v>41</v>
      </c>
      <c r="AX321" s="13" t="s">
        <v>80</v>
      </c>
      <c r="AY321" s="247" t="s">
        <v>257</v>
      </c>
    </row>
    <row r="322" s="14" customFormat="1">
      <c r="A322" s="14"/>
      <c r="B322" s="248"/>
      <c r="C322" s="249"/>
      <c r="D322" s="239" t="s">
        <v>268</v>
      </c>
      <c r="E322" s="250" t="s">
        <v>35</v>
      </c>
      <c r="F322" s="251" t="s">
        <v>2618</v>
      </c>
      <c r="G322" s="249"/>
      <c r="H322" s="252">
        <v>4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8" t="s">
        <v>268</v>
      </c>
      <c r="AU322" s="258" t="s">
        <v>89</v>
      </c>
      <c r="AV322" s="14" t="s">
        <v>89</v>
      </c>
      <c r="AW322" s="14" t="s">
        <v>41</v>
      </c>
      <c r="AX322" s="14" t="s">
        <v>80</v>
      </c>
      <c r="AY322" s="258" t="s">
        <v>257</v>
      </c>
    </row>
    <row r="323" s="15" customFormat="1">
      <c r="A323" s="15"/>
      <c r="B323" s="259"/>
      <c r="C323" s="260"/>
      <c r="D323" s="239" t="s">
        <v>268</v>
      </c>
      <c r="E323" s="261" t="s">
        <v>35</v>
      </c>
      <c r="F323" s="262" t="s">
        <v>272</v>
      </c>
      <c r="G323" s="260"/>
      <c r="H323" s="263">
        <v>4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9" t="s">
        <v>268</v>
      </c>
      <c r="AU323" s="269" t="s">
        <v>89</v>
      </c>
      <c r="AV323" s="15" t="s">
        <v>264</v>
      </c>
      <c r="AW323" s="15" t="s">
        <v>41</v>
      </c>
      <c r="AX323" s="15" t="s">
        <v>87</v>
      </c>
      <c r="AY323" s="269" t="s">
        <v>257</v>
      </c>
    </row>
    <row r="324" s="2" customFormat="1" ht="16.5" customHeight="1">
      <c r="A324" s="41"/>
      <c r="B324" s="42"/>
      <c r="C324" s="270" t="s">
        <v>494</v>
      </c>
      <c r="D324" s="270" t="s">
        <v>369</v>
      </c>
      <c r="E324" s="271" t="s">
        <v>1075</v>
      </c>
      <c r="F324" s="272" t="s">
        <v>1076</v>
      </c>
      <c r="G324" s="273" t="s">
        <v>396</v>
      </c>
      <c r="H324" s="274">
        <v>6</v>
      </c>
      <c r="I324" s="275"/>
      <c r="J324" s="276">
        <f>ROUND(I324*H324,2)</f>
        <v>0</v>
      </c>
      <c r="K324" s="272" t="s">
        <v>263</v>
      </c>
      <c r="L324" s="277"/>
      <c r="M324" s="278" t="s">
        <v>35</v>
      </c>
      <c r="N324" s="279" t="s">
        <v>51</v>
      </c>
      <c r="O324" s="87"/>
      <c r="P324" s="228">
        <f>O324*H324</f>
        <v>0</v>
      </c>
      <c r="Q324" s="228">
        <v>0.50600000000000001</v>
      </c>
      <c r="R324" s="228">
        <f>Q324*H324</f>
        <v>3.036</v>
      </c>
      <c r="S324" s="228">
        <v>0</v>
      </c>
      <c r="T324" s="22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30" t="s">
        <v>308</v>
      </c>
      <c r="AT324" s="230" t="s">
        <v>369</v>
      </c>
      <c r="AU324" s="230" t="s">
        <v>89</v>
      </c>
      <c r="AY324" s="19" t="s">
        <v>257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9" t="s">
        <v>87</v>
      </c>
      <c r="BK324" s="231">
        <f>ROUND(I324*H324,2)</f>
        <v>0</v>
      </c>
      <c r="BL324" s="19" t="s">
        <v>264</v>
      </c>
      <c r="BM324" s="230" t="s">
        <v>2557</v>
      </c>
    </row>
    <row r="325" s="13" customFormat="1">
      <c r="A325" s="13"/>
      <c r="B325" s="237"/>
      <c r="C325" s="238"/>
      <c r="D325" s="239" t="s">
        <v>268</v>
      </c>
      <c r="E325" s="240" t="s">
        <v>35</v>
      </c>
      <c r="F325" s="241" t="s">
        <v>2580</v>
      </c>
      <c r="G325" s="238"/>
      <c r="H325" s="240" t="s">
        <v>35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268</v>
      </c>
      <c r="AU325" s="247" t="s">
        <v>89</v>
      </c>
      <c r="AV325" s="13" t="s">
        <v>87</v>
      </c>
      <c r="AW325" s="13" t="s">
        <v>41</v>
      </c>
      <c r="AX325" s="13" t="s">
        <v>80</v>
      </c>
      <c r="AY325" s="247" t="s">
        <v>257</v>
      </c>
    </row>
    <row r="326" s="14" customFormat="1">
      <c r="A326" s="14"/>
      <c r="B326" s="248"/>
      <c r="C326" s="249"/>
      <c r="D326" s="239" t="s">
        <v>268</v>
      </c>
      <c r="E326" s="250" t="s">
        <v>35</v>
      </c>
      <c r="F326" s="251" t="s">
        <v>2619</v>
      </c>
      <c r="G326" s="249"/>
      <c r="H326" s="252">
        <v>6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8" t="s">
        <v>268</v>
      </c>
      <c r="AU326" s="258" t="s">
        <v>89</v>
      </c>
      <c r="AV326" s="14" t="s">
        <v>89</v>
      </c>
      <c r="AW326" s="14" t="s">
        <v>41</v>
      </c>
      <c r="AX326" s="14" t="s">
        <v>80</v>
      </c>
      <c r="AY326" s="258" t="s">
        <v>257</v>
      </c>
    </row>
    <row r="327" s="15" customFormat="1">
      <c r="A327" s="15"/>
      <c r="B327" s="259"/>
      <c r="C327" s="260"/>
      <c r="D327" s="239" t="s">
        <v>268</v>
      </c>
      <c r="E327" s="261" t="s">
        <v>35</v>
      </c>
      <c r="F327" s="262" t="s">
        <v>272</v>
      </c>
      <c r="G327" s="260"/>
      <c r="H327" s="263">
        <v>6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9" t="s">
        <v>268</v>
      </c>
      <c r="AU327" s="269" t="s">
        <v>89</v>
      </c>
      <c r="AV327" s="15" t="s">
        <v>264</v>
      </c>
      <c r="AW327" s="15" t="s">
        <v>41</v>
      </c>
      <c r="AX327" s="15" t="s">
        <v>87</v>
      </c>
      <c r="AY327" s="269" t="s">
        <v>257</v>
      </c>
    </row>
    <row r="328" s="2" customFormat="1" ht="16.5" customHeight="1">
      <c r="A328" s="41"/>
      <c r="B328" s="42"/>
      <c r="C328" s="270" t="s">
        <v>499</v>
      </c>
      <c r="D328" s="270" t="s">
        <v>369</v>
      </c>
      <c r="E328" s="271" t="s">
        <v>1188</v>
      </c>
      <c r="F328" s="272" t="s">
        <v>1189</v>
      </c>
      <c r="G328" s="273" t="s">
        <v>396</v>
      </c>
      <c r="H328" s="274">
        <v>4</v>
      </c>
      <c r="I328" s="275"/>
      <c r="J328" s="276">
        <f>ROUND(I328*H328,2)</f>
        <v>0</v>
      </c>
      <c r="K328" s="272" t="s">
        <v>263</v>
      </c>
      <c r="L328" s="277"/>
      <c r="M328" s="278" t="s">
        <v>35</v>
      </c>
      <c r="N328" s="279" t="s">
        <v>51</v>
      </c>
      <c r="O328" s="87"/>
      <c r="P328" s="228">
        <f>O328*H328</f>
        <v>0</v>
      </c>
      <c r="Q328" s="228">
        <v>1.0129999999999999</v>
      </c>
      <c r="R328" s="228">
        <f>Q328*H328</f>
        <v>4.0519999999999996</v>
      </c>
      <c r="S328" s="228">
        <v>0</v>
      </c>
      <c r="T328" s="22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30" t="s">
        <v>308</v>
      </c>
      <c r="AT328" s="230" t="s">
        <v>369</v>
      </c>
      <c r="AU328" s="230" t="s">
        <v>89</v>
      </c>
      <c r="AY328" s="19" t="s">
        <v>257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9" t="s">
        <v>87</v>
      </c>
      <c r="BK328" s="231">
        <f>ROUND(I328*H328,2)</f>
        <v>0</v>
      </c>
      <c r="BL328" s="19" t="s">
        <v>264</v>
      </c>
      <c r="BM328" s="230" t="s">
        <v>2622</v>
      </c>
    </row>
    <row r="329" s="13" customFormat="1">
      <c r="A329" s="13"/>
      <c r="B329" s="237"/>
      <c r="C329" s="238"/>
      <c r="D329" s="239" t="s">
        <v>268</v>
      </c>
      <c r="E329" s="240" t="s">
        <v>35</v>
      </c>
      <c r="F329" s="241" t="s">
        <v>2580</v>
      </c>
      <c r="G329" s="238"/>
      <c r="H329" s="240" t="s">
        <v>35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268</v>
      </c>
      <c r="AU329" s="247" t="s">
        <v>89</v>
      </c>
      <c r="AV329" s="13" t="s">
        <v>87</v>
      </c>
      <c r="AW329" s="13" t="s">
        <v>41</v>
      </c>
      <c r="AX329" s="13" t="s">
        <v>80</v>
      </c>
      <c r="AY329" s="247" t="s">
        <v>257</v>
      </c>
    </row>
    <row r="330" s="14" customFormat="1">
      <c r="A330" s="14"/>
      <c r="B330" s="248"/>
      <c r="C330" s="249"/>
      <c r="D330" s="239" t="s">
        <v>268</v>
      </c>
      <c r="E330" s="250" t="s">
        <v>35</v>
      </c>
      <c r="F330" s="251" t="s">
        <v>2620</v>
      </c>
      <c r="G330" s="249"/>
      <c r="H330" s="252">
        <v>4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268</v>
      </c>
      <c r="AU330" s="258" t="s">
        <v>89</v>
      </c>
      <c r="AV330" s="14" t="s">
        <v>89</v>
      </c>
      <c r="AW330" s="14" t="s">
        <v>41</v>
      </c>
      <c r="AX330" s="14" t="s">
        <v>80</v>
      </c>
      <c r="AY330" s="258" t="s">
        <v>257</v>
      </c>
    </row>
    <row r="331" s="15" customFormat="1">
      <c r="A331" s="15"/>
      <c r="B331" s="259"/>
      <c r="C331" s="260"/>
      <c r="D331" s="239" t="s">
        <v>268</v>
      </c>
      <c r="E331" s="261" t="s">
        <v>35</v>
      </c>
      <c r="F331" s="262" t="s">
        <v>272</v>
      </c>
      <c r="G331" s="260"/>
      <c r="H331" s="263">
        <v>4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9" t="s">
        <v>268</v>
      </c>
      <c r="AU331" s="269" t="s">
        <v>89</v>
      </c>
      <c r="AV331" s="15" t="s">
        <v>264</v>
      </c>
      <c r="AW331" s="15" t="s">
        <v>41</v>
      </c>
      <c r="AX331" s="15" t="s">
        <v>87</v>
      </c>
      <c r="AY331" s="269" t="s">
        <v>257</v>
      </c>
    </row>
    <row r="332" s="2" customFormat="1" ht="16.5" customHeight="1">
      <c r="A332" s="41"/>
      <c r="B332" s="42"/>
      <c r="C332" s="270" t="s">
        <v>504</v>
      </c>
      <c r="D332" s="270" t="s">
        <v>369</v>
      </c>
      <c r="E332" s="271" t="s">
        <v>1078</v>
      </c>
      <c r="F332" s="272" t="s">
        <v>1079</v>
      </c>
      <c r="G332" s="273" t="s">
        <v>396</v>
      </c>
      <c r="H332" s="274">
        <v>24</v>
      </c>
      <c r="I332" s="275"/>
      <c r="J332" s="276">
        <f>ROUND(I332*H332,2)</f>
        <v>0</v>
      </c>
      <c r="K332" s="272" t="s">
        <v>263</v>
      </c>
      <c r="L332" s="277"/>
      <c r="M332" s="278" t="s">
        <v>35</v>
      </c>
      <c r="N332" s="279" t="s">
        <v>51</v>
      </c>
      <c r="O332" s="87"/>
      <c r="P332" s="228">
        <f>O332*H332</f>
        <v>0</v>
      </c>
      <c r="Q332" s="228">
        <v>0.002</v>
      </c>
      <c r="R332" s="228">
        <f>Q332*H332</f>
        <v>0.048000000000000001</v>
      </c>
      <c r="S332" s="228">
        <v>0</v>
      </c>
      <c r="T332" s="229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30" t="s">
        <v>308</v>
      </c>
      <c r="AT332" s="230" t="s">
        <v>369</v>
      </c>
      <c r="AU332" s="230" t="s">
        <v>89</v>
      </c>
      <c r="AY332" s="19" t="s">
        <v>257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9" t="s">
        <v>87</v>
      </c>
      <c r="BK332" s="231">
        <f>ROUND(I332*H332,2)</f>
        <v>0</v>
      </c>
      <c r="BL332" s="19" t="s">
        <v>264</v>
      </c>
      <c r="BM332" s="230" t="s">
        <v>2558</v>
      </c>
    </row>
    <row r="333" s="13" customFormat="1">
      <c r="A333" s="13"/>
      <c r="B333" s="237"/>
      <c r="C333" s="238"/>
      <c r="D333" s="239" t="s">
        <v>268</v>
      </c>
      <c r="E333" s="240" t="s">
        <v>35</v>
      </c>
      <c r="F333" s="241" t="s">
        <v>2580</v>
      </c>
      <c r="G333" s="238"/>
      <c r="H333" s="240" t="s">
        <v>35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268</v>
      </c>
      <c r="AU333" s="247" t="s">
        <v>89</v>
      </c>
      <c r="AV333" s="13" t="s">
        <v>87</v>
      </c>
      <c r="AW333" s="13" t="s">
        <v>41</v>
      </c>
      <c r="AX333" s="13" t="s">
        <v>80</v>
      </c>
      <c r="AY333" s="247" t="s">
        <v>257</v>
      </c>
    </row>
    <row r="334" s="14" customFormat="1">
      <c r="A334" s="14"/>
      <c r="B334" s="248"/>
      <c r="C334" s="249"/>
      <c r="D334" s="239" t="s">
        <v>268</v>
      </c>
      <c r="E334" s="250" t="s">
        <v>35</v>
      </c>
      <c r="F334" s="251" t="s">
        <v>413</v>
      </c>
      <c r="G334" s="249"/>
      <c r="H334" s="252">
        <v>24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268</v>
      </c>
      <c r="AU334" s="258" t="s">
        <v>89</v>
      </c>
      <c r="AV334" s="14" t="s">
        <v>89</v>
      </c>
      <c r="AW334" s="14" t="s">
        <v>41</v>
      </c>
      <c r="AX334" s="14" t="s">
        <v>80</v>
      </c>
      <c r="AY334" s="258" t="s">
        <v>257</v>
      </c>
    </row>
    <row r="335" s="15" customFormat="1">
      <c r="A335" s="15"/>
      <c r="B335" s="259"/>
      <c r="C335" s="260"/>
      <c r="D335" s="239" t="s">
        <v>268</v>
      </c>
      <c r="E335" s="261" t="s">
        <v>35</v>
      </c>
      <c r="F335" s="262" t="s">
        <v>272</v>
      </c>
      <c r="G335" s="260"/>
      <c r="H335" s="263">
        <v>24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268</v>
      </c>
      <c r="AU335" s="269" t="s">
        <v>89</v>
      </c>
      <c r="AV335" s="15" t="s">
        <v>264</v>
      </c>
      <c r="AW335" s="15" t="s">
        <v>41</v>
      </c>
      <c r="AX335" s="15" t="s">
        <v>87</v>
      </c>
      <c r="AY335" s="269" t="s">
        <v>257</v>
      </c>
    </row>
    <row r="336" s="2" customFormat="1" ht="16.5" customHeight="1">
      <c r="A336" s="41"/>
      <c r="B336" s="42"/>
      <c r="C336" s="219" t="s">
        <v>509</v>
      </c>
      <c r="D336" s="219" t="s">
        <v>259</v>
      </c>
      <c r="E336" s="220" t="s">
        <v>1081</v>
      </c>
      <c r="F336" s="221" t="s">
        <v>1082</v>
      </c>
      <c r="G336" s="222" t="s">
        <v>396</v>
      </c>
      <c r="H336" s="223">
        <v>10</v>
      </c>
      <c r="I336" s="224"/>
      <c r="J336" s="225">
        <f>ROUND(I336*H336,2)</f>
        <v>0</v>
      </c>
      <c r="K336" s="221" t="s">
        <v>263</v>
      </c>
      <c r="L336" s="47"/>
      <c r="M336" s="226" t="s">
        <v>35</v>
      </c>
      <c r="N336" s="227" t="s">
        <v>51</v>
      </c>
      <c r="O336" s="87"/>
      <c r="P336" s="228">
        <f>O336*H336</f>
        <v>0</v>
      </c>
      <c r="Q336" s="228">
        <v>0.01248</v>
      </c>
      <c r="R336" s="228">
        <f>Q336*H336</f>
        <v>0.12479999999999999</v>
      </c>
      <c r="S336" s="228">
        <v>0</v>
      </c>
      <c r="T336" s="22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30" t="s">
        <v>264</v>
      </c>
      <c r="AT336" s="230" t="s">
        <v>259</v>
      </c>
      <c r="AU336" s="230" t="s">
        <v>89</v>
      </c>
      <c r="AY336" s="19" t="s">
        <v>257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9" t="s">
        <v>87</v>
      </c>
      <c r="BK336" s="231">
        <f>ROUND(I336*H336,2)</f>
        <v>0</v>
      </c>
      <c r="BL336" s="19" t="s">
        <v>264</v>
      </c>
      <c r="BM336" s="230" t="s">
        <v>2559</v>
      </c>
    </row>
    <row r="337" s="2" customFormat="1">
      <c r="A337" s="41"/>
      <c r="B337" s="42"/>
      <c r="C337" s="43"/>
      <c r="D337" s="232" t="s">
        <v>266</v>
      </c>
      <c r="E337" s="43"/>
      <c r="F337" s="233" t="s">
        <v>1084</v>
      </c>
      <c r="G337" s="43"/>
      <c r="H337" s="43"/>
      <c r="I337" s="234"/>
      <c r="J337" s="43"/>
      <c r="K337" s="43"/>
      <c r="L337" s="47"/>
      <c r="M337" s="235"/>
      <c r="N337" s="23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266</v>
      </c>
      <c r="AU337" s="19" t="s">
        <v>89</v>
      </c>
    </row>
    <row r="338" s="13" customFormat="1">
      <c r="A338" s="13"/>
      <c r="B338" s="237"/>
      <c r="C338" s="238"/>
      <c r="D338" s="239" t="s">
        <v>268</v>
      </c>
      <c r="E338" s="240" t="s">
        <v>35</v>
      </c>
      <c r="F338" s="241" t="s">
        <v>2580</v>
      </c>
      <c r="G338" s="238"/>
      <c r="H338" s="240" t="s">
        <v>35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268</v>
      </c>
      <c r="AU338" s="247" t="s">
        <v>89</v>
      </c>
      <c r="AV338" s="13" t="s">
        <v>87</v>
      </c>
      <c r="AW338" s="13" t="s">
        <v>41</v>
      </c>
      <c r="AX338" s="13" t="s">
        <v>80</v>
      </c>
      <c r="AY338" s="247" t="s">
        <v>257</v>
      </c>
    </row>
    <row r="339" s="14" customFormat="1">
      <c r="A339" s="14"/>
      <c r="B339" s="248"/>
      <c r="C339" s="249"/>
      <c r="D339" s="239" t="s">
        <v>268</v>
      </c>
      <c r="E339" s="250" t="s">
        <v>35</v>
      </c>
      <c r="F339" s="251" t="s">
        <v>323</v>
      </c>
      <c r="G339" s="249"/>
      <c r="H339" s="252">
        <v>10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8" t="s">
        <v>268</v>
      </c>
      <c r="AU339" s="258" t="s">
        <v>89</v>
      </c>
      <c r="AV339" s="14" t="s">
        <v>89</v>
      </c>
      <c r="AW339" s="14" t="s">
        <v>41</v>
      </c>
      <c r="AX339" s="14" t="s">
        <v>80</v>
      </c>
      <c r="AY339" s="258" t="s">
        <v>257</v>
      </c>
    </row>
    <row r="340" s="15" customFormat="1">
      <c r="A340" s="15"/>
      <c r="B340" s="259"/>
      <c r="C340" s="260"/>
      <c r="D340" s="239" t="s">
        <v>268</v>
      </c>
      <c r="E340" s="261" t="s">
        <v>35</v>
      </c>
      <c r="F340" s="262" t="s">
        <v>272</v>
      </c>
      <c r="G340" s="260"/>
      <c r="H340" s="263">
        <v>10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9" t="s">
        <v>268</v>
      </c>
      <c r="AU340" s="269" t="s">
        <v>89</v>
      </c>
      <c r="AV340" s="15" t="s">
        <v>264</v>
      </c>
      <c r="AW340" s="15" t="s">
        <v>41</v>
      </c>
      <c r="AX340" s="15" t="s">
        <v>87</v>
      </c>
      <c r="AY340" s="269" t="s">
        <v>257</v>
      </c>
    </row>
    <row r="341" s="2" customFormat="1" ht="16.5" customHeight="1">
      <c r="A341" s="41"/>
      <c r="B341" s="42"/>
      <c r="C341" s="270" t="s">
        <v>513</v>
      </c>
      <c r="D341" s="270" t="s">
        <v>369</v>
      </c>
      <c r="E341" s="271" t="s">
        <v>1085</v>
      </c>
      <c r="F341" s="272" t="s">
        <v>1086</v>
      </c>
      <c r="G341" s="273" t="s">
        <v>396</v>
      </c>
      <c r="H341" s="274">
        <v>10</v>
      </c>
      <c r="I341" s="275"/>
      <c r="J341" s="276">
        <f>ROUND(I341*H341,2)</f>
        <v>0</v>
      </c>
      <c r="K341" s="272" t="s">
        <v>263</v>
      </c>
      <c r="L341" s="277"/>
      <c r="M341" s="278" t="s">
        <v>35</v>
      </c>
      <c r="N341" s="279" t="s">
        <v>51</v>
      </c>
      <c r="O341" s="87"/>
      <c r="P341" s="228">
        <f>O341*H341</f>
        <v>0</v>
      </c>
      <c r="Q341" s="228">
        <v>0.54800000000000004</v>
      </c>
      <c r="R341" s="228">
        <f>Q341*H341</f>
        <v>5.4800000000000004</v>
      </c>
      <c r="S341" s="228">
        <v>0</v>
      </c>
      <c r="T341" s="22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30" t="s">
        <v>308</v>
      </c>
      <c r="AT341" s="230" t="s">
        <v>369</v>
      </c>
      <c r="AU341" s="230" t="s">
        <v>89</v>
      </c>
      <c r="AY341" s="19" t="s">
        <v>257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9" t="s">
        <v>87</v>
      </c>
      <c r="BK341" s="231">
        <f>ROUND(I341*H341,2)</f>
        <v>0</v>
      </c>
      <c r="BL341" s="19" t="s">
        <v>264</v>
      </c>
      <c r="BM341" s="230" t="s">
        <v>2560</v>
      </c>
    </row>
    <row r="342" s="2" customFormat="1" ht="16.5" customHeight="1">
      <c r="A342" s="41"/>
      <c r="B342" s="42"/>
      <c r="C342" s="219" t="s">
        <v>517</v>
      </c>
      <c r="D342" s="219" t="s">
        <v>259</v>
      </c>
      <c r="E342" s="220" t="s">
        <v>1088</v>
      </c>
      <c r="F342" s="221" t="s">
        <v>1089</v>
      </c>
      <c r="G342" s="222" t="s">
        <v>396</v>
      </c>
      <c r="H342" s="223">
        <v>10</v>
      </c>
      <c r="I342" s="224"/>
      <c r="J342" s="225">
        <f>ROUND(I342*H342,2)</f>
        <v>0</v>
      </c>
      <c r="K342" s="221" t="s">
        <v>263</v>
      </c>
      <c r="L342" s="47"/>
      <c r="M342" s="226" t="s">
        <v>35</v>
      </c>
      <c r="N342" s="227" t="s">
        <v>51</v>
      </c>
      <c r="O342" s="87"/>
      <c r="P342" s="228">
        <f>O342*H342</f>
        <v>0</v>
      </c>
      <c r="Q342" s="228">
        <v>0.028539999999999999</v>
      </c>
      <c r="R342" s="228">
        <f>Q342*H342</f>
        <v>0.28539999999999999</v>
      </c>
      <c r="S342" s="228">
        <v>0</v>
      </c>
      <c r="T342" s="22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30" t="s">
        <v>264</v>
      </c>
      <c r="AT342" s="230" t="s">
        <v>259</v>
      </c>
      <c r="AU342" s="230" t="s">
        <v>89</v>
      </c>
      <c r="AY342" s="19" t="s">
        <v>257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9" t="s">
        <v>87</v>
      </c>
      <c r="BK342" s="231">
        <f>ROUND(I342*H342,2)</f>
        <v>0</v>
      </c>
      <c r="BL342" s="19" t="s">
        <v>264</v>
      </c>
      <c r="BM342" s="230" t="s">
        <v>2561</v>
      </c>
    </row>
    <row r="343" s="2" customFormat="1">
      <c r="A343" s="41"/>
      <c r="B343" s="42"/>
      <c r="C343" s="43"/>
      <c r="D343" s="232" t="s">
        <v>266</v>
      </c>
      <c r="E343" s="43"/>
      <c r="F343" s="233" t="s">
        <v>1091</v>
      </c>
      <c r="G343" s="43"/>
      <c r="H343" s="43"/>
      <c r="I343" s="234"/>
      <c r="J343" s="43"/>
      <c r="K343" s="43"/>
      <c r="L343" s="47"/>
      <c r="M343" s="235"/>
      <c r="N343" s="23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19" t="s">
        <v>266</v>
      </c>
      <c r="AU343" s="19" t="s">
        <v>89</v>
      </c>
    </row>
    <row r="344" s="13" customFormat="1">
      <c r="A344" s="13"/>
      <c r="B344" s="237"/>
      <c r="C344" s="238"/>
      <c r="D344" s="239" t="s">
        <v>268</v>
      </c>
      <c r="E344" s="240" t="s">
        <v>35</v>
      </c>
      <c r="F344" s="241" t="s">
        <v>2623</v>
      </c>
      <c r="G344" s="238"/>
      <c r="H344" s="240" t="s">
        <v>35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268</v>
      </c>
      <c r="AU344" s="247" t="s">
        <v>89</v>
      </c>
      <c r="AV344" s="13" t="s">
        <v>87</v>
      </c>
      <c r="AW344" s="13" t="s">
        <v>41</v>
      </c>
      <c r="AX344" s="13" t="s">
        <v>80</v>
      </c>
      <c r="AY344" s="247" t="s">
        <v>257</v>
      </c>
    </row>
    <row r="345" s="14" customFormat="1">
      <c r="A345" s="14"/>
      <c r="B345" s="248"/>
      <c r="C345" s="249"/>
      <c r="D345" s="239" t="s">
        <v>268</v>
      </c>
      <c r="E345" s="250" t="s">
        <v>35</v>
      </c>
      <c r="F345" s="251" t="s">
        <v>323</v>
      </c>
      <c r="G345" s="249"/>
      <c r="H345" s="252">
        <v>10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8" t="s">
        <v>268</v>
      </c>
      <c r="AU345" s="258" t="s">
        <v>89</v>
      </c>
      <c r="AV345" s="14" t="s">
        <v>89</v>
      </c>
      <c r="AW345" s="14" t="s">
        <v>41</v>
      </c>
      <c r="AX345" s="14" t="s">
        <v>80</v>
      </c>
      <c r="AY345" s="258" t="s">
        <v>257</v>
      </c>
    </row>
    <row r="346" s="15" customFormat="1">
      <c r="A346" s="15"/>
      <c r="B346" s="259"/>
      <c r="C346" s="260"/>
      <c r="D346" s="239" t="s">
        <v>268</v>
      </c>
      <c r="E346" s="261" t="s">
        <v>35</v>
      </c>
      <c r="F346" s="262" t="s">
        <v>272</v>
      </c>
      <c r="G346" s="260"/>
      <c r="H346" s="263">
        <v>10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9" t="s">
        <v>268</v>
      </c>
      <c r="AU346" s="269" t="s">
        <v>89</v>
      </c>
      <c r="AV346" s="15" t="s">
        <v>264</v>
      </c>
      <c r="AW346" s="15" t="s">
        <v>41</v>
      </c>
      <c r="AX346" s="15" t="s">
        <v>87</v>
      </c>
      <c r="AY346" s="269" t="s">
        <v>257</v>
      </c>
    </row>
    <row r="347" s="2" customFormat="1" ht="16.5" customHeight="1">
      <c r="A347" s="41"/>
      <c r="B347" s="42"/>
      <c r="C347" s="270" t="s">
        <v>522</v>
      </c>
      <c r="D347" s="270" t="s">
        <v>369</v>
      </c>
      <c r="E347" s="271" t="s">
        <v>1092</v>
      </c>
      <c r="F347" s="272" t="s">
        <v>1093</v>
      </c>
      <c r="G347" s="273" t="s">
        <v>396</v>
      </c>
      <c r="H347" s="274">
        <v>10</v>
      </c>
      <c r="I347" s="275"/>
      <c r="J347" s="276">
        <f>ROUND(I347*H347,2)</f>
        <v>0</v>
      </c>
      <c r="K347" s="272" t="s">
        <v>263</v>
      </c>
      <c r="L347" s="277"/>
      <c r="M347" s="278" t="s">
        <v>35</v>
      </c>
      <c r="N347" s="279" t="s">
        <v>51</v>
      </c>
      <c r="O347" s="87"/>
      <c r="P347" s="228">
        <f>O347*H347</f>
        <v>0</v>
      </c>
      <c r="Q347" s="228">
        <v>1.6000000000000001</v>
      </c>
      <c r="R347" s="228">
        <f>Q347*H347</f>
        <v>16</v>
      </c>
      <c r="S347" s="228">
        <v>0</v>
      </c>
      <c r="T347" s="22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30" t="s">
        <v>308</v>
      </c>
      <c r="AT347" s="230" t="s">
        <v>369</v>
      </c>
      <c r="AU347" s="230" t="s">
        <v>89</v>
      </c>
      <c r="AY347" s="19" t="s">
        <v>257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9" t="s">
        <v>87</v>
      </c>
      <c r="BK347" s="231">
        <f>ROUND(I347*H347,2)</f>
        <v>0</v>
      </c>
      <c r="BL347" s="19" t="s">
        <v>264</v>
      </c>
      <c r="BM347" s="230" t="s">
        <v>2562</v>
      </c>
    </row>
    <row r="348" s="2" customFormat="1" ht="16.5" customHeight="1">
      <c r="A348" s="41"/>
      <c r="B348" s="42"/>
      <c r="C348" s="219" t="s">
        <v>528</v>
      </c>
      <c r="D348" s="219" t="s">
        <v>259</v>
      </c>
      <c r="E348" s="220" t="s">
        <v>1095</v>
      </c>
      <c r="F348" s="221" t="s">
        <v>1096</v>
      </c>
      <c r="G348" s="222" t="s">
        <v>396</v>
      </c>
      <c r="H348" s="223">
        <v>10</v>
      </c>
      <c r="I348" s="224"/>
      <c r="J348" s="225">
        <f>ROUND(I348*H348,2)</f>
        <v>0</v>
      </c>
      <c r="K348" s="221" t="s">
        <v>263</v>
      </c>
      <c r="L348" s="47"/>
      <c r="M348" s="226" t="s">
        <v>35</v>
      </c>
      <c r="N348" s="227" t="s">
        <v>51</v>
      </c>
      <c r="O348" s="87"/>
      <c r="P348" s="228">
        <f>O348*H348</f>
        <v>0</v>
      </c>
      <c r="Q348" s="228">
        <v>0.21734000000000001</v>
      </c>
      <c r="R348" s="228">
        <f>Q348*H348</f>
        <v>2.1734</v>
      </c>
      <c r="S348" s="228">
        <v>0</v>
      </c>
      <c r="T348" s="22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30" t="s">
        <v>264</v>
      </c>
      <c r="AT348" s="230" t="s">
        <v>259</v>
      </c>
      <c r="AU348" s="230" t="s">
        <v>89</v>
      </c>
      <c r="AY348" s="19" t="s">
        <v>257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9" t="s">
        <v>87</v>
      </c>
      <c r="BK348" s="231">
        <f>ROUND(I348*H348,2)</f>
        <v>0</v>
      </c>
      <c r="BL348" s="19" t="s">
        <v>264</v>
      </c>
      <c r="BM348" s="230" t="s">
        <v>2563</v>
      </c>
    </row>
    <row r="349" s="2" customFormat="1">
      <c r="A349" s="41"/>
      <c r="B349" s="42"/>
      <c r="C349" s="43"/>
      <c r="D349" s="232" t="s">
        <v>266</v>
      </c>
      <c r="E349" s="43"/>
      <c r="F349" s="233" t="s">
        <v>1098</v>
      </c>
      <c r="G349" s="43"/>
      <c r="H349" s="43"/>
      <c r="I349" s="234"/>
      <c r="J349" s="43"/>
      <c r="K349" s="43"/>
      <c r="L349" s="47"/>
      <c r="M349" s="235"/>
      <c r="N349" s="23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266</v>
      </c>
      <c r="AU349" s="19" t="s">
        <v>89</v>
      </c>
    </row>
    <row r="350" s="13" customFormat="1">
      <c r="A350" s="13"/>
      <c r="B350" s="237"/>
      <c r="C350" s="238"/>
      <c r="D350" s="239" t="s">
        <v>268</v>
      </c>
      <c r="E350" s="240" t="s">
        <v>35</v>
      </c>
      <c r="F350" s="241" t="s">
        <v>2580</v>
      </c>
      <c r="G350" s="238"/>
      <c r="H350" s="240" t="s">
        <v>35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268</v>
      </c>
      <c r="AU350" s="247" t="s">
        <v>89</v>
      </c>
      <c r="AV350" s="13" t="s">
        <v>87</v>
      </c>
      <c r="AW350" s="13" t="s">
        <v>41</v>
      </c>
      <c r="AX350" s="13" t="s">
        <v>80</v>
      </c>
      <c r="AY350" s="247" t="s">
        <v>257</v>
      </c>
    </row>
    <row r="351" s="14" customFormat="1">
      <c r="A351" s="14"/>
      <c r="B351" s="248"/>
      <c r="C351" s="249"/>
      <c r="D351" s="239" t="s">
        <v>268</v>
      </c>
      <c r="E351" s="250" t="s">
        <v>35</v>
      </c>
      <c r="F351" s="251" t="s">
        <v>2624</v>
      </c>
      <c r="G351" s="249"/>
      <c r="H351" s="252">
        <v>6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268</v>
      </c>
      <c r="AU351" s="258" t="s">
        <v>89</v>
      </c>
      <c r="AV351" s="14" t="s">
        <v>89</v>
      </c>
      <c r="AW351" s="14" t="s">
        <v>41</v>
      </c>
      <c r="AX351" s="14" t="s">
        <v>80</v>
      </c>
      <c r="AY351" s="258" t="s">
        <v>257</v>
      </c>
    </row>
    <row r="352" s="14" customFormat="1">
      <c r="A352" s="14"/>
      <c r="B352" s="248"/>
      <c r="C352" s="249"/>
      <c r="D352" s="239" t="s">
        <v>268</v>
      </c>
      <c r="E352" s="250" t="s">
        <v>35</v>
      </c>
      <c r="F352" s="251" t="s">
        <v>2625</v>
      </c>
      <c r="G352" s="249"/>
      <c r="H352" s="252">
        <v>4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8" t="s">
        <v>268</v>
      </c>
      <c r="AU352" s="258" t="s">
        <v>89</v>
      </c>
      <c r="AV352" s="14" t="s">
        <v>89</v>
      </c>
      <c r="AW352" s="14" t="s">
        <v>41</v>
      </c>
      <c r="AX352" s="14" t="s">
        <v>80</v>
      </c>
      <c r="AY352" s="258" t="s">
        <v>257</v>
      </c>
    </row>
    <row r="353" s="15" customFormat="1">
      <c r="A353" s="15"/>
      <c r="B353" s="259"/>
      <c r="C353" s="260"/>
      <c r="D353" s="239" t="s">
        <v>268</v>
      </c>
      <c r="E353" s="261" t="s">
        <v>35</v>
      </c>
      <c r="F353" s="262" t="s">
        <v>272</v>
      </c>
      <c r="G353" s="260"/>
      <c r="H353" s="263">
        <v>10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9" t="s">
        <v>268</v>
      </c>
      <c r="AU353" s="269" t="s">
        <v>89</v>
      </c>
      <c r="AV353" s="15" t="s">
        <v>264</v>
      </c>
      <c r="AW353" s="15" t="s">
        <v>41</v>
      </c>
      <c r="AX353" s="15" t="s">
        <v>87</v>
      </c>
      <c r="AY353" s="269" t="s">
        <v>257</v>
      </c>
    </row>
    <row r="354" s="2" customFormat="1" ht="16.5" customHeight="1">
      <c r="A354" s="41"/>
      <c r="B354" s="42"/>
      <c r="C354" s="270" t="s">
        <v>534</v>
      </c>
      <c r="D354" s="270" t="s">
        <v>369</v>
      </c>
      <c r="E354" s="271" t="s">
        <v>1101</v>
      </c>
      <c r="F354" s="272" t="s">
        <v>1102</v>
      </c>
      <c r="G354" s="273" t="s">
        <v>396</v>
      </c>
      <c r="H354" s="274">
        <v>6</v>
      </c>
      <c r="I354" s="275"/>
      <c r="J354" s="276">
        <f>ROUND(I354*H354,2)</f>
        <v>0</v>
      </c>
      <c r="K354" s="272" t="s">
        <v>35</v>
      </c>
      <c r="L354" s="277"/>
      <c r="M354" s="278" t="s">
        <v>35</v>
      </c>
      <c r="N354" s="279" t="s">
        <v>51</v>
      </c>
      <c r="O354" s="87"/>
      <c r="P354" s="228">
        <f>O354*H354</f>
        <v>0</v>
      </c>
      <c r="Q354" s="228">
        <v>0.119</v>
      </c>
      <c r="R354" s="228">
        <f>Q354*H354</f>
        <v>0.71399999999999997</v>
      </c>
      <c r="S354" s="228">
        <v>0</v>
      </c>
      <c r="T354" s="22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30" t="s">
        <v>308</v>
      </c>
      <c r="AT354" s="230" t="s">
        <v>369</v>
      </c>
      <c r="AU354" s="230" t="s">
        <v>89</v>
      </c>
      <c r="AY354" s="19" t="s">
        <v>257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9" t="s">
        <v>87</v>
      </c>
      <c r="BK354" s="231">
        <f>ROUND(I354*H354,2)</f>
        <v>0</v>
      </c>
      <c r="BL354" s="19" t="s">
        <v>264</v>
      </c>
      <c r="BM354" s="230" t="s">
        <v>2566</v>
      </c>
    </row>
    <row r="355" s="13" customFormat="1">
      <c r="A355" s="13"/>
      <c r="B355" s="237"/>
      <c r="C355" s="238"/>
      <c r="D355" s="239" t="s">
        <v>268</v>
      </c>
      <c r="E355" s="240" t="s">
        <v>35</v>
      </c>
      <c r="F355" s="241" t="s">
        <v>2580</v>
      </c>
      <c r="G355" s="238"/>
      <c r="H355" s="240" t="s">
        <v>35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268</v>
      </c>
      <c r="AU355" s="247" t="s">
        <v>89</v>
      </c>
      <c r="AV355" s="13" t="s">
        <v>87</v>
      </c>
      <c r="AW355" s="13" t="s">
        <v>41</v>
      </c>
      <c r="AX355" s="13" t="s">
        <v>80</v>
      </c>
      <c r="AY355" s="247" t="s">
        <v>257</v>
      </c>
    </row>
    <row r="356" s="14" customFormat="1">
      <c r="A356" s="14"/>
      <c r="B356" s="248"/>
      <c r="C356" s="249"/>
      <c r="D356" s="239" t="s">
        <v>268</v>
      </c>
      <c r="E356" s="250" t="s">
        <v>35</v>
      </c>
      <c r="F356" s="251" t="s">
        <v>2624</v>
      </c>
      <c r="G356" s="249"/>
      <c r="H356" s="252">
        <v>6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8" t="s">
        <v>268</v>
      </c>
      <c r="AU356" s="258" t="s">
        <v>89</v>
      </c>
      <c r="AV356" s="14" t="s">
        <v>89</v>
      </c>
      <c r="AW356" s="14" t="s">
        <v>41</v>
      </c>
      <c r="AX356" s="14" t="s">
        <v>80</v>
      </c>
      <c r="AY356" s="258" t="s">
        <v>257</v>
      </c>
    </row>
    <row r="357" s="15" customFormat="1">
      <c r="A357" s="15"/>
      <c r="B357" s="259"/>
      <c r="C357" s="260"/>
      <c r="D357" s="239" t="s">
        <v>268</v>
      </c>
      <c r="E357" s="261" t="s">
        <v>35</v>
      </c>
      <c r="F357" s="262" t="s">
        <v>272</v>
      </c>
      <c r="G357" s="260"/>
      <c r="H357" s="263">
        <v>6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9" t="s">
        <v>268</v>
      </c>
      <c r="AU357" s="269" t="s">
        <v>89</v>
      </c>
      <c r="AV357" s="15" t="s">
        <v>264</v>
      </c>
      <c r="AW357" s="15" t="s">
        <v>41</v>
      </c>
      <c r="AX357" s="15" t="s">
        <v>87</v>
      </c>
      <c r="AY357" s="269" t="s">
        <v>257</v>
      </c>
    </row>
    <row r="358" s="2" customFormat="1" ht="16.5" customHeight="1">
      <c r="A358" s="41"/>
      <c r="B358" s="42"/>
      <c r="C358" s="270" t="s">
        <v>541</v>
      </c>
      <c r="D358" s="270" t="s">
        <v>369</v>
      </c>
      <c r="E358" s="271" t="s">
        <v>1104</v>
      </c>
      <c r="F358" s="272" t="s">
        <v>1105</v>
      </c>
      <c r="G358" s="273" t="s">
        <v>396</v>
      </c>
      <c r="H358" s="274">
        <v>4</v>
      </c>
      <c r="I358" s="275"/>
      <c r="J358" s="276">
        <f>ROUND(I358*H358,2)</f>
        <v>0</v>
      </c>
      <c r="K358" s="272" t="s">
        <v>35</v>
      </c>
      <c r="L358" s="277"/>
      <c r="M358" s="278" t="s">
        <v>35</v>
      </c>
      <c r="N358" s="279" t="s">
        <v>51</v>
      </c>
      <c r="O358" s="87"/>
      <c r="P358" s="228">
        <f>O358*H358</f>
        <v>0</v>
      </c>
      <c r="Q358" s="228">
        <v>0.11799999999999999</v>
      </c>
      <c r="R358" s="228">
        <f>Q358*H358</f>
        <v>0.47199999999999998</v>
      </c>
      <c r="S358" s="228">
        <v>0</v>
      </c>
      <c r="T358" s="229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30" t="s">
        <v>308</v>
      </c>
      <c r="AT358" s="230" t="s">
        <v>369</v>
      </c>
      <c r="AU358" s="230" t="s">
        <v>89</v>
      </c>
      <c r="AY358" s="19" t="s">
        <v>257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9" t="s">
        <v>87</v>
      </c>
      <c r="BK358" s="231">
        <f>ROUND(I358*H358,2)</f>
        <v>0</v>
      </c>
      <c r="BL358" s="19" t="s">
        <v>264</v>
      </c>
      <c r="BM358" s="230" t="s">
        <v>2567</v>
      </c>
    </row>
    <row r="359" s="13" customFormat="1">
      <c r="A359" s="13"/>
      <c r="B359" s="237"/>
      <c r="C359" s="238"/>
      <c r="D359" s="239" t="s">
        <v>268</v>
      </c>
      <c r="E359" s="240" t="s">
        <v>35</v>
      </c>
      <c r="F359" s="241" t="s">
        <v>2580</v>
      </c>
      <c r="G359" s="238"/>
      <c r="H359" s="240" t="s">
        <v>35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268</v>
      </c>
      <c r="AU359" s="247" t="s">
        <v>89</v>
      </c>
      <c r="AV359" s="13" t="s">
        <v>87</v>
      </c>
      <c r="AW359" s="13" t="s">
        <v>41</v>
      </c>
      <c r="AX359" s="13" t="s">
        <v>80</v>
      </c>
      <c r="AY359" s="247" t="s">
        <v>257</v>
      </c>
    </row>
    <row r="360" s="14" customFormat="1">
      <c r="A360" s="14"/>
      <c r="B360" s="248"/>
      <c r="C360" s="249"/>
      <c r="D360" s="239" t="s">
        <v>268</v>
      </c>
      <c r="E360" s="250" t="s">
        <v>35</v>
      </c>
      <c r="F360" s="251" t="s">
        <v>2625</v>
      </c>
      <c r="G360" s="249"/>
      <c r="H360" s="252">
        <v>4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8" t="s">
        <v>268</v>
      </c>
      <c r="AU360" s="258" t="s">
        <v>89</v>
      </c>
      <c r="AV360" s="14" t="s">
        <v>89</v>
      </c>
      <c r="AW360" s="14" t="s">
        <v>41</v>
      </c>
      <c r="AX360" s="14" t="s">
        <v>80</v>
      </c>
      <c r="AY360" s="258" t="s">
        <v>257</v>
      </c>
    </row>
    <row r="361" s="15" customFormat="1">
      <c r="A361" s="15"/>
      <c r="B361" s="259"/>
      <c r="C361" s="260"/>
      <c r="D361" s="239" t="s">
        <v>268</v>
      </c>
      <c r="E361" s="261" t="s">
        <v>35</v>
      </c>
      <c r="F361" s="262" t="s">
        <v>272</v>
      </c>
      <c r="G361" s="260"/>
      <c r="H361" s="263">
        <v>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9" t="s">
        <v>268</v>
      </c>
      <c r="AU361" s="269" t="s">
        <v>89</v>
      </c>
      <c r="AV361" s="15" t="s">
        <v>264</v>
      </c>
      <c r="AW361" s="15" t="s">
        <v>41</v>
      </c>
      <c r="AX361" s="15" t="s">
        <v>87</v>
      </c>
      <c r="AY361" s="269" t="s">
        <v>257</v>
      </c>
    </row>
    <row r="362" s="2" customFormat="1" ht="16.5" customHeight="1">
      <c r="A362" s="41"/>
      <c r="B362" s="42"/>
      <c r="C362" s="219" t="s">
        <v>546</v>
      </c>
      <c r="D362" s="219" t="s">
        <v>259</v>
      </c>
      <c r="E362" s="220" t="s">
        <v>1107</v>
      </c>
      <c r="F362" s="221" t="s">
        <v>1108</v>
      </c>
      <c r="G362" s="222" t="s">
        <v>297</v>
      </c>
      <c r="H362" s="223">
        <v>206.56</v>
      </c>
      <c r="I362" s="224"/>
      <c r="J362" s="225">
        <f>ROUND(I362*H362,2)</f>
        <v>0</v>
      </c>
      <c r="K362" s="221" t="s">
        <v>263</v>
      </c>
      <c r="L362" s="47"/>
      <c r="M362" s="226" t="s">
        <v>35</v>
      </c>
      <c r="N362" s="227" t="s">
        <v>51</v>
      </c>
      <c r="O362" s="87"/>
      <c r="P362" s="228">
        <f>O362*H362</f>
        <v>0</v>
      </c>
      <c r="Q362" s="228">
        <v>0.00012999999999999999</v>
      </c>
      <c r="R362" s="228">
        <f>Q362*H362</f>
        <v>0.0268528</v>
      </c>
      <c r="S362" s="228">
        <v>0</v>
      </c>
      <c r="T362" s="229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30" t="s">
        <v>264</v>
      </c>
      <c r="AT362" s="230" t="s">
        <v>259</v>
      </c>
      <c r="AU362" s="230" t="s">
        <v>89</v>
      </c>
      <c r="AY362" s="19" t="s">
        <v>257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9" t="s">
        <v>87</v>
      </c>
      <c r="BK362" s="231">
        <f>ROUND(I362*H362,2)</f>
        <v>0</v>
      </c>
      <c r="BL362" s="19" t="s">
        <v>264</v>
      </c>
      <c r="BM362" s="230" t="s">
        <v>2568</v>
      </c>
    </row>
    <row r="363" s="2" customFormat="1">
      <c r="A363" s="41"/>
      <c r="B363" s="42"/>
      <c r="C363" s="43"/>
      <c r="D363" s="232" t="s">
        <v>266</v>
      </c>
      <c r="E363" s="43"/>
      <c r="F363" s="233" t="s">
        <v>1110</v>
      </c>
      <c r="G363" s="43"/>
      <c r="H363" s="43"/>
      <c r="I363" s="234"/>
      <c r="J363" s="43"/>
      <c r="K363" s="43"/>
      <c r="L363" s="47"/>
      <c r="M363" s="235"/>
      <c r="N363" s="236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9" t="s">
        <v>266</v>
      </c>
      <c r="AU363" s="19" t="s">
        <v>89</v>
      </c>
    </row>
    <row r="364" s="13" customFormat="1">
      <c r="A364" s="13"/>
      <c r="B364" s="237"/>
      <c r="C364" s="238"/>
      <c r="D364" s="239" t="s">
        <v>268</v>
      </c>
      <c r="E364" s="240" t="s">
        <v>35</v>
      </c>
      <c r="F364" s="241" t="s">
        <v>2580</v>
      </c>
      <c r="G364" s="238"/>
      <c r="H364" s="240" t="s">
        <v>35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268</v>
      </c>
      <c r="AU364" s="247" t="s">
        <v>89</v>
      </c>
      <c r="AV364" s="13" t="s">
        <v>87</v>
      </c>
      <c r="AW364" s="13" t="s">
        <v>41</v>
      </c>
      <c r="AX364" s="13" t="s">
        <v>80</v>
      </c>
      <c r="AY364" s="247" t="s">
        <v>257</v>
      </c>
    </row>
    <row r="365" s="14" customFormat="1">
      <c r="A365" s="14"/>
      <c r="B365" s="248"/>
      <c r="C365" s="249"/>
      <c r="D365" s="239" t="s">
        <v>268</v>
      </c>
      <c r="E365" s="250" t="s">
        <v>35</v>
      </c>
      <c r="F365" s="251" t="s">
        <v>2604</v>
      </c>
      <c r="G365" s="249"/>
      <c r="H365" s="252">
        <v>206.56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268</v>
      </c>
      <c r="AU365" s="258" t="s">
        <v>89</v>
      </c>
      <c r="AV365" s="14" t="s">
        <v>89</v>
      </c>
      <c r="AW365" s="14" t="s">
        <v>41</v>
      </c>
      <c r="AX365" s="14" t="s">
        <v>80</v>
      </c>
      <c r="AY365" s="258" t="s">
        <v>257</v>
      </c>
    </row>
    <row r="366" s="15" customFormat="1">
      <c r="A366" s="15"/>
      <c r="B366" s="259"/>
      <c r="C366" s="260"/>
      <c r="D366" s="239" t="s">
        <v>268</v>
      </c>
      <c r="E366" s="261" t="s">
        <v>35</v>
      </c>
      <c r="F366" s="262" t="s">
        <v>272</v>
      </c>
      <c r="G366" s="260"/>
      <c r="H366" s="263">
        <v>206.56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9" t="s">
        <v>268</v>
      </c>
      <c r="AU366" s="269" t="s">
        <v>89</v>
      </c>
      <c r="AV366" s="15" t="s">
        <v>264</v>
      </c>
      <c r="AW366" s="15" t="s">
        <v>41</v>
      </c>
      <c r="AX366" s="15" t="s">
        <v>87</v>
      </c>
      <c r="AY366" s="269" t="s">
        <v>257</v>
      </c>
    </row>
    <row r="367" s="12" customFormat="1" ht="22.8" customHeight="1">
      <c r="A367" s="12"/>
      <c r="B367" s="203"/>
      <c r="C367" s="204"/>
      <c r="D367" s="205" t="s">
        <v>79</v>
      </c>
      <c r="E367" s="217" t="s">
        <v>315</v>
      </c>
      <c r="F367" s="217" t="s">
        <v>533</v>
      </c>
      <c r="G367" s="204"/>
      <c r="H367" s="204"/>
      <c r="I367" s="207"/>
      <c r="J367" s="218">
        <f>BK367</f>
        <v>0</v>
      </c>
      <c r="K367" s="204"/>
      <c r="L367" s="209"/>
      <c r="M367" s="210"/>
      <c r="N367" s="211"/>
      <c r="O367" s="211"/>
      <c r="P367" s="212">
        <f>SUM(P368:P374)</f>
        <v>0</v>
      </c>
      <c r="Q367" s="211"/>
      <c r="R367" s="212">
        <f>SUM(R368:R374)</f>
        <v>0</v>
      </c>
      <c r="S367" s="211"/>
      <c r="T367" s="213">
        <f>SUM(T368:T374)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4" t="s">
        <v>87</v>
      </c>
      <c r="AT367" s="215" t="s">
        <v>79</v>
      </c>
      <c r="AU367" s="215" t="s">
        <v>87</v>
      </c>
      <c r="AY367" s="214" t="s">
        <v>257</v>
      </c>
      <c r="BK367" s="216">
        <f>SUM(BK368:BK374)</f>
        <v>0</v>
      </c>
    </row>
    <row r="368" s="2" customFormat="1" ht="16.5" customHeight="1">
      <c r="A368" s="41"/>
      <c r="B368" s="42"/>
      <c r="C368" s="219" t="s">
        <v>554</v>
      </c>
      <c r="D368" s="219" t="s">
        <v>259</v>
      </c>
      <c r="E368" s="220" t="s">
        <v>535</v>
      </c>
      <c r="F368" s="221" t="s">
        <v>536</v>
      </c>
      <c r="G368" s="222" t="s">
        <v>297</v>
      </c>
      <c r="H368" s="223">
        <v>250.80000000000001</v>
      </c>
      <c r="I368" s="224"/>
      <c r="J368" s="225">
        <f>ROUND(I368*H368,2)</f>
        <v>0</v>
      </c>
      <c r="K368" s="221" t="s">
        <v>263</v>
      </c>
      <c r="L368" s="47"/>
      <c r="M368" s="226" t="s">
        <v>35</v>
      </c>
      <c r="N368" s="227" t="s">
        <v>51</v>
      </c>
      <c r="O368" s="87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30" t="s">
        <v>264</v>
      </c>
      <c r="AT368" s="230" t="s">
        <v>259</v>
      </c>
      <c r="AU368" s="230" t="s">
        <v>89</v>
      </c>
      <c r="AY368" s="19" t="s">
        <v>257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9" t="s">
        <v>87</v>
      </c>
      <c r="BK368" s="231">
        <f>ROUND(I368*H368,2)</f>
        <v>0</v>
      </c>
      <c r="BL368" s="19" t="s">
        <v>264</v>
      </c>
      <c r="BM368" s="230" t="s">
        <v>2569</v>
      </c>
    </row>
    <row r="369" s="2" customFormat="1">
      <c r="A369" s="41"/>
      <c r="B369" s="42"/>
      <c r="C369" s="43"/>
      <c r="D369" s="232" t="s">
        <v>266</v>
      </c>
      <c r="E369" s="43"/>
      <c r="F369" s="233" t="s">
        <v>538</v>
      </c>
      <c r="G369" s="43"/>
      <c r="H369" s="43"/>
      <c r="I369" s="234"/>
      <c r="J369" s="43"/>
      <c r="K369" s="43"/>
      <c r="L369" s="47"/>
      <c r="M369" s="235"/>
      <c r="N369" s="236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266</v>
      </c>
      <c r="AU369" s="19" t="s">
        <v>89</v>
      </c>
    </row>
    <row r="370" s="13" customFormat="1">
      <c r="A370" s="13"/>
      <c r="B370" s="237"/>
      <c r="C370" s="238"/>
      <c r="D370" s="239" t="s">
        <v>268</v>
      </c>
      <c r="E370" s="240" t="s">
        <v>35</v>
      </c>
      <c r="F370" s="241" t="s">
        <v>2580</v>
      </c>
      <c r="G370" s="238"/>
      <c r="H370" s="240" t="s">
        <v>35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268</v>
      </c>
      <c r="AU370" s="247" t="s">
        <v>89</v>
      </c>
      <c r="AV370" s="13" t="s">
        <v>87</v>
      </c>
      <c r="AW370" s="13" t="s">
        <v>41</v>
      </c>
      <c r="AX370" s="13" t="s">
        <v>80</v>
      </c>
      <c r="AY370" s="247" t="s">
        <v>257</v>
      </c>
    </row>
    <row r="371" s="13" customFormat="1">
      <c r="A371" s="13"/>
      <c r="B371" s="237"/>
      <c r="C371" s="238"/>
      <c r="D371" s="239" t="s">
        <v>268</v>
      </c>
      <c r="E371" s="240" t="s">
        <v>35</v>
      </c>
      <c r="F371" s="241" t="s">
        <v>975</v>
      </c>
      <c r="G371" s="238"/>
      <c r="H371" s="240" t="s">
        <v>35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268</v>
      </c>
      <c r="AU371" s="247" t="s">
        <v>89</v>
      </c>
      <c r="AV371" s="13" t="s">
        <v>87</v>
      </c>
      <c r="AW371" s="13" t="s">
        <v>41</v>
      </c>
      <c r="AX371" s="13" t="s">
        <v>80</v>
      </c>
      <c r="AY371" s="247" t="s">
        <v>257</v>
      </c>
    </row>
    <row r="372" s="13" customFormat="1">
      <c r="A372" s="13"/>
      <c r="B372" s="237"/>
      <c r="C372" s="238"/>
      <c r="D372" s="239" t="s">
        <v>268</v>
      </c>
      <c r="E372" s="240" t="s">
        <v>35</v>
      </c>
      <c r="F372" s="241" t="s">
        <v>976</v>
      </c>
      <c r="G372" s="238"/>
      <c r="H372" s="240" t="s">
        <v>35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268</v>
      </c>
      <c r="AU372" s="247" t="s">
        <v>89</v>
      </c>
      <c r="AV372" s="13" t="s">
        <v>87</v>
      </c>
      <c r="AW372" s="13" t="s">
        <v>41</v>
      </c>
      <c r="AX372" s="13" t="s">
        <v>80</v>
      </c>
      <c r="AY372" s="247" t="s">
        <v>257</v>
      </c>
    </row>
    <row r="373" s="14" customFormat="1">
      <c r="A373" s="14"/>
      <c r="B373" s="248"/>
      <c r="C373" s="249"/>
      <c r="D373" s="239" t="s">
        <v>268</v>
      </c>
      <c r="E373" s="250" t="s">
        <v>35</v>
      </c>
      <c r="F373" s="251" t="s">
        <v>2626</v>
      </c>
      <c r="G373" s="249"/>
      <c r="H373" s="252">
        <v>250.80000000000001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268</v>
      </c>
      <c r="AU373" s="258" t="s">
        <v>89</v>
      </c>
      <c r="AV373" s="14" t="s">
        <v>89</v>
      </c>
      <c r="AW373" s="14" t="s">
        <v>41</v>
      </c>
      <c r="AX373" s="14" t="s">
        <v>80</v>
      </c>
      <c r="AY373" s="258" t="s">
        <v>257</v>
      </c>
    </row>
    <row r="374" s="15" customFormat="1">
      <c r="A374" s="15"/>
      <c r="B374" s="259"/>
      <c r="C374" s="260"/>
      <c r="D374" s="239" t="s">
        <v>268</v>
      </c>
      <c r="E374" s="261" t="s">
        <v>35</v>
      </c>
      <c r="F374" s="262" t="s">
        <v>272</v>
      </c>
      <c r="G374" s="260"/>
      <c r="H374" s="263">
        <v>250.80000000000001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9" t="s">
        <v>268</v>
      </c>
      <c r="AU374" s="269" t="s">
        <v>89</v>
      </c>
      <c r="AV374" s="15" t="s">
        <v>264</v>
      </c>
      <c r="AW374" s="15" t="s">
        <v>41</v>
      </c>
      <c r="AX374" s="15" t="s">
        <v>87</v>
      </c>
      <c r="AY374" s="269" t="s">
        <v>257</v>
      </c>
    </row>
    <row r="375" s="12" customFormat="1" ht="22.8" customHeight="1">
      <c r="A375" s="12"/>
      <c r="B375" s="203"/>
      <c r="C375" s="204"/>
      <c r="D375" s="205" t="s">
        <v>79</v>
      </c>
      <c r="E375" s="217" t="s">
        <v>539</v>
      </c>
      <c r="F375" s="217" t="s">
        <v>540</v>
      </c>
      <c r="G375" s="204"/>
      <c r="H375" s="204"/>
      <c r="I375" s="207"/>
      <c r="J375" s="218">
        <f>BK375</f>
        <v>0</v>
      </c>
      <c r="K375" s="204"/>
      <c r="L375" s="209"/>
      <c r="M375" s="210"/>
      <c r="N375" s="211"/>
      <c r="O375" s="211"/>
      <c r="P375" s="212">
        <f>SUM(P376:P391)</f>
        <v>0</v>
      </c>
      <c r="Q375" s="211"/>
      <c r="R375" s="212">
        <f>SUM(R376:R391)</f>
        <v>0</v>
      </c>
      <c r="S375" s="211"/>
      <c r="T375" s="213">
        <f>SUM(T376:T391)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4" t="s">
        <v>87</v>
      </c>
      <c r="AT375" s="215" t="s">
        <v>79</v>
      </c>
      <c r="AU375" s="215" t="s">
        <v>87</v>
      </c>
      <c r="AY375" s="214" t="s">
        <v>257</v>
      </c>
      <c r="BK375" s="216">
        <f>SUM(BK376:BK391)</f>
        <v>0</v>
      </c>
    </row>
    <row r="376" s="2" customFormat="1" ht="24.15" customHeight="1">
      <c r="A376" s="41"/>
      <c r="B376" s="42"/>
      <c r="C376" s="219" t="s">
        <v>560</v>
      </c>
      <c r="D376" s="219" t="s">
        <v>259</v>
      </c>
      <c r="E376" s="220" t="s">
        <v>542</v>
      </c>
      <c r="F376" s="221" t="s">
        <v>543</v>
      </c>
      <c r="G376" s="222" t="s">
        <v>356</v>
      </c>
      <c r="H376" s="223">
        <v>237.28299999999999</v>
      </c>
      <c r="I376" s="224"/>
      <c r="J376" s="225">
        <f>ROUND(I376*H376,2)</f>
        <v>0</v>
      </c>
      <c r="K376" s="221" t="s">
        <v>263</v>
      </c>
      <c r="L376" s="47"/>
      <c r="M376" s="226" t="s">
        <v>35</v>
      </c>
      <c r="N376" s="227" t="s">
        <v>51</v>
      </c>
      <c r="O376" s="87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30" t="s">
        <v>264</v>
      </c>
      <c r="AT376" s="230" t="s">
        <v>259</v>
      </c>
      <c r="AU376" s="230" t="s">
        <v>89</v>
      </c>
      <c r="AY376" s="19" t="s">
        <v>257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9" t="s">
        <v>87</v>
      </c>
      <c r="BK376" s="231">
        <f>ROUND(I376*H376,2)</f>
        <v>0</v>
      </c>
      <c r="BL376" s="19" t="s">
        <v>264</v>
      </c>
      <c r="BM376" s="230" t="s">
        <v>2571</v>
      </c>
    </row>
    <row r="377" s="2" customFormat="1">
      <c r="A377" s="41"/>
      <c r="B377" s="42"/>
      <c r="C377" s="43"/>
      <c r="D377" s="232" t="s">
        <v>266</v>
      </c>
      <c r="E377" s="43"/>
      <c r="F377" s="233" t="s">
        <v>545</v>
      </c>
      <c r="G377" s="43"/>
      <c r="H377" s="43"/>
      <c r="I377" s="234"/>
      <c r="J377" s="43"/>
      <c r="K377" s="43"/>
      <c r="L377" s="47"/>
      <c r="M377" s="235"/>
      <c r="N377" s="236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19" t="s">
        <v>266</v>
      </c>
      <c r="AU377" s="19" t="s">
        <v>89</v>
      </c>
    </row>
    <row r="378" s="2" customFormat="1" ht="24.15" customHeight="1">
      <c r="A378" s="41"/>
      <c r="B378" s="42"/>
      <c r="C378" s="219" t="s">
        <v>567</v>
      </c>
      <c r="D378" s="219" t="s">
        <v>259</v>
      </c>
      <c r="E378" s="220" t="s">
        <v>547</v>
      </c>
      <c r="F378" s="221" t="s">
        <v>548</v>
      </c>
      <c r="G378" s="222" t="s">
        <v>356</v>
      </c>
      <c r="H378" s="223">
        <v>2610.1129999999998</v>
      </c>
      <c r="I378" s="224"/>
      <c r="J378" s="225">
        <f>ROUND(I378*H378,2)</f>
        <v>0</v>
      </c>
      <c r="K378" s="221" t="s">
        <v>263</v>
      </c>
      <c r="L378" s="47"/>
      <c r="M378" s="226" t="s">
        <v>35</v>
      </c>
      <c r="N378" s="227" t="s">
        <v>51</v>
      </c>
      <c r="O378" s="87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30" t="s">
        <v>264</v>
      </c>
      <c r="AT378" s="230" t="s">
        <v>259</v>
      </c>
      <c r="AU378" s="230" t="s">
        <v>89</v>
      </c>
      <c r="AY378" s="19" t="s">
        <v>257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9" t="s">
        <v>87</v>
      </c>
      <c r="BK378" s="231">
        <f>ROUND(I378*H378,2)</f>
        <v>0</v>
      </c>
      <c r="BL378" s="19" t="s">
        <v>264</v>
      </c>
      <c r="BM378" s="230" t="s">
        <v>2572</v>
      </c>
    </row>
    <row r="379" s="2" customFormat="1">
      <c r="A379" s="41"/>
      <c r="B379" s="42"/>
      <c r="C379" s="43"/>
      <c r="D379" s="232" t="s">
        <v>266</v>
      </c>
      <c r="E379" s="43"/>
      <c r="F379" s="233" t="s">
        <v>550</v>
      </c>
      <c r="G379" s="43"/>
      <c r="H379" s="43"/>
      <c r="I379" s="234"/>
      <c r="J379" s="43"/>
      <c r="K379" s="43"/>
      <c r="L379" s="47"/>
      <c r="M379" s="235"/>
      <c r="N379" s="236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9" t="s">
        <v>266</v>
      </c>
      <c r="AU379" s="19" t="s">
        <v>89</v>
      </c>
    </row>
    <row r="380" s="2" customFormat="1">
      <c r="A380" s="41"/>
      <c r="B380" s="42"/>
      <c r="C380" s="43"/>
      <c r="D380" s="239" t="s">
        <v>551</v>
      </c>
      <c r="E380" s="43"/>
      <c r="F380" s="280" t="s">
        <v>552</v>
      </c>
      <c r="G380" s="43"/>
      <c r="H380" s="43"/>
      <c r="I380" s="234"/>
      <c r="J380" s="43"/>
      <c r="K380" s="43"/>
      <c r="L380" s="47"/>
      <c r="M380" s="235"/>
      <c r="N380" s="236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551</v>
      </c>
      <c r="AU380" s="19" t="s">
        <v>89</v>
      </c>
    </row>
    <row r="381" s="14" customFormat="1">
      <c r="A381" s="14"/>
      <c r="B381" s="248"/>
      <c r="C381" s="249"/>
      <c r="D381" s="239" t="s">
        <v>268</v>
      </c>
      <c r="E381" s="249"/>
      <c r="F381" s="251" t="s">
        <v>2627</v>
      </c>
      <c r="G381" s="249"/>
      <c r="H381" s="252">
        <v>2610.1129999999998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268</v>
      </c>
      <c r="AU381" s="258" t="s">
        <v>89</v>
      </c>
      <c r="AV381" s="14" t="s">
        <v>89</v>
      </c>
      <c r="AW381" s="14" t="s">
        <v>4</v>
      </c>
      <c r="AX381" s="14" t="s">
        <v>87</v>
      </c>
      <c r="AY381" s="258" t="s">
        <v>257</v>
      </c>
    </row>
    <row r="382" s="2" customFormat="1" ht="24.15" customHeight="1">
      <c r="A382" s="41"/>
      <c r="B382" s="42"/>
      <c r="C382" s="219" t="s">
        <v>691</v>
      </c>
      <c r="D382" s="219" t="s">
        <v>259</v>
      </c>
      <c r="E382" s="220" t="s">
        <v>555</v>
      </c>
      <c r="F382" s="221" t="s">
        <v>556</v>
      </c>
      <c r="G382" s="222" t="s">
        <v>356</v>
      </c>
      <c r="H382" s="223">
        <v>37.131999999999998</v>
      </c>
      <c r="I382" s="224"/>
      <c r="J382" s="225">
        <f>ROUND(I382*H382,2)</f>
        <v>0</v>
      </c>
      <c r="K382" s="221" t="s">
        <v>263</v>
      </c>
      <c r="L382" s="47"/>
      <c r="M382" s="226" t="s">
        <v>35</v>
      </c>
      <c r="N382" s="227" t="s">
        <v>51</v>
      </c>
      <c r="O382" s="87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30" t="s">
        <v>264</v>
      </c>
      <c r="AT382" s="230" t="s">
        <v>259</v>
      </c>
      <c r="AU382" s="230" t="s">
        <v>89</v>
      </c>
      <c r="AY382" s="19" t="s">
        <v>257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9" t="s">
        <v>87</v>
      </c>
      <c r="BK382" s="231">
        <f>ROUND(I382*H382,2)</f>
        <v>0</v>
      </c>
      <c r="BL382" s="19" t="s">
        <v>264</v>
      </c>
      <c r="BM382" s="230" t="s">
        <v>2574</v>
      </c>
    </row>
    <row r="383" s="2" customFormat="1">
      <c r="A383" s="41"/>
      <c r="B383" s="42"/>
      <c r="C383" s="43"/>
      <c r="D383" s="232" t="s">
        <v>266</v>
      </c>
      <c r="E383" s="43"/>
      <c r="F383" s="233" t="s">
        <v>558</v>
      </c>
      <c r="G383" s="43"/>
      <c r="H383" s="43"/>
      <c r="I383" s="234"/>
      <c r="J383" s="43"/>
      <c r="K383" s="43"/>
      <c r="L383" s="47"/>
      <c r="M383" s="235"/>
      <c r="N383" s="236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19" t="s">
        <v>266</v>
      </c>
      <c r="AU383" s="19" t="s">
        <v>89</v>
      </c>
    </row>
    <row r="384" s="13" customFormat="1">
      <c r="A384" s="13"/>
      <c r="B384" s="237"/>
      <c r="C384" s="238"/>
      <c r="D384" s="239" t="s">
        <v>268</v>
      </c>
      <c r="E384" s="240" t="s">
        <v>35</v>
      </c>
      <c r="F384" s="241" t="s">
        <v>2580</v>
      </c>
      <c r="G384" s="238"/>
      <c r="H384" s="240" t="s">
        <v>35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268</v>
      </c>
      <c r="AU384" s="247" t="s">
        <v>89</v>
      </c>
      <c r="AV384" s="13" t="s">
        <v>87</v>
      </c>
      <c r="AW384" s="13" t="s">
        <v>41</v>
      </c>
      <c r="AX384" s="13" t="s">
        <v>80</v>
      </c>
      <c r="AY384" s="247" t="s">
        <v>257</v>
      </c>
    </row>
    <row r="385" s="14" customFormat="1">
      <c r="A385" s="14"/>
      <c r="B385" s="248"/>
      <c r="C385" s="249"/>
      <c r="D385" s="239" t="s">
        <v>268</v>
      </c>
      <c r="E385" s="250" t="s">
        <v>35</v>
      </c>
      <c r="F385" s="251" t="s">
        <v>2628</v>
      </c>
      <c r="G385" s="249"/>
      <c r="H385" s="252">
        <v>37.131999999999998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268</v>
      </c>
      <c r="AU385" s="258" t="s">
        <v>89</v>
      </c>
      <c r="AV385" s="14" t="s">
        <v>89</v>
      </c>
      <c r="AW385" s="14" t="s">
        <v>41</v>
      </c>
      <c r="AX385" s="14" t="s">
        <v>80</v>
      </c>
      <c r="AY385" s="258" t="s">
        <v>257</v>
      </c>
    </row>
    <row r="386" s="15" customFormat="1">
      <c r="A386" s="15"/>
      <c r="B386" s="259"/>
      <c r="C386" s="260"/>
      <c r="D386" s="239" t="s">
        <v>268</v>
      </c>
      <c r="E386" s="261" t="s">
        <v>35</v>
      </c>
      <c r="F386" s="262" t="s">
        <v>272</v>
      </c>
      <c r="G386" s="260"/>
      <c r="H386" s="263">
        <v>37.131999999999998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9" t="s">
        <v>268</v>
      </c>
      <c r="AU386" s="269" t="s">
        <v>89</v>
      </c>
      <c r="AV386" s="15" t="s">
        <v>264</v>
      </c>
      <c r="AW386" s="15" t="s">
        <v>41</v>
      </c>
      <c r="AX386" s="15" t="s">
        <v>87</v>
      </c>
      <c r="AY386" s="269" t="s">
        <v>257</v>
      </c>
    </row>
    <row r="387" s="2" customFormat="1" ht="24.15" customHeight="1">
      <c r="A387" s="41"/>
      <c r="B387" s="42"/>
      <c r="C387" s="219" t="s">
        <v>693</v>
      </c>
      <c r="D387" s="219" t="s">
        <v>259</v>
      </c>
      <c r="E387" s="220" t="s">
        <v>561</v>
      </c>
      <c r="F387" s="221" t="s">
        <v>355</v>
      </c>
      <c r="G387" s="222" t="s">
        <v>356</v>
      </c>
      <c r="H387" s="223">
        <v>200.15100000000001</v>
      </c>
      <c r="I387" s="224"/>
      <c r="J387" s="225">
        <f>ROUND(I387*H387,2)</f>
        <v>0</v>
      </c>
      <c r="K387" s="221" t="s">
        <v>263</v>
      </c>
      <c r="L387" s="47"/>
      <c r="M387" s="226" t="s">
        <v>35</v>
      </c>
      <c r="N387" s="227" t="s">
        <v>51</v>
      </c>
      <c r="O387" s="87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30" t="s">
        <v>264</v>
      </c>
      <c r="AT387" s="230" t="s">
        <v>259</v>
      </c>
      <c r="AU387" s="230" t="s">
        <v>89</v>
      </c>
      <c r="AY387" s="19" t="s">
        <v>257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9" t="s">
        <v>87</v>
      </c>
      <c r="BK387" s="231">
        <f>ROUND(I387*H387,2)</f>
        <v>0</v>
      </c>
      <c r="BL387" s="19" t="s">
        <v>264</v>
      </c>
      <c r="BM387" s="230" t="s">
        <v>2576</v>
      </c>
    </row>
    <row r="388" s="2" customFormat="1">
      <c r="A388" s="41"/>
      <c r="B388" s="42"/>
      <c r="C388" s="43"/>
      <c r="D388" s="232" t="s">
        <v>266</v>
      </c>
      <c r="E388" s="43"/>
      <c r="F388" s="233" t="s">
        <v>563</v>
      </c>
      <c r="G388" s="43"/>
      <c r="H388" s="43"/>
      <c r="I388" s="234"/>
      <c r="J388" s="43"/>
      <c r="K388" s="43"/>
      <c r="L388" s="47"/>
      <c r="M388" s="235"/>
      <c r="N388" s="236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266</v>
      </c>
      <c r="AU388" s="19" t="s">
        <v>89</v>
      </c>
    </row>
    <row r="389" s="13" customFormat="1">
      <c r="A389" s="13"/>
      <c r="B389" s="237"/>
      <c r="C389" s="238"/>
      <c r="D389" s="239" t="s">
        <v>268</v>
      </c>
      <c r="E389" s="240" t="s">
        <v>35</v>
      </c>
      <c r="F389" s="241" t="s">
        <v>2580</v>
      </c>
      <c r="G389" s="238"/>
      <c r="H389" s="240" t="s">
        <v>35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268</v>
      </c>
      <c r="AU389" s="247" t="s">
        <v>89</v>
      </c>
      <c r="AV389" s="13" t="s">
        <v>87</v>
      </c>
      <c r="AW389" s="13" t="s">
        <v>41</v>
      </c>
      <c r="AX389" s="13" t="s">
        <v>80</v>
      </c>
      <c r="AY389" s="247" t="s">
        <v>257</v>
      </c>
    </row>
    <row r="390" s="14" customFormat="1">
      <c r="A390" s="14"/>
      <c r="B390" s="248"/>
      <c r="C390" s="249"/>
      <c r="D390" s="239" t="s">
        <v>268</v>
      </c>
      <c r="E390" s="250" t="s">
        <v>35</v>
      </c>
      <c r="F390" s="251" t="s">
        <v>2629</v>
      </c>
      <c r="G390" s="249"/>
      <c r="H390" s="252">
        <v>200.15100000000001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8" t="s">
        <v>268</v>
      </c>
      <c r="AU390" s="258" t="s">
        <v>89</v>
      </c>
      <c r="AV390" s="14" t="s">
        <v>89</v>
      </c>
      <c r="AW390" s="14" t="s">
        <v>41</v>
      </c>
      <c r="AX390" s="14" t="s">
        <v>80</v>
      </c>
      <c r="AY390" s="258" t="s">
        <v>257</v>
      </c>
    </row>
    <row r="391" s="15" customFormat="1">
      <c r="A391" s="15"/>
      <c r="B391" s="259"/>
      <c r="C391" s="260"/>
      <c r="D391" s="239" t="s">
        <v>268</v>
      </c>
      <c r="E391" s="261" t="s">
        <v>35</v>
      </c>
      <c r="F391" s="262" t="s">
        <v>272</v>
      </c>
      <c r="G391" s="260"/>
      <c r="H391" s="263">
        <v>200.15100000000001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9" t="s">
        <v>268</v>
      </c>
      <c r="AU391" s="269" t="s">
        <v>89</v>
      </c>
      <c r="AV391" s="15" t="s">
        <v>264</v>
      </c>
      <c r="AW391" s="15" t="s">
        <v>41</v>
      </c>
      <c r="AX391" s="15" t="s">
        <v>87</v>
      </c>
      <c r="AY391" s="269" t="s">
        <v>257</v>
      </c>
    </row>
    <row r="392" s="12" customFormat="1" ht="22.8" customHeight="1">
      <c r="A392" s="12"/>
      <c r="B392" s="203"/>
      <c r="C392" s="204"/>
      <c r="D392" s="205" t="s">
        <v>79</v>
      </c>
      <c r="E392" s="217" t="s">
        <v>565</v>
      </c>
      <c r="F392" s="217" t="s">
        <v>566</v>
      </c>
      <c r="G392" s="204"/>
      <c r="H392" s="204"/>
      <c r="I392" s="207"/>
      <c r="J392" s="218">
        <f>BK392</f>
        <v>0</v>
      </c>
      <c r="K392" s="204"/>
      <c r="L392" s="209"/>
      <c r="M392" s="210"/>
      <c r="N392" s="211"/>
      <c r="O392" s="211"/>
      <c r="P392" s="212">
        <f>SUM(P393:P394)</f>
        <v>0</v>
      </c>
      <c r="Q392" s="211"/>
      <c r="R392" s="212">
        <f>SUM(R393:R394)</f>
        <v>0</v>
      </c>
      <c r="S392" s="211"/>
      <c r="T392" s="213">
        <f>SUM(T393:T394)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4" t="s">
        <v>87</v>
      </c>
      <c r="AT392" s="215" t="s">
        <v>79</v>
      </c>
      <c r="AU392" s="215" t="s">
        <v>87</v>
      </c>
      <c r="AY392" s="214" t="s">
        <v>257</v>
      </c>
      <c r="BK392" s="216">
        <f>SUM(BK393:BK394)</f>
        <v>0</v>
      </c>
    </row>
    <row r="393" s="2" customFormat="1" ht="24.15" customHeight="1">
      <c r="A393" s="41"/>
      <c r="B393" s="42"/>
      <c r="C393" s="219" t="s">
        <v>696</v>
      </c>
      <c r="D393" s="219" t="s">
        <v>259</v>
      </c>
      <c r="E393" s="220" t="s">
        <v>1120</v>
      </c>
      <c r="F393" s="221" t="s">
        <v>1121</v>
      </c>
      <c r="G393" s="222" t="s">
        <v>356</v>
      </c>
      <c r="H393" s="223">
        <v>94.593999999999994</v>
      </c>
      <c r="I393" s="224"/>
      <c r="J393" s="225">
        <f>ROUND(I393*H393,2)</f>
        <v>0</v>
      </c>
      <c r="K393" s="221" t="s">
        <v>263</v>
      </c>
      <c r="L393" s="47"/>
      <c r="M393" s="226" t="s">
        <v>35</v>
      </c>
      <c r="N393" s="227" t="s">
        <v>51</v>
      </c>
      <c r="O393" s="87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30" t="s">
        <v>264</v>
      </c>
      <c r="AT393" s="230" t="s">
        <v>259</v>
      </c>
      <c r="AU393" s="230" t="s">
        <v>89</v>
      </c>
      <c r="AY393" s="19" t="s">
        <v>257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9" t="s">
        <v>87</v>
      </c>
      <c r="BK393" s="231">
        <f>ROUND(I393*H393,2)</f>
        <v>0</v>
      </c>
      <c r="BL393" s="19" t="s">
        <v>264</v>
      </c>
      <c r="BM393" s="230" t="s">
        <v>2578</v>
      </c>
    </row>
    <row r="394" s="2" customFormat="1">
      <c r="A394" s="41"/>
      <c r="B394" s="42"/>
      <c r="C394" s="43"/>
      <c r="D394" s="232" t="s">
        <v>266</v>
      </c>
      <c r="E394" s="43"/>
      <c r="F394" s="233" t="s">
        <v>1123</v>
      </c>
      <c r="G394" s="43"/>
      <c r="H394" s="43"/>
      <c r="I394" s="234"/>
      <c r="J394" s="43"/>
      <c r="K394" s="43"/>
      <c r="L394" s="47"/>
      <c r="M394" s="281"/>
      <c r="N394" s="282"/>
      <c r="O394" s="283"/>
      <c r="P394" s="283"/>
      <c r="Q394" s="283"/>
      <c r="R394" s="283"/>
      <c r="S394" s="283"/>
      <c r="T394" s="284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19" t="s">
        <v>266</v>
      </c>
      <c r="AU394" s="19" t="s">
        <v>89</v>
      </c>
    </row>
    <row r="395" s="2" customFormat="1" ht="6.96" customHeight="1">
      <c r="A395" s="41"/>
      <c r="B395" s="62"/>
      <c r="C395" s="63"/>
      <c r="D395" s="63"/>
      <c r="E395" s="63"/>
      <c r="F395" s="63"/>
      <c r="G395" s="63"/>
      <c r="H395" s="63"/>
      <c r="I395" s="63"/>
      <c r="J395" s="63"/>
      <c r="K395" s="63"/>
      <c r="L395" s="47"/>
      <c r="M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</row>
  </sheetData>
  <sheetProtection sheet="1" autoFilter="0" formatColumns="0" formatRows="0" objects="1" scenarios="1" spinCount="100000" saltValue="UpY8WD+aSXaskaez5MJJdQcB3Lw7Amh75ftx8Q8ddSb8MeTwFjR9ofoNjeZyWtNnjVHa3eWcmtveGr/r1jV/Cg==" hashValue="bs8sF5Z6musn3/FIZM6f5MZ2UZrIUBwhrBBkvbElWfWpAI6+iNETitgkGELT3EQKD6H0BKlgxcEOYpA15LSHmg==" algorithmName="SHA-512" password="CC35"/>
  <autoFilter ref="C100:K3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5" r:id="rId1" display="https://podminky.urs.cz/item/CS_URS_2021_01/113107152"/>
    <hyperlink ref="F112" r:id="rId2" display="https://podminky.urs.cz/item/CS_URS_2021_01/113107163"/>
    <hyperlink ref="F119" r:id="rId3" display="https://podminky.urs.cz/item/CS_URS_2021_01/113107164"/>
    <hyperlink ref="F126" r:id="rId4" display="https://podminky.urs.cz/item/CS_URS_2021_01/113107182"/>
    <hyperlink ref="F133" r:id="rId5" display="https://podminky.urs.cz/item/CS_URS_2021_01/115101201"/>
    <hyperlink ref="F138" r:id="rId6" display="https://podminky.urs.cz/item/CS_URS_2021_01/115101301"/>
    <hyperlink ref="F143" r:id="rId7" display="https://podminky.urs.cz/item/CS_URS_2021_01/119001405"/>
    <hyperlink ref="F149" r:id="rId8" display="https://podminky.urs.cz/item/CS_URS_2021_01/119001406"/>
    <hyperlink ref="F155" r:id="rId9" display="https://podminky.urs.cz/item/CS_URS_2021_01/119001421"/>
    <hyperlink ref="F161" r:id="rId10" display="https://podminky.urs.cz/item/CS_URS_2021_01/132354204"/>
    <hyperlink ref="F171" r:id="rId11" display="https://podminky.urs.cz/item/CS_URS_2021_01/139001101"/>
    <hyperlink ref="F181" r:id="rId12" display="https://podminky.urs.cz/item/CS_URS_2021_01/151101102"/>
    <hyperlink ref="F191" r:id="rId13" display="https://podminky.urs.cz/item/CS_URS_2021_01/151101112"/>
    <hyperlink ref="F193" r:id="rId14" display="https://podminky.urs.cz/item/CS_URS_2021_01/162751137"/>
    <hyperlink ref="F199" r:id="rId15" display="https://podminky.urs.cz/item/CS_URS_2021_01/162751139"/>
    <hyperlink ref="F205" r:id="rId16" display="https://podminky.urs.cz/item/CS_URS_2021_01/171201221"/>
    <hyperlink ref="F211" r:id="rId17" display="https://podminky.urs.cz/item/CS_URS_2021_01/174151101"/>
    <hyperlink ref="F219" r:id="rId18" display="https://podminky.urs.cz/item/CS_URS_2021_01/175151101"/>
    <hyperlink ref="F229" r:id="rId19" display="https://podminky.urs.cz/item/CS_URS_2021_01/212752111"/>
    <hyperlink ref="F235" r:id="rId20" display="https://podminky.urs.cz/item/CS_URS_2021_01/359901211"/>
    <hyperlink ref="F241" r:id="rId21" display="https://podminky.urs.cz/item/CS_URS_2021_01/451573111"/>
    <hyperlink ref="F247" r:id="rId22" display="https://podminky.urs.cz/item/CS_URS_2021_01/452112111"/>
    <hyperlink ref="F271" r:id="rId23" display="https://podminky.urs.cz/item/CS_URS_2021_01/452112121"/>
    <hyperlink ref="F278" r:id="rId24" display="https://podminky.urs.cz/item/CS_URS_2021_01/564722111"/>
    <hyperlink ref="F285" r:id="rId25" display="https://podminky.urs.cz/item/CS_URS_2021_01/564871116"/>
    <hyperlink ref="F293" r:id="rId26" display="https://podminky.urs.cz/item/CS_URS_2021_01/831372121"/>
    <hyperlink ref="F300" r:id="rId27" display="https://podminky.urs.cz/item/CS_URS_2021_01/837371221"/>
    <hyperlink ref="F307" r:id="rId28" display="https://podminky.urs.cz/item/CS_URS_2021_01/892372111"/>
    <hyperlink ref="F309" r:id="rId29" display="https://podminky.urs.cz/item/CS_URS_2021_01/892381111"/>
    <hyperlink ref="F314" r:id="rId30" display="https://podminky.urs.cz/item/CS_URS_2021_01/894411311"/>
    <hyperlink ref="F337" r:id="rId31" display="https://podminky.urs.cz/item/CS_URS_2021_01/894412411"/>
    <hyperlink ref="F343" r:id="rId32" display="https://podminky.urs.cz/item/CS_URS_2021_01/894414111"/>
    <hyperlink ref="F349" r:id="rId33" display="https://podminky.urs.cz/item/CS_URS_2021_01/899104112"/>
    <hyperlink ref="F363" r:id="rId34" display="https://podminky.urs.cz/item/CS_URS_2021_01/899722114"/>
    <hyperlink ref="F369" r:id="rId35" display="https://podminky.urs.cz/item/CS_URS_2021_01/919735112"/>
    <hyperlink ref="F377" r:id="rId36" display="https://podminky.urs.cz/item/CS_URS_2021_01/997221551"/>
    <hyperlink ref="F379" r:id="rId37" display="https://podminky.urs.cz/item/CS_URS_2021_01/997221559"/>
    <hyperlink ref="F383" r:id="rId38" display="https://podminky.urs.cz/item/CS_URS_2021_01/997221645"/>
    <hyperlink ref="F388" r:id="rId39" display="https://podminky.urs.cz/item/CS_URS_2021_01/997221655"/>
    <hyperlink ref="F394" r:id="rId40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971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2630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ROUND(J100,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ROUND((SUM(BE100:BE322)),  2)</f>
        <v>0</v>
      </c>
      <c r="G37" s="41"/>
      <c r="H37" s="41"/>
      <c r="I37" s="163">
        <v>0.20999999999999999</v>
      </c>
      <c r="J37" s="162">
        <f>ROUND(((SUM(BE100:BE322))*I37),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ROUND((SUM(BF100:BF322)),  2)</f>
        <v>0</v>
      </c>
      <c r="G38" s="41"/>
      <c r="H38" s="41"/>
      <c r="I38" s="163">
        <v>0.14999999999999999</v>
      </c>
      <c r="J38" s="162">
        <f>ROUND(((SUM(BF100:BF322))*I38),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ROUND((SUM(BG100:BG322)),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ROUND((SUM(BH100:BH322)),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ROUND((SUM(BI100:BI322)),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971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03.4 - Stoka 4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J101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J102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235</v>
      </c>
      <c r="E70" s="189"/>
      <c r="F70" s="189"/>
      <c r="G70" s="189"/>
      <c r="H70" s="189"/>
      <c r="I70" s="189"/>
      <c r="J70" s="190">
        <f>J191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236</v>
      </c>
      <c r="E71" s="189"/>
      <c r="F71" s="189"/>
      <c r="G71" s="189"/>
      <c r="H71" s="189"/>
      <c r="I71" s="189"/>
      <c r="J71" s="190">
        <f>J197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237</v>
      </c>
      <c r="E72" s="189"/>
      <c r="F72" s="189"/>
      <c r="G72" s="189"/>
      <c r="H72" s="189"/>
      <c r="I72" s="189"/>
      <c r="J72" s="190">
        <f>J203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713</v>
      </c>
      <c r="E73" s="189"/>
      <c r="F73" s="189"/>
      <c r="G73" s="189"/>
      <c r="H73" s="189"/>
      <c r="I73" s="189"/>
      <c r="J73" s="190">
        <f>J222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27"/>
      <c r="D74" s="188" t="s">
        <v>238</v>
      </c>
      <c r="E74" s="189"/>
      <c r="F74" s="189"/>
      <c r="G74" s="189"/>
      <c r="H74" s="189"/>
      <c r="I74" s="189"/>
      <c r="J74" s="190">
        <f>J237</f>
        <v>0</v>
      </c>
      <c r="K74" s="127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27"/>
      <c r="D75" s="188" t="s">
        <v>240</v>
      </c>
      <c r="E75" s="189"/>
      <c r="F75" s="189"/>
      <c r="G75" s="189"/>
      <c r="H75" s="189"/>
      <c r="I75" s="189"/>
      <c r="J75" s="190">
        <f>J308</f>
        <v>0</v>
      </c>
      <c r="K75" s="127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27"/>
      <c r="D76" s="188" t="s">
        <v>241</v>
      </c>
      <c r="E76" s="189"/>
      <c r="F76" s="189"/>
      <c r="G76" s="189"/>
      <c r="H76" s="189"/>
      <c r="I76" s="189"/>
      <c r="J76" s="190">
        <f>J320</f>
        <v>0</v>
      </c>
      <c r="K76" s="127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5" t="s">
        <v>242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16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5" t="str">
        <f>E7</f>
        <v>Odkanalizování části města Děčín - Horní Oldřichov - III. a IV. etapa</v>
      </c>
      <c r="F86" s="34"/>
      <c r="G86" s="34"/>
      <c r="H86" s="34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3"/>
      <c r="C87" s="34" t="s">
        <v>221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5" t="s">
        <v>1664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223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1"/>
      <c r="B90" s="42"/>
      <c r="C90" s="43"/>
      <c r="D90" s="43"/>
      <c r="E90" s="176" t="s">
        <v>971</v>
      </c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225</v>
      </c>
      <c r="D91" s="43"/>
      <c r="E91" s="43"/>
      <c r="F91" s="43"/>
      <c r="G91" s="43"/>
      <c r="H91" s="43"/>
      <c r="I91" s="43"/>
      <c r="J91" s="43"/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SO 03.4 - Stoka 4</v>
      </c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4" t="s">
        <v>22</v>
      </c>
      <c r="D94" s="43"/>
      <c r="E94" s="43"/>
      <c r="F94" s="29" t="str">
        <f>F16</f>
        <v>Horní Oldřichov</v>
      </c>
      <c r="G94" s="43"/>
      <c r="H94" s="43"/>
      <c r="I94" s="34" t="s">
        <v>24</v>
      </c>
      <c r="J94" s="75" t="str">
        <f>IF(J16="","",J16)</f>
        <v>15. 2. 2021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4" t="s">
        <v>30</v>
      </c>
      <c r="D96" s="43"/>
      <c r="E96" s="43"/>
      <c r="F96" s="29" t="str">
        <f>E19</f>
        <v>Statutární město Děčín, Mírové náměstí 1175/5</v>
      </c>
      <c r="G96" s="43"/>
      <c r="H96" s="43"/>
      <c r="I96" s="34" t="s">
        <v>38</v>
      </c>
      <c r="J96" s="39" t="str">
        <f>E25</f>
        <v>AQUECON a.s., Čsl. Legií 445/4, Teplice</v>
      </c>
      <c r="K96" s="43"/>
      <c r="L96" s="14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4" t="s">
        <v>36</v>
      </c>
      <c r="D97" s="43"/>
      <c r="E97" s="43"/>
      <c r="F97" s="29" t="str">
        <f>IF(E22="","",E22)</f>
        <v>Vyplň údaj</v>
      </c>
      <c r="G97" s="43"/>
      <c r="H97" s="43"/>
      <c r="I97" s="34" t="s">
        <v>42</v>
      </c>
      <c r="J97" s="39" t="str">
        <f>E28</f>
        <v xml:space="preserve"> </v>
      </c>
      <c r="K97" s="43"/>
      <c r="L97" s="14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92"/>
      <c r="B99" s="193"/>
      <c r="C99" s="194" t="s">
        <v>243</v>
      </c>
      <c r="D99" s="195" t="s">
        <v>65</v>
      </c>
      <c r="E99" s="195" t="s">
        <v>61</v>
      </c>
      <c r="F99" s="195" t="s">
        <v>62</v>
      </c>
      <c r="G99" s="195" t="s">
        <v>244</v>
      </c>
      <c r="H99" s="195" t="s">
        <v>245</v>
      </c>
      <c r="I99" s="195" t="s">
        <v>246</v>
      </c>
      <c r="J99" s="195" t="s">
        <v>231</v>
      </c>
      <c r="K99" s="196" t="s">
        <v>247</v>
      </c>
      <c r="L99" s="197"/>
      <c r="M99" s="95" t="s">
        <v>35</v>
      </c>
      <c r="N99" s="96" t="s">
        <v>50</v>
      </c>
      <c r="O99" s="96" t="s">
        <v>248</v>
      </c>
      <c r="P99" s="96" t="s">
        <v>249</v>
      </c>
      <c r="Q99" s="96" t="s">
        <v>250</v>
      </c>
      <c r="R99" s="96" t="s">
        <v>251</v>
      </c>
      <c r="S99" s="96" t="s">
        <v>252</v>
      </c>
      <c r="T99" s="97" t="s">
        <v>253</v>
      </c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</row>
    <row r="100" s="2" customFormat="1" ht="22.8" customHeight="1">
      <c r="A100" s="41"/>
      <c r="B100" s="42"/>
      <c r="C100" s="102" t="s">
        <v>254</v>
      </c>
      <c r="D100" s="43"/>
      <c r="E100" s="43"/>
      <c r="F100" s="43"/>
      <c r="G100" s="43"/>
      <c r="H100" s="43"/>
      <c r="I100" s="43"/>
      <c r="J100" s="198">
        <f>BK100</f>
        <v>0</v>
      </c>
      <c r="K100" s="43"/>
      <c r="L100" s="47"/>
      <c r="M100" s="98"/>
      <c r="N100" s="199"/>
      <c r="O100" s="99"/>
      <c r="P100" s="200">
        <f>P101</f>
        <v>0</v>
      </c>
      <c r="Q100" s="99"/>
      <c r="R100" s="200">
        <f>R101</f>
        <v>22.960253999999999</v>
      </c>
      <c r="S100" s="99"/>
      <c r="T100" s="201">
        <f>T101</f>
        <v>45.3125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79</v>
      </c>
      <c r="AU100" s="19" t="s">
        <v>232</v>
      </c>
      <c r="BK100" s="202">
        <f>BK101</f>
        <v>0</v>
      </c>
    </row>
    <row r="101" s="12" customFormat="1" ht="25.92" customHeight="1">
      <c r="A101" s="12"/>
      <c r="B101" s="203"/>
      <c r="C101" s="204"/>
      <c r="D101" s="205" t="s">
        <v>79</v>
      </c>
      <c r="E101" s="206" t="s">
        <v>255</v>
      </c>
      <c r="F101" s="206" t="s">
        <v>256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P102+P191+P197+P203+P222+P237+P308+P320</f>
        <v>0</v>
      </c>
      <c r="Q101" s="211"/>
      <c r="R101" s="212">
        <f>R102+R191+R197+R203+R222+R237+R308+R320</f>
        <v>22.960253999999999</v>
      </c>
      <c r="S101" s="211"/>
      <c r="T101" s="213">
        <f>T102+T191+T197+T203+T222+T237+T308+T320</f>
        <v>45.3125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4" t="s">
        <v>87</v>
      </c>
      <c r="AT101" s="215" t="s">
        <v>79</v>
      </c>
      <c r="AU101" s="215" t="s">
        <v>80</v>
      </c>
      <c r="AY101" s="214" t="s">
        <v>257</v>
      </c>
      <c r="BK101" s="216">
        <f>BK102+BK191+BK197+BK203+BK222+BK237+BK308+BK320</f>
        <v>0</v>
      </c>
    </row>
    <row r="102" s="12" customFormat="1" ht="22.8" customHeight="1">
      <c r="A102" s="12"/>
      <c r="B102" s="203"/>
      <c r="C102" s="204"/>
      <c r="D102" s="205" t="s">
        <v>79</v>
      </c>
      <c r="E102" s="217" t="s">
        <v>87</v>
      </c>
      <c r="F102" s="217" t="s">
        <v>258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SUM(P103:P190)</f>
        <v>0</v>
      </c>
      <c r="Q102" s="211"/>
      <c r="R102" s="212">
        <f>SUM(R103:R190)</f>
        <v>0.41825999999999997</v>
      </c>
      <c r="S102" s="211"/>
      <c r="T102" s="213">
        <f>SUM(T103:T190)</f>
        <v>45.3125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87</v>
      </c>
      <c r="AT102" s="215" t="s">
        <v>79</v>
      </c>
      <c r="AU102" s="215" t="s">
        <v>87</v>
      </c>
      <c r="AY102" s="214" t="s">
        <v>257</v>
      </c>
      <c r="BK102" s="216">
        <f>SUM(BK103:BK190)</f>
        <v>0</v>
      </c>
    </row>
    <row r="103" s="2" customFormat="1" ht="37.8" customHeight="1">
      <c r="A103" s="41"/>
      <c r="B103" s="42"/>
      <c r="C103" s="219" t="s">
        <v>87</v>
      </c>
      <c r="D103" s="219" t="s">
        <v>259</v>
      </c>
      <c r="E103" s="220" t="s">
        <v>714</v>
      </c>
      <c r="F103" s="221" t="s">
        <v>715</v>
      </c>
      <c r="G103" s="222" t="s">
        <v>262</v>
      </c>
      <c r="H103" s="223">
        <v>78.125</v>
      </c>
      <c r="I103" s="224"/>
      <c r="J103" s="225">
        <f>ROUND(I103*H103,2)</f>
        <v>0</v>
      </c>
      <c r="K103" s="221" t="s">
        <v>263</v>
      </c>
      <c r="L103" s="47"/>
      <c r="M103" s="226" t="s">
        <v>35</v>
      </c>
      <c r="N103" s="227" t="s">
        <v>51</v>
      </c>
      <c r="O103" s="87"/>
      <c r="P103" s="228">
        <f>O103*H103</f>
        <v>0</v>
      </c>
      <c r="Q103" s="228">
        <v>0</v>
      </c>
      <c r="R103" s="228">
        <f>Q103*H103</f>
        <v>0</v>
      </c>
      <c r="S103" s="228">
        <v>0.57999999999999996</v>
      </c>
      <c r="T103" s="229">
        <f>S103*H103</f>
        <v>45.3125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30" t="s">
        <v>264</v>
      </c>
      <c r="AT103" s="230" t="s">
        <v>259</v>
      </c>
      <c r="AU103" s="230" t="s">
        <v>89</v>
      </c>
      <c r="AY103" s="19" t="s">
        <v>257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87</v>
      </c>
      <c r="BK103" s="231">
        <f>ROUND(I103*H103,2)</f>
        <v>0</v>
      </c>
      <c r="BL103" s="19" t="s">
        <v>264</v>
      </c>
      <c r="BM103" s="230" t="s">
        <v>2631</v>
      </c>
    </row>
    <row r="104" s="2" customFormat="1">
      <c r="A104" s="41"/>
      <c r="B104" s="42"/>
      <c r="C104" s="43"/>
      <c r="D104" s="232" t="s">
        <v>266</v>
      </c>
      <c r="E104" s="43"/>
      <c r="F104" s="233" t="s">
        <v>717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266</v>
      </c>
      <c r="AU104" s="19" t="s">
        <v>89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2632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980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1126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4" customFormat="1">
      <c r="A108" s="14"/>
      <c r="B108" s="248"/>
      <c r="C108" s="249"/>
      <c r="D108" s="239" t="s">
        <v>268</v>
      </c>
      <c r="E108" s="250" t="s">
        <v>35</v>
      </c>
      <c r="F108" s="251" t="s">
        <v>2633</v>
      </c>
      <c r="G108" s="249"/>
      <c r="H108" s="252">
        <v>78.125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268</v>
      </c>
      <c r="AU108" s="258" t="s">
        <v>89</v>
      </c>
      <c r="AV108" s="14" t="s">
        <v>89</v>
      </c>
      <c r="AW108" s="14" t="s">
        <v>41</v>
      </c>
      <c r="AX108" s="14" t="s">
        <v>80</v>
      </c>
      <c r="AY108" s="258" t="s">
        <v>257</v>
      </c>
    </row>
    <row r="109" s="15" customFormat="1">
      <c r="A109" s="15"/>
      <c r="B109" s="259"/>
      <c r="C109" s="260"/>
      <c r="D109" s="239" t="s">
        <v>268</v>
      </c>
      <c r="E109" s="261" t="s">
        <v>35</v>
      </c>
      <c r="F109" s="262" t="s">
        <v>272</v>
      </c>
      <c r="G109" s="260"/>
      <c r="H109" s="263">
        <v>78.125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9" t="s">
        <v>268</v>
      </c>
      <c r="AU109" s="269" t="s">
        <v>89</v>
      </c>
      <c r="AV109" s="15" t="s">
        <v>264</v>
      </c>
      <c r="AW109" s="15" t="s">
        <v>41</v>
      </c>
      <c r="AX109" s="15" t="s">
        <v>87</v>
      </c>
      <c r="AY109" s="269" t="s">
        <v>257</v>
      </c>
    </row>
    <row r="110" s="2" customFormat="1" ht="16.5" customHeight="1">
      <c r="A110" s="41"/>
      <c r="B110" s="42"/>
      <c r="C110" s="219" t="s">
        <v>89</v>
      </c>
      <c r="D110" s="219" t="s">
        <v>259</v>
      </c>
      <c r="E110" s="220" t="s">
        <v>281</v>
      </c>
      <c r="F110" s="221" t="s">
        <v>282</v>
      </c>
      <c r="G110" s="222" t="s">
        <v>283</v>
      </c>
      <c r="H110" s="223">
        <v>48</v>
      </c>
      <c r="I110" s="224"/>
      <c r="J110" s="225">
        <f>ROUND(I110*H110,2)</f>
        <v>0</v>
      </c>
      <c r="K110" s="221" t="s">
        <v>263</v>
      </c>
      <c r="L110" s="47"/>
      <c r="M110" s="226" t="s">
        <v>35</v>
      </c>
      <c r="N110" s="227" t="s">
        <v>51</v>
      </c>
      <c r="O110" s="87"/>
      <c r="P110" s="228">
        <f>O110*H110</f>
        <v>0</v>
      </c>
      <c r="Q110" s="228">
        <v>3.0000000000000001E-05</v>
      </c>
      <c r="R110" s="228">
        <f>Q110*H110</f>
        <v>0.0014400000000000001</v>
      </c>
      <c r="S110" s="228">
        <v>0</v>
      </c>
      <c r="T110" s="22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30" t="s">
        <v>264</v>
      </c>
      <c r="AT110" s="230" t="s">
        <v>259</v>
      </c>
      <c r="AU110" s="230" t="s">
        <v>89</v>
      </c>
      <c r="AY110" s="19" t="s">
        <v>257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87</v>
      </c>
      <c r="BK110" s="231">
        <f>ROUND(I110*H110,2)</f>
        <v>0</v>
      </c>
      <c r="BL110" s="19" t="s">
        <v>264</v>
      </c>
      <c r="BM110" s="230" t="s">
        <v>2634</v>
      </c>
    </row>
    <row r="111" s="2" customFormat="1">
      <c r="A111" s="41"/>
      <c r="B111" s="42"/>
      <c r="C111" s="43"/>
      <c r="D111" s="232" t="s">
        <v>266</v>
      </c>
      <c r="E111" s="43"/>
      <c r="F111" s="233" t="s">
        <v>285</v>
      </c>
      <c r="G111" s="43"/>
      <c r="H111" s="43"/>
      <c r="I111" s="234"/>
      <c r="J111" s="43"/>
      <c r="K111" s="43"/>
      <c r="L111" s="47"/>
      <c r="M111" s="235"/>
      <c r="N111" s="23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266</v>
      </c>
      <c r="AU111" s="19" t="s">
        <v>89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2632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1128</v>
      </c>
      <c r="G113" s="249"/>
      <c r="H113" s="252">
        <v>48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5" customFormat="1">
      <c r="A114" s="15"/>
      <c r="B114" s="259"/>
      <c r="C114" s="260"/>
      <c r="D114" s="239" t="s">
        <v>268</v>
      </c>
      <c r="E114" s="261" t="s">
        <v>35</v>
      </c>
      <c r="F114" s="262" t="s">
        <v>272</v>
      </c>
      <c r="G114" s="260"/>
      <c r="H114" s="263">
        <v>48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268</v>
      </c>
      <c r="AU114" s="269" t="s">
        <v>89</v>
      </c>
      <c r="AV114" s="15" t="s">
        <v>264</v>
      </c>
      <c r="AW114" s="15" t="s">
        <v>41</v>
      </c>
      <c r="AX114" s="15" t="s">
        <v>87</v>
      </c>
      <c r="AY114" s="269" t="s">
        <v>257</v>
      </c>
    </row>
    <row r="115" s="2" customFormat="1" ht="24.15" customHeight="1">
      <c r="A115" s="41"/>
      <c r="B115" s="42"/>
      <c r="C115" s="219" t="s">
        <v>98</v>
      </c>
      <c r="D115" s="219" t="s">
        <v>259</v>
      </c>
      <c r="E115" s="220" t="s">
        <v>288</v>
      </c>
      <c r="F115" s="221" t="s">
        <v>289</v>
      </c>
      <c r="G115" s="222" t="s">
        <v>290</v>
      </c>
      <c r="H115" s="223">
        <v>6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264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264</v>
      </c>
      <c r="BM115" s="230" t="s">
        <v>2635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292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2632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294</v>
      </c>
      <c r="G118" s="249"/>
      <c r="H118" s="252">
        <v>6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6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49.05" customHeight="1">
      <c r="A120" s="41"/>
      <c r="B120" s="42"/>
      <c r="C120" s="219" t="s">
        <v>264</v>
      </c>
      <c r="D120" s="219" t="s">
        <v>259</v>
      </c>
      <c r="E120" s="220" t="s">
        <v>295</v>
      </c>
      <c r="F120" s="221" t="s">
        <v>296</v>
      </c>
      <c r="G120" s="222" t="s">
        <v>297</v>
      </c>
      <c r="H120" s="223">
        <v>1.2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0.036900000000000002</v>
      </c>
      <c r="R120" s="228">
        <f>Q120*H120</f>
        <v>0.04428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2636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299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2632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1129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1130</v>
      </c>
      <c r="G124" s="249"/>
      <c r="H124" s="252">
        <v>1.2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5" customFormat="1">
      <c r="A125" s="15"/>
      <c r="B125" s="259"/>
      <c r="C125" s="260"/>
      <c r="D125" s="239" t="s">
        <v>268</v>
      </c>
      <c r="E125" s="261" t="s">
        <v>35</v>
      </c>
      <c r="F125" s="262" t="s">
        <v>272</v>
      </c>
      <c r="G125" s="260"/>
      <c r="H125" s="263">
        <v>1.2</v>
      </c>
      <c r="I125" s="264"/>
      <c r="J125" s="260"/>
      <c r="K125" s="260"/>
      <c r="L125" s="265"/>
      <c r="M125" s="266"/>
      <c r="N125" s="267"/>
      <c r="O125" s="267"/>
      <c r="P125" s="267"/>
      <c r="Q125" s="267"/>
      <c r="R125" s="267"/>
      <c r="S125" s="267"/>
      <c r="T125" s="26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9" t="s">
        <v>268</v>
      </c>
      <c r="AU125" s="269" t="s">
        <v>89</v>
      </c>
      <c r="AV125" s="15" t="s">
        <v>264</v>
      </c>
      <c r="AW125" s="15" t="s">
        <v>41</v>
      </c>
      <c r="AX125" s="15" t="s">
        <v>87</v>
      </c>
      <c r="AY125" s="269" t="s">
        <v>257</v>
      </c>
    </row>
    <row r="126" s="2" customFormat="1" ht="49.05" customHeight="1">
      <c r="A126" s="41"/>
      <c r="B126" s="42"/>
      <c r="C126" s="219" t="s">
        <v>287</v>
      </c>
      <c r="D126" s="219" t="s">
        <v>259</v>
      </c>
      <c r="E126" s="220" t="s">
        <v>309</v>
      </c>
      <c r="F126" s="221" t="s">
        <v>310</v>
      </c>
      <c r="G126" s="222" t="s">
        <v>297</v>
      </c>
      <c r="H126" s="223">
        <v>3.6000000000000001</v>
      </c>
      <c r="I126" s="224"/>
      <c r="J126" s="225">
        <f>ROUND(I126*H126,2)</f>
        <v>0</v>
      </c>
      <c r="K126" s="221" t="s">
        <v>263</v>
      </c>
      <c r="L126" s="47"/>
      <c r="M126" s="226" t="s">
        <v>35</v>
      </c>
      <c r="N126" s="227" t="s">
        <v>51</v>
      </c>
      <c r="O126" s="87"/>
      <c r="P126" s="228">
        <f>O126*H126</f>
        <v>0</v>
      </c>
      <c r="Q126" s="228">
        <v>0.036900000000000002</v>
      </c>
      <c r="R126" s="228">
        <f>Q126*H126</f>
        <v>0.13284000000000001</v>
      </c>
      <c r="S126" s="228">
        <v>0</v>
      </c>
      <c r="T126" s="22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30" t="s">
        <v>264</v>
      </c>
      <c r="AT126" s="230" t="s">
        <v>259</v>
      </c>
      <c r="AU126" s="230" t="s">
        <v>89</v>
      </c>
      <c r="AY126" s="19" t="s">
        <v>257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87</v>
      </c>
      <c r="BK126" s="231">
        <f>ROUND(I126*H126,2)</f>
        <v>0</v>
      </c>
      <c r="BL126" s="19" t="s">
        <v>264</v>
      </c>
      <c r="BM126" s="230" t="s">
        <v>2637</v>
      </c>
    </row>
    <row r="127" s="2" customFormat="1">
      <c r="A127" s="41"/>
      <c r="B127" s="42"/>
      <c r="C127" s="43"/>
      <c r="D127" s="232" t="s">
        <v>266</v>
      </c>
      <c r="E127" s="43"/>
      <c r="F127" s="233" t="s">
        <v>312</v>
      </c>
      <c r="G127" s="43"/>
      <c r="H127" s="43"/>
      <c r="I127" s="234"/>
      <c r="J127" s="43"/>
      <c r="K127" s="43"/>
      <c r="L127" s="47"/>
      <c r="M127" s="235"/>
      <c r="N127" s="23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266</v>
      </c>
      <c r="AU127" s="19" t="s">
        <v>89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2632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2638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585</v>
      </c>
      <c r="G130" s="249"/>
      <c r="H130" s="252">
        <v>3.6000000000000001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5" customFormat="1">
      <c r="A131" s="15"/>
      <c r="B131" s="259"/>
      <c r="C131" s="260"/>
      <c r="D131" s="239" t="s">
        <v>268</v>
      </c>
      <c r="E131" s="261" t="s">
        <v>35</v>
      </c>
      <c r="F131" s="262" t="s">
        <v>272</v>
      </c>
      <c r="G131" s="260"/>
      <c r="H131" s="263">
        <v>3.6000000000000001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268</v>
      </c>
      <c r="AU131" s="269" t="s">
        <v>89</v>
      </c>
      <c r="AV131" s="15" t="s">
        <v>264</v>
      </c>
      <c r="AW131" s="15" t="s">
        <v>41</v>
      </c>
      <c r="AX131" s="15" t="s">
        <v>87</v>
      </c>
      <c r="AY131" s="269" t="s">
        <v>257</v>
      </c>
    </row>
    <row r="132" s="2" customFormat="1" ht="24.15" customHeight="1">
      <c r="A132" s="41"/>
      <c r="B132" s="42"/>
      <c r="C132" s="219" t="s">
        <v>294</v>
      </c>
      <c r="D132" s="219" t="s">
        <v>259</v>
      </c>
      <c r="E132" s="220" t="s">
        <v>316</v>
      </c>
      <c r="F132" s="221" t="s">
        <v>317</v>
      </c>
      <c r="G132" s="222" t="s">
        <v>318</v>
      </c>
      <c r="H132" s="223">
        <v>153.90600000000001</v>
      </c>
      <c r="I132" s="224"/>
      <c r="J132" s="225">
        <f>ROUND(I132*H132,2)</f>
        <v>0</v>
      </c>
      <c r="K132" s="221" t="s">
        <v>263</v>
      </c>
      <c r="L132" s="47"/>
      <c r="M132" s="226" t="s">
        <v>35</v>
      </c>
      <c r="N132" s="227" t="s">
        <v>51</v>
      </c>
      <c r="O132" s="87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30" t="s">
        <v>264</v>
      </c>
      <c r="AT132" s="230" t="s">
        <v>259</v>
      </c>
      <c r="AU132" s="230" t="s">
        <v>89</v>
      </c>
      <c r="AY132" s="19" t="s">
        <v>257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87</v>
      </c>
      <c r="BK132" s="231">
        <f>ROUND(I132*H132,2)</f>
        <v>0</v>
      </c>
      <c r="BL132" s="19" t="s">
        <v>264</v>
      </c>
      <c r="BM132" s="230" t="s">
        <v>2639</v>
      </c>
    </row>
    <row r="133" s="2" customFormat="1">
      <c r="A133" s="41"/>
      <c r="B133" s="42"/>
      <c r="C133" s="43"/>
      <c r="D133" s="232" t="s">
        <v>266</v>
      </c>
      <c r="E133" s="43"/>
      <c r="F133" s="233" t="s">
        <v>320</v>
      </c>
      <c r="G133" s="43"/>
      <c r="H133" s="43"/>
      <c r="I133" s="234"/>
      <c r="J133" s="43"/>
      <c r="K133" s="43"/>
      <c r="L133" s="47"/>
      <c r="M133" s="235"/>
      <c r="N133" s="23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266</v>
      </c>
      <c r="AU133" s="19" t="s">
        <v>89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2632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3" customFormat="1">
      <c r="A135" s="13"/>
      <c r="B135" s="237"/>
      <c r="C135" s="238"/>
      <c r="D135" s="239" t="s">
        <v>268</v>
      </c>
      <c r="E135" s="240" t="s">
        <v>35</v>
      </c>
      <c r="F135" s="241" t="s">
        <v>980</v>
      </c>
      <c r="G135" s="238"/>
      <c r="H135" s="240" t="s">
        <v>35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268</v>
      </c>
      <c r="AU135" s="247" t="s">
        <v>89</v>
      </c>
      <c r="AV135" s="13" t="s">
        <v>87</v>
      </c>
      <c r="AW135" s="13" t="s">
        <v>41</v>
      </c>
      <c r="AX135" s="13" t="s">
        <v>80</v>
      </c>
      <c r="AY135" s="247" t="s">
        <v>257</v>
      </c>
    </row>
    <row r="136" s="13" customFormat="1">
      <c r="A136" s="13"/>
      <c r="B136" s="237"/>
      <c r="C136" s="238"/>
      <c r="D136" s="239" t="s">
        <v>268</v>
      </c>
      <c r="E136" s="240" t="s">
        <v>35</v>
      </c>
      <c r="F136" s="241" t="s">
        <v>2640</v>
      </c>
      <c r="G136" s="238"/>
      <c r="H136" s="240" t="s">
        <v>35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268</v>
      </c>
      <c r="AU136" s="247" t="s">
        <v>89</v>
      </c>
      <c r="AV136" s="13" t="s">
        <v>87</v>
      </c>
      <c r="AW136" s="13" t="s">
        <v>41</v>
      </c>
      <c r="AX136" s="13" t="s">
        <v>80</v>
      </c>
      <c r="AY136" s="247" t="s">
        <v>257</v>
      </c>
    </row>
    <row r="137" s="14" customFormat="1">
      <c r="A137" s="14"/>
      <c r="B137" s="248"/>
      <c r="C137" s="249"/>
      <c r="D137" s="239" t="s">
        <v>268</v>
      </c>
      <c r="E137" s="250" t="s">
        <v>35</v>
      </c>
      <c r="F137" s="251" t="s">
        <v>2641</v>
      </c>
      <c r="G137" s="249"/>
      <c r="H137" s="252">
        <v>153.90600000000001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268</v>
      </c>
      <c r="AU137" s="258" t="s">
        <v>89</v>
      </c>
      <c r="AV137" s="14" t="s">
        <v>89</v>
      </c>
      <c r="AW137" s="14" t="s">
        <v>41</v>
      </c>
      <c r="AX137" s="14" t="s">
        <v>80</v>
      </c>
      <c r="AY137" s="258" t="s">
        <v>257</v>
      </c>
    </row>
    <row r="138" s="15" customFormat="1">
      <c r="A138" s="15"/>
      <c r="B138" s="259"/>
      <c r="C138" s="260"/>
      <c r="D138" s="239" t="s">
        <v>268</v>
      </c>
      <c r="E138" s="261" t="s">
        <v>35</v>
      </c>
      <c r="F138" s="262" t="s">
        <v>272</v>
      </c>
      <c r="G138" s="260"/>
      <c r="H138" s="263">
        <v>153.90600000000001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268</v>
      </c>
      <c r="AU138" s="269" t="s">
        <v>89</v>
      </c>
      <c r="AV138" s="15" t="s">
        <v>264</v>
      </c>
      <c r="AW138" s="15" t="s">
        <v>41</v>
      </c>
      <c r="AX138" s="15" t="s">
        <v>87</v>
      </c>
      <c r="AY138" s="269" t="s">
        <v>257</v>
      </c>
    </row>
    <row r="139" s="2" customFormat="1" ht="24.15" customHeight="1">
      <c r="A139" s="41"/>
      <c r="B139" s="42"/>
      <c r="C139" s="219" t="s">
        <v>302</v>
      </c>
      <c r="D139" s="219" t="s">
        <v>259</v>
      </c>
      <c r="E139" s="220" t="s">
        <v>324</v>
      </c>
      <c r="F139" s="221" t="s">
        <v>325</v>
      </c>
      <c r="G139" s="222" t="s">
        <v>318</v>
      </c>
      <c r="H139" s="223">
        <v>7.8479999999999999</v>
      </c>
      <c r="I139" s="224"/>
      <c r="J139" s="225">
        <f>ROUND(I139*H139,2)</f>
        <v>0</v>
      </c>
      <c r="K139" s="221" t="s">
        <v>263</v>
      </c>
      <c r="L139" s="47"/>
      <c r="M139" s="226" t="s">
        <v>35</v>
      </c>
      <c r="N139" s="227" t="s">
        <v>51</v>
      </c>
      <c r="O139" s="87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30" t="s">
        <v>264</v>
      </c>
      <c r="AT139" s="230" t="s">
        <v>259</v>
      </c>
      <c r="AU139" s="230" t="s">
        <v>89</v>
      </c>
      <c r="AY139" s="19" t="s">
        <v>257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87</v>
      </c>
      <c r="BK139" s="231">
        <f>ROUND(I139*H139,2)</f>
        <v>0</v>
      </c>
      <c r="BL139" s="19" t="s">
        <v>264</v>
      </c>
      <c r="BM139" s="230" t="s">
        <v>2642</v>
      </c>
    </row>
    <row r="140" s="2" customFormat="1">
      <c r="A140" s="41"/>
      <c r="B140" s="42"/>
      <c r="C140" s="43"/>
      <c r="D140" s="232" t="s">
        <v>266</v>
      </c>
      <c r="E140" s="43"/>
      <c r="F140" s="233" t="s">
        <v>327</v>
      </c>
      <c r="G140" s="43"/>
      <c r="H140" s="43"/>
      <c r="I140" s="234"/>
      <c r="J140" s="43"/>
      <c r="K140" s="43"/>
      <c r="L140" s="47"/>
      <c r="M140" s="235"/>
      <c r="N140" s="23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266</v>
      </c>
      <c r="AU140" s="19" t="s">
        <v>89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2632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1129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4" customFormat="1">
      <c r="A143" s="14"/>
      <c r="B143" s="248"/>
      <c r="C143" s="249"/>
      <c r="D143" s="239" t="s">
        <v>268</v>
      </c>
      <c r="E143" s="250" t="s">
        <v>35</v>
      </c>
      <c r="F143" s="251" t="s">
        <v>1134</v>
      </c>
      <c r="G143" s="249"/>
      <c r="H143" s="252">
        <v>2.448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268</v>
      </c>
      <c r="AU143" s="258" t="s">
        <v>89</v>
      </c>
      <c r="AV143" s="14" t="s">
        <v>89</v>
      </c>
      <c r="AW143" s="14" t="s">
        <v>41</v>
      </c>
      <c r="AX143" s="14" t="s">
        <v>80</v>
      </c>
      <c r="AY143" s="258" t="s">
        <v>257</v>
      </c>
    </row>
    <row r="144" s="13" customFormat="1">
      <c r="A144" s="13"/>
      <c r="B144" s="237"/>
      <c r="C144" s="238"/>
      <c r="D144" s="239" t="s">
        <v>268</v>
      </c>
      <c r="E144" s="240" t="s">
        <v>35</v>
      </c>
      <c r="F144" s="241" t="s">
        <v>2638</v>
      </c>
      <c r="G144" s="238"/>
      <c r="H144" s="240" t="s">
        <v>35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268</v>
      </c>
      <c r="AU144" s="247" t="s">
        <v>89</v>
      </c>
      <c r="AV144" s="13" t="s">
        <v>87</v>
      </c>
      <c r="AW144" s="13" t="s">
        <v>41</v>
      </c>
      <c r="AX144" s="13" t="s">
        <v>80</v>
      </c>
      <c r="AY144" s="247" t="s">
        <v>257</v>
      </c>
    </row>
    <row r="145" s="14" customFormat="1">
      <c r="A145" s="14"/>
      <c r="B145" s="248"/>
      <c r="C145" s="249"/>
      <c r="D145" s="239" t="s">
        <v>268</v>
      </c>
      <c r="E145" s="250" t="s">
        <v>35</v>
      </c>
      <c r="F145" s="251" t="s">
        <v>2643</v>
      </c>
      <c r="G145" s="249"/>
      <c r="H145" s="252">
        <v>5.4000000000000004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268</v>
      </c>
      <c r="AU145" s="258" t="s">
        <v>89</v>
      </c>
      <c r="AV145" s="14" t="s">
        <v>89</v>
      </c>
      <c r="AW145" s="14" t="s">
        <v>41</v>
      </c>
      <c r="AX145" s="14" t="s">
        <v>80</v>
      </c>
      <c r="AY145" s="258" t="s">
        <v>257</v>
      </c>
    </row>
    <row r="146" s="15" customFormat="1">
      <c r="A146" s="15"/>
      <c r="B146" s="259"/>
      <c r="C146" s="260"/>
      <c r="D146" s="239" t="s">
        <v>268</v>
      </c>
      <c r="E146" s="261" t="s">
        <v>35</v>
      </c>
      <c r="F146" s="262" t="s">
        <v>272</v>
      </c>
      <c r="G146" s="260"/>
      <c r="H146" s="263">
        <v>7.8479999999999999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9" t="s">
        <v>268</v>
      </c>
      <c r="AU146" s="269" t="s">
        <v>89</v>
      </c>
      <c r="AV146" s="15" t="s">
        <v>264</v>
      </c>
      <c r="AW146" s="15" t="s">
        <v>41</v>
      </c>
      <c r="AX146" s="15" t="s">
        <v>87</v>
      </c>
      <c r="AY146" s="269" t="s">
        <v>257</v>
      </c>
    </row>
    <row r="147" s="2" customFormat="1" ht="21.75" customHeight="1">
      <c r="A147" s="41"/>
      <c r="B147" s="42"/>
      <c r="C147" s="219" t="s">
        <v>308</v>
      </c>
      <c r="D147" s="219" t="s">
        <v>259</v>
      </c>
      <c r="E147" s="220" t="s">
        <v>995</v>
      </c>
      <c r="F147" s="221" t="s">
        <v>996</v>
      </c>
      <c r="G147" s="222" t="s">
        <v>262</v>
      </c>
      <c r="H147" s="223">
        <v>282</v>
      </c>
      <c r="I147" s="224"/>
      <c r="J147" s="225">
        <f>ROUND(I147*H147,2)</f>
        <v>0</v>
      </c>
      <c r="K147" s="221" t="s">
        <v>263</v>
      </c>
      <c r="L147" s="47"/>
      <c r="M147" s="226" t="s">
        <v>35</v>
      </c>
      <c r="N147" s="227" t="s">
        <v>51</v>
      </c>
      <c r="O147" s="87"/>
      <c r="P147" s="228">
        <f>O147*H147</f>
        <v>0</v>
      </c>
      <c r="Q147" s="228">
        <v>0.00084999999999999995</v>
      </c>
      <c r="R147" s="228">
        <f>Q147*H147</f>
        <v>0.2397</v>
      </c>
      <c r="S147" s="228">
        <v>0</v>
      </c>
      <c r="T147" s="22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0" t="s">
        <v>264</v>
      </c>
      <c r="AT147" s="230" t="s">
        <v>259</v>
      </c>
      <c r="AU147" s="230" t="s">
        <v>89</v>
      </c>
      <c r="AY147" s="19" t="s">
        <v>257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87</v>
      </c>
      <c r="BK147" s="231">
        <f>ROUND(I147*H147,2)</f>
        <v>0</v>
      </c>
      <c r="BL147" s="19" t="s">
        <v>264</v>
      </c>
      <c r="BM147" s="230" t="s">
        <v>2644</v>
      </c>
    </row>
    <row r="148" s="2" customFormat="1">
      <c r="A148" s="41"/>
      <c r="B148" s="42"/>
      <c r="C148" s="43"/>
      <c r="D148" s="232" t="s">
        <v>266</v>
      </c>
      <c r="E148" s="43"/>
      <c r="F148" s="233" t="s">
        <v>998</v>
      </c>
      <c r="G148" s="43"/>
      <c r="H148" s="43"/>
      <c r="I148" s="234"/>
      <c r="J148" s="43"/>
      <c r="K148" s="43"/>
      <c r="L148" s="47"/>
      <c r="M148" s="235"/>
      <c r="N148" s="23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266</v>
      </c>
      <c r="AU148" s="19" t="s">
        <v>89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2632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980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3" customFormat="1">
      <c r="A151" s="13"/>
      <c r="B151" s="237"/>
      <c r="C151" s="238"/>
      <c r="D151" s="239" t="s">
        <v>268</v>
      </c>
      <c r="E151" s="240" t="s">
        <v>35</v>
      </c>
      <c r="F151" s="241" t="s">
        <v>1132</v>
      </c>
      <c r="G151" s="238"/>
      <c r="H151" s="240" t="s">
        <v>35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268</v>
      </c>
      <c r="AU151" s="247" t="s">
        <v>89</v>
      </c>
      <c r="AV151" s="13" t="s">
        <v>87</v>
      </c>
      <c r="AW151" s="13" t="s">
        <v>41</v>
      </c>
      <c r="AX151" s="13" t="s">
        <v>80</v>
      </c>
      <c r="AY151" s="247" t="s">
        <v>257</v>
      </c>
    </row>
    <row r="152" s="14" customFormat="1">
      <c r="A152" s="14"/>
      <c r="B152" s="248"/>
      <c r="C152" s="249"/>
      <c r="D152" s="239" t="s">
        <v>268</v>
      </c>
      <c r="E152" s="250" t="s">
        <v>35</v>
      </c>
      <c r="F152" s="251" t="s">
        <v>2645</v>
      </c>
      <c r="G152" s="249"/>
      <c r="H152" s="252">
        <v>282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268</v>
      </c>
      <c r="AU152" s="258" t="s">
        <v>89</v>
      </c>
      <c r="AV152" s="14" t="s">
        <v>89</v>
      </c>
      <c r="AW152" s="14" t="s">
        <v>41</v>
      </c>
      <c r="AX152" s="14" t="s">
        <v>80</v>
      </c>
      <c r="AY152" s="258" t="s">
        <v>257</v>
      </c>
    </row>
    <row r="153" s="15" customFormat="1">
      <c r="A153" s="15"/>
      <c r="B153" s="259"/>
      <c r="C153" s="260"/>
      <c r="D153" s="239" t="s">
        <v>268</v>
      </c>
      <c r="E153" s="261" t="s">
        <v>35</v>
      </c>
      <c r="F153" s="262" t="s">
        <v>272</v>
      </c>
      <c r="G153" s="260"/>
      <c r="H153" s="263">
        <v>282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268</v>
      </c>
      <c r="AU153" s="269" t="s">
        <v>89</v>
      </c>
      <c r="AV153" s="15" t="s">
        <v>264</v>
      </c>
      <c r="AW153" s="15" t="s">
        <v>41</v>
      </c>
      <c r="AX153" s="15" t="s">
        <v>87</v>
      </c>
      <c r="AY153" s="269" t="s">
        <v>257</v>
      </c>
    </row>
    <row r="154" s="2" customFormat="1" ht="24.15" customHeight="1">
      <c r="A154" s="41"/>
      <c r="B154" s="42"/>
      <c r="C154" s="219" t="s">
        <v>315</v>
      </c>
      <c r="D154" s="219" t="s">
        <v>259</v>
      </c>
      <c r="E154" s="220" t="s">
        <v>1001</v>
      </c>
      <c r="F154" s="221" t="s">
        <v>1002</v>
      </c>
      <c r="G154" s="222" t="s">
        <v>262</v>
      </c>
      <c r="H154" s="223">
        <v>282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2646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1004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2" customFormat="1" ht="37.8" customHeight="1">
      <c r="A156" s="41"/>
      <c r="B156" s="42"/>
      <c r="C156" s="219" t="s">
        <v>323</v>
      </c>
      <c r="D156" s="219" t="s">
        <v>259</v>
      </c>
      <c r="E156" s="220" t="s">
        <v>342</v>
      </c>
      <c r="F156" s="221" t="s">
        <v>343</v>
      </c>
      <c r="G156" s="222" t="s">
        <v>318</v>
      </c>
      <c r="H156" s="223">
        <v>153.90600000000001</v>
      </c>
      <c r="I156" s="224"/>
      <c r="J156" s="225">
        <f>ROUND(I156*H156,2)</f>
        <v>0</v>
      </c>
      <c r="K156" s="221" t="s">
        <v>263</v>
      </c>
      <c r="L156" s="47"/>
      <c r="M156" s="226" t="s">
        <v>35</v>
      </c>
      <c r="N156" s="227" t="s">
        <v>51</v>
      </c>
      <c r="O156" s="87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30" t="s">
        <v>264</v>
      </c>
      <c r="AT156" s="230" t="s">
        <v>259</v>
      </c>
      <c r="AU156" s="230" t="s">
        <v>89</v>
      </c>
      <c r="AY156" s="19" t="s">
        <v>257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9" t="s">
        <v>87</v>
      </c>
      <c r="BK156" s="231">
        <f>ROUND(I156*H156,2)</f>
        <v>0</v>
      </c>
      <c r="BL156" s="19" t="s">
        <v>264</v>
      </c>
      <c r="BM156" s="230" t="s">
        <v>2647</v>
      </c>
    </row>
    <row r="157" s="2" customFormat="1">
      <c r="A157" s="41"/>
      <c r="B157" s="42"/>
      <c r="C157" s="43"/>
      <c r="D157" s="232" t="s">
        <v>266</v>
      </c>
      <c r="E157" s="43"/>
      <c r="F157" s="233" t="s">
        <v>345</v>
      </c>
      <c r="G157" s="43"/>
      <c r="H157" s="43"/>
      <c r="I157" s="234"/>
      <c r="J157" s="43"/>
      <c r="K157" s="43"/>
      <c r="L157" s="47"/>
      <c r="M157" s="235"/>
      <c r="N157" s="23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266</v>
      </c>
      <c r="AU157" s="19" t="s">
        <v>89</v>
      </c>
    </row>
    <row r="158" s="13" customFormat="1">
      <c r="A158" s="13"/>
      <c r="B158" s="237"/>
      <c r="C158" s="238"/>
      <c r="D158" s="239" t="s">
        <v>268</v>
      </c>
      <c r="E158" s="240" t="s">
        <v>35</v>
      </c>
      <c r="F158" s="241" t="s">
        <v>2632</v>
      </c>
      <c r="G158" s="238"/>
      <c r="H158" s="240" t="s">
        <v>35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268</v>
      </c>
      <c r="AU158" s="247" t="s">
        <v>89</v>
      </c>
      <c r="AV158" s="13" t="s">
        <v>87</v>
      </c>
      <c r="AW158" s="13" t="s">
        <v>41</v>
      </c>
      <c r="AX158" s="13" t="s">
        <v>80</v>
      </c>
      <c r="AY158" s="247" t="s">
        <v>257</v>
      </c>
    </row>
    <row r="159" s="13" customFormat="1">
      <c r="A159" s="13"/>
      <c r="B159" s="237"/>
      <c r="C159" s="238"/>
      <c r="D159" s="239" t="s">
        <v>268</v>
      </c>
      <c r="E159" s="240" t="s">
        <v>35</v>
      </c>
      <c r="F159" s="241" t="s">
        <v>346</v>
      </c>
      <c r="G159" s="238"/>
      <c r="H159" s="240" t="s">
        <v>35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268</v>
      </c>
      <c r="AU159" s="247" t="s">
        <v>89</v>
      </c>
      <c r="AV159" s="13" t="s">
        <v>87</v>
      </c>
      <c r="AW159" s="13" t="s">
        <v>41</v>
      </c>
      <c r="AX159" s="13" t="s">
        <v>80</v>
      </c>
      <c r="AY159" s="247" t="s">
        <v>257</v>
      </c>
    </row>
    <row r="160" s="14" customFormat="1">
      <c r="A160" s="14"/>
      <c r="B160" s="248"/>
      <c r="C160" s="249"/>
      <c r="D160" s="239" t="s">
        <v>268</v>
      </c>
      <c r="E160" s="250" t="s">
        <v>35</v>
      </c>
      <c r="F160" s="251" t="s">
        <v>2648</v>
      </c>
      <c r="G160" s="249"/>
      <c r="H160" s="252">
        <v>153.90600000000001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268</v>
      </c>
      <c r="AU160" s="258" t="s">
        <v>89</v>
      </c>
      <c r="AV160" s="14" t="s">
        <v>89</v>
      </c>
      <c r="AW160" s="14" t="s">
        <v>41</v>
      </c>
      <c r="AX160" s="14" t="s">
        <v>80</v>
      </c>
      <c r="AY160" s="258" t="s">
        <v>257</v>
      </c>
    </row>
    <row r="161" s="15" customFormat="1">
      <c r="A161" s="15"/>
      <c r="B161" s="259"/>
      <c r="C161" s="260"/>
      <c r="D161" s="239" t="s">
        <v>268</v>
      </c>
      <c r="E161" s="261" t="s">
        <v>35</v>
      </c>
      <c r="F161" s="262" t="s">
        <v>272</v>
      </c>
      <c r="G161" s="260"/>
      <c r="H161" s="263">
        <v>153.90600000000001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268</v>
      </c>
      <c r="AU161" s="269" t="s">
        <v>89</v>
      </c>
      <c r="AV161" s="15" t="s">
        <v>264</v>
      </c>
      <c r="AW161" s="15" t="s">
        <v>41</v>
      </c>
      <c r="AX161" s="15" t="s">
        <v>87</v>
      </c>
      <c r="AY161" s="269" t="s">
        <v>257</v>
      </c>
    </row>
    <row r="162" s="2" customFormat="1" ht="37.8" customHeight="1">
      <c r="A162" s="41"/>
      <c r="B162" s="42"/>
      <c r="C162" s="219" t="s">
        <v>331</v>
      </c>
      <c r="D162" s="219" t="s">
        <v>259</v>
      </c>
      <c r="E162" s="220" t="s">
        <v>349</v>
      </c>
      <c r="F162" s="221" t="s">
        <v>350</v>
      </c>
      <c r="G162" s="222" t="s">
        <v>318</v>
      </c>
      <c r="H162" s="223">
        <v>307.81200000000001</v>
      </c>
      <c r="I162" s="224"/>
      <c r="J162" s="225">
        <f>ROUND(I162*H162,2)</f>
        <v>0</v>
      </c>
      <c r="K162" s="221" t="s">
        <v>263</v>
      </c>
      <c r="L162" s="47"/>
      <c r="M162" s="226" t="s">
        <v>35</v>
      </c>
      <c r="N162" s="227" t="s">
        <v>51</v>
      </c>
      <c r="O162" s="87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30" t="s">
        <v>264</v>
      </c>
      <c r="AT162" s="230" t="s">
        <v>259</v>
      </c>
      <c r="AU162" s="230" t="s">
        <v>89</v>
      </c>
      <c r="AY162" s="19" t="s">
        <v>257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9" t="s">
        <v>87</v>
      </c>
      <c r="BK162" s="231">
        <f>ROUND(I162*H162,2)</f>
        <v>0</v>
      </c>
      <c r="BL162" s="19" t="s">
        <v>264</v>
      </c>
      <c r="BM162" s="230" t="s">
        <v>2649</v>
      </c>
    </row>
    <row r="163" s="2" customFormat="1">
      <c r="A163" s="41"/>
      <c r="B163" s="42"/>
      <c r="C163" s="43"/>
      <c r="D163" s="232" t="s">
        <v>266</v>
      </c>
      <c r="E163" s="43"/>
      <c r="F163" s="233" t="s">
        <v>352</v>
      </c>
      <c r="G163" s="43"/>
      <c r="H163" s="43"/>
      <c r="I163" s="234"/>
      <c r="J163" s="43"/>
      <c r="K163" s="43"/>
      <c r="L163" s="47"/>
      <c r="M163" s="235"/>
      <c r="N163" s="23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266</v>
      </c>
      <c r="AU163" s="19" t="s">
        <v>89</v>
      </c>
    </row>
    <row r="164" s="13" customFormat="1">
      <c r="A164" s="13"/>
      <c r="B164" s="237"/>
      <c r="C164" s="238"/>
      <c r="D164" s="239" t="s">
        <v>268</v>
      </c>
      <c r="E164" s="240" t="s">
        <v>35</v>
      </c>
      <c r="F164" s="241" t="s">
        <v>2632</v>
      </c>
      <c r="G164" s="238"/>
      <c r="H164" s="240" t="s">
        <v>35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268</v>
      </c>
      <c r="AU164" s="247" t="s">
        <v>89</v>
      </c>
      <c r="AV164" s="13" t="s">
        <v>87</v>
      </c>
      <c r="AW164" s="13" t="s">
        <v>41</v>
      </c>
      <c r="AX164" s="13" t="s">
        <v>80</v>
      </c>
      <c r="AY164" s="247" t="s">
        <v>257</v>
      </c>
    </row>
    <row r="165" s="13" customFormat="1">
      <c r="A165" s="13"/>
      <c r="B165" s="237"/>
      <c r="C165" s="238"/>
      <c r="D165" s="239" t="s">
        <v>268</v>
      </c>
      <c r="E165" s="240" t="s">
        <v>35</v>
      </c>
      <c r="F165" s="241" t="s">
        <v>346</v>
      </c>
      <c r="G165" s="238"/>
      <c r="H165" s="240" t="s">
        <v>35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268</v>
      </c>
      <c r="AU165" s="247" t="s">
        <v>89</v>
      </c>
      <c r="AV165" s="13" t="s">
        <v>87</v>
      </c>
      <c r="AW165" s="13" t="s">
        <v>41</v>
      </c>
      <c r="AX165" s="13" t="s">
        <v>80</v>
      </c>
      <c r="AY165" s="247" t="s">
        <v>257</v>
      </c>
    </row>
    <row r="166" s="14" customFormat="1">
      <c r="A166" s="14"/>
      <c r="B166" s="248"/>
      <c r="C166" s="249"/>
      <c r="D166" s="239" t="s">
        <v>268</v>
      </c>
      <c r="E166" s="250" t="s">
        <v>35</v>
      </c>
      <c r="F166" s="251" t="s">
        <v>2650</v>
      </c>
      <c r="G166" s="249"/>
      <c r="H166" s="252">
        <v>307.81200000000001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268</v>
      </c>
      <c r="AU166" s="258" t="s">
        <v>89</v>
      </c>
      <c r="AV166" s="14" t="s">
        <v>89</v>
      </c>
      <c r="AW166" s="14" t="s">
        <v>41</v>
      </c>
      <c r="AX166" s="14" t="s">
        <v>80</v>
      </c>
      <c r="AY166" s="258" t="s">
        <v>257</v>
      </c>
    </row>
    <row r="167" s="15" customFormat="1">
      <c r="A167" s="15"/>
      <c r="B167" s="259"/>
      <c r="C167" s="260"/>
      <c r="D167" s="239" t="s">
        <v>268</v>
      </c>
      <c r="E167" s="261" t="s">
        <v>35</v>
      </c>
      <c r="F167" s="262" t="s">
        <v>272</v>
      </c>
      <c r="G167" s="260"/>
      <c r="H167" s="263">
        <v>307.81200000000001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9" t="s">
        <v>268</v>
      </c>
      <c r="AU167" s="269" t="s">
        <v>89</v>
      </c>
      <c r="AV167" s="15" t="s">
        <v>264</v>
      </c>
      <c r="AW167" s="15" t="s">
        <v>41</v>
      </c>
      <c r="AX167" s="15" t="s">
        <v>87</v>
      </c>
      <c r="AY167" s="269" t="s">
        <v>257</v>
      </c>
    </row>
    <row r="168" s="2" customFormat="1" ht="24.15" customHeight="1">
      <c r="A168" s="41"/>
      <c r="B168" s="42"/>
      <c r="C168" s="219" t="s">
        <v>337</v>
      </c>
      <c r="D168" s="219" t="s">
        <v>259</v>
      </c>
      <c r="E168" s="220" t="s">
        <v>354</v>
      </c>
      <c r="F168" s="221" t="s">
        <v>355</v>
      </c>
      <c r="G168" s="222" t="s">
        <v>356</v>
      </c>
      <c r="H168" s="223">
        <v>261.63999999999999</v>
      </c>
      <c r="I168" s="224"/>
      <c r="J168" s="225">
        <f>ROUND(I168*H168,2)</f>
        <v>0</v>
      </c>
      <c r="K168" s="221" t="s">
        <v>263</v>
      </c>
      <c r="L168" s="47"/>
      <c r="M168" s="226" t="s">
        <v>35</v>
      </c>
      <c r="N168" s="227" t="s">
        <v>51</v>
      </c>
      <c r="O168" s="87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30" t="s">
        <v>264</v>
      </c>
      <c r="AT168" s="230" t="s">
        <v>259</v>
      </c>
      <c r="AU168" s="230" t="s">
        <v>89</v>
      </c>
      <c r="AY168" s="19" t="s">
        <v>257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9" t="s">
        <v>87</v>
      </c>
      <c r="BK168" s="231">
        <f>ROUND(I168*H168,2)</f>
        <v>0</v>
      </c>
      <c r="BL168" s="19" t="s">
        <v>264</v>
      </c>
      <c r="BM168" s="230" t="s">
        <v>2651</v>
      </c>
    </row>
    <row r="169" s="2" customFormat="1">
      <c r="A169" s="41"/>
      <c r="B169" s="42"/>
      <c r="C169" s="43"/>
      <c r="D169" s="232" t="s">
        <v>266</v>
      </c>
      <c r="E169" s="43"/>
      <c r="F169" s="233" t="s">
        <v>358</v>
      </c>
      <c r="G169" s="43"/>
      <c r="H169" s="43"/>
      <c r="I169" s="234"/>
      <c r="J169" s="43"/>
      <c r="K169" s="43"/>
      <c r="L169" s="47"/>
      <c r="M169" s="235"/>
      <c r="N169" s="23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266</v>
      </c>
      <c r="AU169" s="19" t="s">
        <v>89</v>
      </c>
    </row>
    <row r="170" s="13" customFormat="1">
      <c r="A170" s="13"/>
      <c r="B170" s="237"/>
      <c r="C170" s="238"/>
      <c r="D170" s="239" t="s">
        <v>268</v>
      </c>
      <c r="E170" s="240" t="s">
        <v>35</v>
      </c>
      <c r="F170" s="241" t="s">
        <v>2632</v>
      </c>
      <c r="G170" s="238"/>
      <c r="H170" s="240" t="s">
        <v>35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268</v>
      </c>
      <c r="AU170" s="247" t="s">
        <v>89</v>
      </c>
      <c r="AV170" s="13" t="s">
        <v>87</v>
      </c>
      <c r="AW170" s="13" t="s">
        <v>41</v>
      </c>
      <c r="AX170" s="13" t="s">
        <v>80</v>
      </c>
      <c r="AY170" s="247" t="s">
        <v>257</v>
      </c>
    </row>
    <row r="171" s="13" customFormat="1">
      <c r="A171" s="13"/>
      <c r="B171" s="237"/>
      <c r="C171" s="238"/>
      <c r="D171" s="239" t="s">
        <v>268</v>
      </c>
      <c r="E171" s="240" t="s">
        <v>35</v>
      </c>
      <c r="F171" s="241" t="s">
        <v>359</v>
      </c>
      <c r="G171" s="238"/>
      <c r="H171" s="240" t="s">
        <v>35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268</v>
      </c>
      <c r="AU171" s="247" t="s">
        <v>89</v>
      </c>
      <c r="AV171" s="13" t="s">
        <v>87</v>
      </c>
      <c r="AW171" s="13" t="s">
        <v>41</v>
      </c>
      <c r="AX171" s="13" t="s">
        <v>80</v>
      </c>
      <c r="AY171" s="247" t="s">
        <v>257</v>
      </c>
    </row>
    <row r="172" s="14" customFormat="1">
      <c r="A172" s="14"/>
      <c r="B172" s="248"/>
      <c r="C172" s="249"/>
      <c r="D172" s="239" t="s">
        <v>268</v>
      </c>
      <c r="E172" s="250" t="s">
        <v>35</v>
      </c>
      <c r="F172" s="251" t="s">
        <v>2652</v>
      </c>
      <c r="G172" s="249"/>
      <c r="H172" s="252">
        <v>261.63999999999999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268</v>
      </c>
      <c r="AU172" s="258" t="s">
        <v>89</v>
      </c>
      <c r="AV172" s="14" t="s">
        <v>89</v>
      </c>
      <c r="AW172" s="14" t="s">
        <v>41</v>
      </c>
      <c r="AX172" s="14" t="s">
        <v>80</v>
      </c>
      <c r="AY172" s="258" t="s">
        <v>257</v>
      </c>
    </row>
    <row r="173" s="15" customFormat="1">
      <c r="A173" s="15"/>
      <c r="B173" s="259"/>
      <c r="C173" s="260"/>
      <c r="D173" s="239" t="s">
        <v>268</v>
      </c>
      <c r="E173" s="261" t="s">
        <v>35</v>
      </c>
      <c r="F173" s="262" t="s">
        <v>272</v>
      </c>
      <c r="G173" s="260"/>
      <c r="H173" s="263">
        <v>261.63999999999999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268</v>
      </c>
      <c r="AU173" s="269" t="s">
        <v>89</v>
      </c>
      <c r="AV173" s="15" t="s">
        <v>264</v>
      </c>
      <c r="AW173" s="15" t="s">
        <v>41</v>
      </c>
      <c r="AX173" s="15" t="s">
        <v>87</v>
      </c>
      <c r="AY173" s="269" t="s">
        <v>257</v>
      </c>
    </row>
    <row r="174" s="2" customFormat="1" ht="24.15" customHeight="1">
      <c r="A174" s="41"/>
      <c r="B174" s="42"/>
      <c r="C174" s="219" t="s">
        <v>293</v>
      </c>
      <c r="D174" s="219" t="s">
        <v>259</v>
      </c>
      <c r="E174" s="220" t="s">
        <v>362</v>
      </c>
      <c r="F174" s="221" t="s">
        <v>363</v>
      </c>
      <c r="G174" s="222" t="s">
        <v>318</v>
      </c>
      <c r="H174" s="223">
        <v>103.59399999999999</v>
      </c>
      <c r="I174" s="224"/>
      <c r="J174" s="225">
        <f>ROUND(I174*H174,2)</f>
        <v>0</v>
      </c>
      <c r="K174" s="221" t="s">
        <v>263</v>
      </c>
      <c r="L174" s="47"/>
      <c r="M174" s="226" t="s">
        <v>35</v>
      </c>
      <c r="N174" s="227" t="s">
        <v>51</v>
      </c>
      <c r="O174" s="87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30" t="s">
        <v>264</v>
      </c>
      <c r="AT174" s="230" t="s">
        <v>259</v>
      </c>
      <c r="AU174" s="230" t="s">
        <v>89</v>
      </c>
      <c r="AY174" s="19" t="s">
        <v>257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87</v>
      </c>
      <c r="BK174" s="231">
        <f>ROUND(I174*H174,2)</f>
        <v>0</v>
      </c>
      <c r="BL174" s="19" t="s">
        <v>264</v>
      </c>
      <c r="BM174" s="230" t="s">
        <v>2653</v>
      </c>
    </row>
    <row r="175" s="2" customFormat="1">
      <c r="A175" s="41"/>
      <c r="B175" s="42"/>
      <c r="C175" s="43"/>
      <c r="D175" s="232" t="s">
        <v>266</v>
      </c>
      <c r="E175" s="43"/>
      <c r="F175" s="233" t="s">
        <v>365</v>
      </c>
      <c r="G175" s="43"/>
      <c r="H175" s="43"/>
      <c r="I175" s="234"/>
      <c r="J175" s="43"/>
      <c r="K175" s="43"/>
      <c r="L175" s="47"/>
      <c r="M175" s="235"/>
      <c r="N175" s="23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266</v>
      </c>
      <c r="AU175" s="19" t="s">
        <v>89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2632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3" customFormat="1">
      <c r="A177" s="13"/>
      <c r="B177" s="237"/>
      <c r="C177" s="238"/>
      <c r="D177" s="239" t="s">
        <v>268</v>
      </c>
      <c r="E177" s="240" t="s">
        <v>35</v>
      </c>
      <c r="F177" s="241" t="s">
        <v>366</v>
      </c>
      <c r="G177" s="238"/>
      <c r="H177" s="240" t="s">
        <v>35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268</v>
      </c>
      <c r="AU177" s="247" t="s">
        <v>89</v>
      </c>
      <c r="AV177" s="13" t="s">
        <v>87</v>
      </c>
      <c r="AW177" s="13" t="s">
        <v>41</v>
      </c>
      <c r="AX177" s="13" t="s">
        <v>80</v>
      </c>
      <c r="AY177" s="247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2654</v>
      </c>
      <c r="G178" s="249"/>
      <c r="H178" s="252">
        <v>103.59399999999999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5" customFormat="1">
      <c r="A179" s="15"/>
      <c r="B179" s="259"/>
      <c r="C179" s="260"/>
      <c r="D179" s="239" t="s">
        <v>268</v>
      </c>
      <c r="E179" s="261" t="s">
        <v>35</v>
      </c>
      <c r="F179" s="262" t="s">
        <v>272</v>
      </c>
      <c r="G179" s="260"/>
      <c r="H179" s="263">
        <v>103.59399999999999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268</v>
      </c>
      <c r="AU179" s="269" t="s">
        <v>89</v>
      </c>
      <c r="AV179" s="15" t="s">
        <v>264</v>
      </c>
      <c r="AW179" s="15" t="s">
        <v>41</v>
      </c>
      <c r="AX179" s="15" t="s">
        <v>87</v>
      </c>
      <c r="AY179" s="269" t="s">
        <v>257</v>
      </c>
    </row>
    <row r="180" s="2" customFormat="1" ht="16.5" customHeight="1">
      <c r="A180" s="41"/>
      <c r="B180" s="42"/>
      <c r="C180" s="270" t="s">
        <v>348</v>
      </c>
      <c r="D180" s="270" t="s">
        <v>369</v>
      </c>
      <c r="E180" s="271" t="s">
        <v>370</v>
      </c>
      <c r="F180" s="272" t="s">
        <v>371</v>
      </c>
      <c r="G180" s="273" t="s">
        <v>356</v>
      </c>
      <c r="H180" s="274">
        <v>207.18799999999999</v>
      </c>
      <c r="I180" s="275"/>
      <c r="J180" s="276">
        <f>ROUND(I180*H180,2)</f>
        <v>0</v>
      </c>
      <c r="K180" s="272" t="s">
        <v>263</v>
      </c>
      <c r="L180" s="277"/>
      <c r="M180" s="278" t="s">
        <v>35</v>
      </c>
      <c r="N180" s="279" t="s">
        <v>51</v>
      </c>
      <c r="O180" s="87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0" t="s">
        <v>308</v>
      </c>
      <c r="AT180" s="230" t="s">
        <v>369</v>
      </c>
      <c r="AU180" s="230" t="s">
        <v>89</v>
      </c>
      <c r="AY180" s="19" t="s">
        <v>257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87</v>
      </c>
      <c r="BK180" s="231">
        <f>ROUND(I180*H180,2)</f>
        <v>0</v>
      </c>
      <c r="BL180" s="19" t="s">
        <v>264</v>
      </c>
      <c r="BM180" s="230" t="s">
        <v>2655</v>
      </c>
    </row>
    <row r="181" s="14" customFormat="1">
      <c r="A181" s="14"/>
      <c r="B181" s="248"/>
      <c r="C181" s="249"/>
      <c r="D181" s="239" t="s">
        <v>268</v>
      </c>
      <c r="E181" s="249"/>
      <c r="F181" s="251" t="s">
        <v>2656</v>
      </c>
      <c r="G181" s="249"/>
      <c r="H181" s="252">
        <v>207.18799999999999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</v>
      </c>
      <c r="AX181" s="14" t="s">
        <v>87</v>
      </c>
      <c r="AY181" s="258" t="s">
        <v>257</v>
      </c>
    </row>
    <row r="182" s="2" customFormat="1" ht="37.8" customHeight="1">
      <c r="A182" s="41"/>
      <c r="B182" s="42"/>
      <c r="C182" s="219" t="s">
        <v>8</v>
      </c>
      <c r="D182" s="219" t="s">
        <v>259</v>
      </c>
      <c r="E182" s="220" t="s">
        <v>375</v>
      </c>
      <c r="F182" s="221" t="s">
        <v>376</v>
      </c>
      <c r="G182" s="222" t="s">
        <v>318</v>
      </c>
      <c r="H182" s="223">
        <v>36.707999999999998</v>
      </c>
      <c r="I182" s="224"/>
      <c r="J182" s="225">
        <f>ROUND(I182*H182,2)</f>
        <v>0</v>
      </c>
      <c r="K182" s="221" t="s">
        <v>263</v>
      </c>
      <c r="L182" s="47"/>
      <c r="M182" s="226" t="s">
        <v>35</v>
      </c>
      <c r="N182" s="227" t="s">
        <v>51</v>
      </c>
      <c r="O182" s="87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30" t="s">
        <v>264</v>
      </c>
      <c r="AT182" s="230" t="s">
        <v>259</v>
      </c>
      <c r="AU182" s="230" t="s">
        <v>89</v>
      </c>
      <c r="AY182" s="19" t="s">
        <v>257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9" t="s">
        <v>87</v>
      </c>
      <c r="BK182" s="231">
        <f>ROUND(I182*H182,2)</f>
        <v>0</v>
      </c>
      <c r="BL182" s="19" t="s">
        <v>264</v>
      </c>
      <c r="BM182" s="230" t="s">
        <v>2657</v>
      </c>
    </row>
    <row r="183" s="2" customFormat="1">
      <c r="A183" s="41"/>
      <c r="B183" s="42"/>
      <c r="C183" s="43"/>
      <c r="D183" s="232" t="s">
        <v>266</v>
      </c>
      <c r="E183" s="43"/>
      <c r="F183" s="233" t="s">
        <v>378</v>
      </c>
      <c r="G183" s="43"/>
      <c r="H183" s="43"/>
      <c r="I183" s="234"/>
      <c r="J183" s="43"/>
      <c r="K183" s="43"/>
      <c r="L183" s="47"/>
      <c r="M183" s="235"/>
      <c r="N183" s="23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266</v>
      </c>
      <c r="AU183" s="19" t="s">
        <v>89</v>
      </c>
    </row>
    <row r="184" s="13" customFormat="1">
      <c r="A184" s="13"/>
      <c r="B184" s="237"/>
      <c r="C184" s="238"/>
      <c r="D184" s="239" t="s">
        <v>268</v>
      </c>
      <c r="E184" s="240" t="s">
        <v>35</v>
      </c>
      <c r="F184" s="241" t="s">
        <v>2632</v>
      </c>
      <c r="G184" s="238"/>
      <c r="H184" s="240" t="s">
        <v>35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268</v>
      </c>
      <c r="AU184" s="247" t="s">
        <v>89</v>
      </c>
      <c r="AV184" s="13" t="s">
        <v>87</v>
      </c>
      <c r="AW184" s="13" t="s">
        <v>41</v>
      </c>
      <c r="AX184" s="13" t="s">
        <v>80</v>
      </c>
      <c r="AY184" s="247" t="s">
        <v>257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379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4" customFormat="1">
      <c r="A186" s="14"/>
      <c r="B186" s="248"/>
      <c r="C186" s="249"/>
      <c r="D186" s="239" t="s">
        <v>268</v>
      </c>
      <c r="E186" s="250" t="s">
        <v>35</v>
      </c>
      <c r="F186" s="251" t="s">
        <v>2658</v>
      </c>
      <c r="G186" s="249"/>
      <c r="H186" s="252">
        <v>39.530999999999999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268</v>
      </c>
      <c r="AU186" s="258" t="s">
        <v>89</v>
      </c>
      <c r="AV186" s="14" t="s">
        <v>89</v>
      </c>
      <c r="AW186" s="14" t="s">
        <v>41</v>
      </c>
      <c r="AX186" s="14" t="s">
        <v>80</v>
      </c>
      <c r="AY186" s="258" t="s">
        <v>257</v>
      </c>
    </row>
    <row r="187" s="14" customFormat="1">
      <c r="A187" s="14"/>
      <c r="B187" s="248"/>
      <c r="C187" s="249"/>
      <c r="D187" s="239" t="s">
        <v>268</v>
      </c>
      <c r="E187" s="250" t="s">
        <v>35</v>
      </c>
      <c r="F187" s="251" t="s">
        <v>2659</v>
      </c>
      <c r="G187" s="249"/>
      <c r="H187" s="252">
        <v>-2.823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268</v>
      </c>
      <c r="AU187" s="258" t="s">
        <v>89</v>
      </c>
      <c r="AV187" s="14" t="s">
        <v>89</v>
      </c>
      <c r="AW187" s="14" t="s">
        <v>41</v>
      </c>
      <c r="AX187" s="14" t="s">
        <v>80</v>
      </c>
      <c r="AY187" s="258" t="s">
        <v>257</v>
      </c>
    </row>
    <row r="188" s="15" customFormat="1">
      <c r="A188" s="15"/>
      <c r="B188" s="259"/>
      <c r="C188" s="260"/>
      <c r="D188" s="239" t="s">
        <v>268</v>
      </c>
      <c r="E188" s="261" t="s">
        <v>35</v>
      </c>
      <c r="F188" s="262" t="s">
        <v>272</v>
      </c>
      <c r="G188" s="260"/>
      <c r="H188" s="263">
        <v>36.707999999999998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9" t="s">
        <v>268</v>
      </c>
      <c r="AU188" s="269" t="s">
        <v>89</v>
      </c>
      <c r="AV188" s="15" t="s">
        <v>264</v>
      </c>
      <c r="AW188" s="15" t="s">
        <v>41</v>
      </c>
      <c r="AX188" s="15" t="s">
        <v>87</v>
      </c>
      <c r="AY188" s="269" t="s">
        <v>257</v>
      </c>
    </row>
    <row r="189" s="2" customFormat="1" ht="16.5" customHeight="1">
      <c r="A189" s="41"/>
      <c r="B189" s="42"/>
      <c r="C189" s="270" t="s">
        <v>361</v>
      </c>
      <c r="D189" s="270" t="s">
        <v>369</v>
      </c>
      <c r="E189" s="271" t="s">
        <v>383</v>
      </c>
      <c r="F189" s="272" t="s">
        <v>384</v>
      </c>
      <c r="G189" s="273" t="s">
        <v>356</v>
      </c>
      <c r="H189" s="274">
        <v>73.415999999999997</v>
      </c>
      <c r="I189" s="275"/>
      <c r="J189" s="276">
        <f>ROUND(I189*H189,2)</f>
        <v>0</v>
      </c>
      <c r="K189" s="272" t="s">
        <v>263</v>
      </c>
      <c r="L189" s="277"/>
      <c r="M189" s="278" t="s">
        <v>35</v>
      </c>
      <c r="N189" s="279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308</v>
      </c>
      <c r="AT189" s="230" t="s">
        <v>369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2660</v>
      </c>
    </row>
    <row r="190" s="14" customFormat="1">
      <c r="A190" s="14"/>
      <c r="B190" s="248"/>
      <c r="C190" s="249"/>
      <c r="D190" s="239" t="s">
        <v>268</v>
      </c>
      <c r="E190" s="249"/>
      <c r="F190" s="251" t="s">
        <v>2661</v>
      </c>
      <c r="G190" s="249"/>
      <c r="H190" s="252">
        <v>73.415999999999997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</v>
      </c>
      <c r="AX190" s="14" t="s">
        <v>87</v>
      </c>
      <c r="AY190" s="258" t="s">
        <v>257</v>
      </c>
    </row>
    <row r="191" s="12" customFormat="1" ht="22.8" customHeight="1">
      <c r="A191" s="12"/>
      <c r="B191" s="203"/>
      <c r="C191" s="204"/>
      <c r="D191" s="205" t="s">
        <v>79</v>
      </c>
      <c r="E191" s="217" t="s">
        <v>89</v>
      </c>
      <c r="F191" s="217" t="s">
        <v>387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SUM(P192:P196)</f>
        <v>0</v>
      </c>
      <c r="Q191" s="211"/>
      <c r="R191" s="212">
        <f>SUM(R192:R196)</f>
        <v>11.769675000000001</v>
      </c>
      <c r="S191" s="211"/>
      <c r="T191" s="213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87</v>
      </c>
      <c r="AT191" s="215" t="s">
        <v>79</v>
      </c>
      <c r="AU191" s="215" t="s">
        <v>87</v>
      </c>
      <c r="AY191" s="214" t="s">
        <v>257</v>
      </c>
      <c r="BK191" s="216">
        <f>SUM(BK192:BK196)</f>
        <v>0</v>
      </c>
    </row>
    <row r="192" s="2" customFormat="1" ht="33" customHeight="1">
      <c r="A192" s="41"/>
      <c r="B192" s="42"/>
      <c r="C192" s="219" t="s">
        <v>368</v>
      </c>
      <c r="D192" s="219" t="s">
        <v>259</v>
      </c>
      <c r="E192" s="220" t="s">
        <v>389</v>
      </c>
      <c r="F192" s="221" t="s">
        <v>390</v>
      </c>
      <c r="G192" s="222" t="s">
        <v>297</v>
      </c>
      <c r="H192" s="223">
        <v>57.5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0.20469000000000001</v>
      </c>
      <c r="R192" s="228">
        <f>Q192*H192</f>
        <v>11.769675000000001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2662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392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2632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2663</v>
      </c>
      <c r="G195" s="249"/>
      <c r="H195" s="252">
        <v>57.5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57.5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12" customFormat="1" ht="22.8" customHeight="1">
      <c r="A197" s="12"/>
      <c r="B197" s="203"/>
      <c r="C197" s="204"/>
      <c r="D197" s="205" t="s">
        <v>79</v>
      </c>
      <c r="E197" s="217" t="s">
        <v>98</v>
      </c>
      <c r="F197" s="217" t="s">
        <v>393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SUM(P198:P202)</f>
        <v>0</v>
      </c>
      <c r="Q197" s="211"/>
      <c r="R197" s="212">
        <f>SUM(R198:R202)</f>
        <v>0</v>
      </c>
      <c r="S197" s="211"/>
      <c r="T197" s="213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87</v>
      </c>
      <c r="AT197" s="215" t="s">
        <v>79</v>
      </c>
      <c r="AU197" s="215" t="s">
        <v>87</v>
      </c>
      <c r="AY197" s="214" t="s">
        <v>257</v>
      </c>
      <c r="BK197" s="216">
        <f>SUM(BK198:BK202)</f>
        <v>0</v>
      </c>
    </row>
    <row r="198" s="2" customFormat="1" ht="16.5" customHeight="1">
      <c r="A198" s="41"/>
      <c r="B198" s="42"/>
      <c r="C198" s="219" t="s">
        <v>374</v>
      </c>
      <c r="D198" s="219" t="s">
        <v>259</v>
      </c>
      <c r="E198" s="220" t="s">
        <v>1022</v>
      </c>
      <c r="F198" s="221" t="s">
        <v>1023</v>
      </c>
      <c r="G198" s="222" t="s">
        <v>297</v>
      </c>
      <c r="H198" s="223">
        <v>57.5</v>
      </c>
      <c r="I198" s="224"/>
      <c r="J198" s="225">
        <f>ROUND(I198*H198,2)</f>
        <v>0</v>
      </c>
      <c r="K198" s="221" t="s">
        <v>263</v>
      </c>
      <c r="L198" s="47"/>
      <c r="M198" s="226" t="s">
        <v>35</v>
      </c>
      <c r="N198" s="227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264</v>
      </c>
      <c r="AT198" s="230" t="s">
        <v>259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2664</v>
      </c>
    </row>
    <row r="199" s="2" customFormat="1">
      <c r="A199" s="41"/>
      <c r="B199" s="42"/>
      <c r="C199" s="43"/>
      <c r="D199" s="232" t="s">
        <v>266</v>
      </c>
      <c r="E199" s="43"/>
      <c r="F199" s="233" t="s">
        <v>1025</v>
      </c>
      <c r="G199" s="43"/>
      <c r="H199" s="43"/>
      <c r="I199" s="234"/>
      <c r="J199" s="43"/>
      <c r="K199" s="43"/>
      <c r="L199" s="47"/>
      <c r="M199" s="235"/>
      <c r="N199" s="23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266</v>
      </c>
      <c r="AU199" s="19" t="s">
        <v>89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2632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4" customFormat="1">
      <c r="A201" s="14"/>
      <c r="B201" s="248"/>
      <c r="C201" s="249"/>
      <c r="D201" s="239" t="s">
        <v>268</v>
      </c>
      <c r="E201" s="250" t="s">
        <v>35</v>
      </c>
      <c r="F201" s="251" t="s">
        <v>2663</v>
      </c>
      <c r="G201" s="249"/>
      <c r="H201" s="252">
        <v>57.5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268</v>
      </c>
      <c r="AU201" s="258" t="s">
        <v>89</v>
      </c>
      <c r="AV201" s="14" t="s">
        <v>89</v>
      </c>
      <c r="AW201" s="14" t="s">
        <v>41</v>
      </c>
      <c r="AX201" s="14" t="s">
        <v>80</v>
      </c>
      <c r="AY201" s="258" t="s">
        <v>257</v>
      </c>
    </row>
    <row r="202" s="15" customFormat="1">
      <c r="A202" s="15"/>
      <c r="B202" s="259"/>
      <c r="C202" s="260"/>
      <c r="D202" s="239" t="s">
        <v>268</v>
      </c>
      <c r="E202" s="261" t="s">
        <v>35</v>
      </c>
      <c r="F202" s="262" t="s">
        <v>272</v>
      </c>
      <c r="G202" s="260"/>
      <c r="H202" s="263">
        <v>57.5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9" t="s">
        <v>268</v>
      </c>
      <c r="AU202" s="269" t="s">
        <v>89</v>
      </c>
      <c r="AV202" s="15" t="s">
        <v>264</v>
      </c>
      <c r="AW202" s="15" t="s">
        <v>41</v>
      </c>
      <c r="AX202" s="15" t="s">
        <v>87</v>
      </c>
      <c r="AY202" s="269" t="s">
        <v>257</v>
      </c>
    </row>
    <row r="203" s="12" customFormat="1" ht="22.8" customHeight="1">
      <c r="A203" s="12"/>
      <c r="B203" s="203"/>
      <c r="C203" s="204"/>
      <c r="D203" s="205" t="s">
        <v>79</v>
      </c>
      <c r="E203" s="217" t="s">
        <v>264</v>
      </c>
      <c r="F203" s="217" t="s">
        <v>404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SUM(P204:P221)</f>
        <v>0</v>
      </c>
      <c r="Q203" s="211"/>
      <c r="R203" s="212">
        <f>SUM(R204:R221)</f>
        <v>0.31140000000000001</v>
      </c>
      <c r="S203" s="211"/>
      <c r="T203" s="213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87</v>
      </c>
      <c r="AT203" s="215" t="s">
        <v>79</v>
      </c>
      <c r="AU203" s="215" t="s">
        <v>87</v>
      </c>
      <c r="AY203" s="214" t="s">
        <v>257</v>
      </c>
      <c r="BK203" s="216">
        <f>SUM(BK204:BK221)</f>
        <v>0</v>
      </c>
    </row>
    <row r="204" s="2" customFormat="1" ht="16.5" customHeight="1">
      <c r="A204" s="41"/>
      <c r="B204" s="42"/>
      <c r="C204" s="219" t="s">
        <v>382</v>
      </c>
      <c r="D204" s="219" t="s">
        <v>259</v>
      </c>
      <c r="E204" s="220" t="s">
        <v>406</v>
      </c>
      <c r="F204" s="221" t="s">
        <v>407</v>
      </c>
      <c r="G204" s="222" t="s">
        <v>318</v>
      </c>
      <c r="H204" s="223">
        <v>10.781000000000001</v>
      </c>
      <c r="I204" s="224"/>
      <c r="J204" s="225">
        <f>ROUND(I204*H204,2)</f>
        <v>0</v>
      </c>
      <c r="K204" s="221" t="s">
        <v>263</v>
      </c>
      <c r="L204" s="47"/>
      <c r="M204" s="226" t="s">
        <v>35</v>
      </c>
      <c r="N204" s="227" t="s">
        <v>51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264</v>
      </c>
      <c r="AT204" s="230" t="s">
        <v>259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2665</v>
      </c>
    </row>
    <row r="205" s="2" customFormat="1">
      <c r="A205" s="41"/>
      <c r="B205" s="42"/>
      <c r="C205" s="43"/>
      <c r="D205" s="232" t="s">
        <v>266</v>
      </c>
      <c r="E205" s="43"/>
      <c r="F205" s="233" t="s">
        <v>409</v>
      </c>
      <c r="G205" s="43"/>
      <c r="H205" s="43"/>
      <c r="I205" s="234"/>
      <c r="J205" s="43"/>
      <c r="K205" s="43"/>
      <c r="L205" s="47"/>
      <c r="M205" s="235"/>
      <c r="N205" s="23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266</v>
      </c>
      <c r="AU205" s="19" t="s">
        <v>89</v>
      </c>
    </row>
    <row r="206" s="13" customFormat="1">
      <c r="A206" s="13"/>
      <c r="B206" s="237"/>
      <c r="C206" s="238"/>
      <c r="D206" s="239" t="s">
        <v>268</v>
      </c>
      <c r="E206" s="240" t="s">
        <v>35</v>
      </c>
      <c r="F206" s="241" t="s">
        <v>2632</v>
      </c>
      <c r="G206" s="238"/>
      <c r="H206" s="240" t="s">
        <v>35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268</v>
      </c>
      <c r="AU206" s="247" t="s">
        <v>89</v>
      </c>
      <c r="AV206" s="13" t="s">
        <v>87</v>
      </c>
      <c r="AW206" s="13" t="s">
        <v>41</v>
      </c>
      <c r="AX206" s="13" t="s">
        <v>80</v>
      </c>
      <c r="AY206" s="247" t="s">
        <v>257</v>
      </c>
    </row>
    <row r="207" s="13" customFormat="1">
      <c r="A207" s="13"/>
      <c r="B207" s="237"/>
      <c r="C207" s="238"/>
      <c r="D207" s="239" t="s">
        <v>268</v>
      </c>
      <c r="E207" s="240" t="s">
        <v>35</v>
      </c>
      <c r="F207" s="241" t="s">
        <v>1027</v>
      </c>
      <c r="G207" s="238"/>
      <c r="H207" s="240" t="s">
        <v>35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268</v>
      </c>
      <c r="AU207" s="247" t="s">
        <v>89</v>
      </c>
      <c r="AV207" s="13" t="s">
        <v>87</v>
      </c>
      <c r="AW207" s="13" t="s">
        <v>41</v>
      </c>
      <c r="AX207" s="13" t="s">
        <v>80</v>
      </c>
      <c r="AY207" s="247" t="s">
        <v>257</v>
      </c>
    </row>
    <row r="208" s="14" customFormat="1">
      <c r="A208" s="14"/>
      <c r="B208" s="248"/>
      <c r="C208" s="249"/>
      <c r="D208" s="239" t="s">
        <v>268</v>
      </c>
      <c r="E208" s="250" t="s">
        <v>35</v>
      </c>
      <c r="F208" s="251" t="s">
        <v>2666</v>
      </c>
      <c r="G208" s="249"/>
      <c r="H208" s="252">
        <v>10.781000000000001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268</v>
      </c>
      <c r="AU208" s="258" t="s">
        <v>89</v>
      </c>
      <c r="AV208" s="14" t="s">
        <v>89</v>
      </c>
      <c r="AW208" s="14" t="s">
        <v>41</v>
      </c>
      <c r="AX208" s="14" t="s">
        <v>80</v>
      </c>
      <c r="AY208" s="258" t="s">
        <v>257</v>
      </c>
    </row>
    <row r="209" s="15" customFormat="1">
      <c r="A209" s="15"/>
      <c r="B209" s="259"/>
      <c r="C209" s="260"/>
      <c r="D209" s="239" t="s">
        <v>268</v>
      </c>
      <c r="E209" s="261" t="s">
        <v>35</v>
      </c>
      <c r="F209" s="262" t="s">
        <v>272</v>
      </c>
      <c r="G209" s="260"/>
      <c r="H209" s="263">
        <v>10.781000000000001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268</v>
      </c>
      <c r="AU209" s="269" t="s">
        <v>89</v>
      </c>
      <c r="AV209" s="15" t="s">
        <v>264</v>
      </c>
      <c r="AW209" s="15" t="s">
        <v>41</v>
      </c>
      <c r="AX209" s="15" t="s">
        <v>87</v>
      </c>
      <c r="AY209" s="269" t="s">
        <v>257</v>
      </c>
    </row>
    <row r="210" s="2" customFormat="1" ht="16.5" customHeight="1">
      <c r="A210" s="41"/>
      <c r="B210" s="42"/>
      <c r="C210" s="219" t="s">
        <v>388</v>
      </c>
      <c r="D210" s="219" t="s">
        <v>259</v>
      </c>
      <c r="E210" s="220" t="s">
        <v>1029</v>
      </c>
      <c r="F210" s="221" t="s">
        <v>1030</v>
      </c>
      <c r="G210" s="222" t="s">
        <v>396</v>
      </c>
      <c r="H210" s="223">
        <v>3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0.0066</v>
      </c>
      <c r="R210" s="228">
        <f>Q210*H210</f>
        <v>0.019799999999999998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2667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1032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2632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4" customFormat="1">
      <c r="A213" s="14"/>
      <c r="B213" s="248"/>
      <c r="C213" s="249"/>
      <c r="D213" s="239" t="s">
        <v>268</v>
      </c>
      <c r="E213" s="250" t="s">
        <v>35</v>
      </c>
      <c r="F213" s="251" t="s">
        <v>98</v>
      </c>
      <c r="G213" s="249"/>
      <c r="H213" s="252">
        <v>3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268</v>
      </c>
      <c r="AU213" s="258" t="s">
        <v>89</v>
      </c>
      <c r="AV213" s="14" t="s">
        <v>89</v>
      </c>
      <c r="AW213" s="14" t="s">
        <v>41</v>
      </c>
      <c r="AX213" s="14" t="s">
        <v>80</v>
      </c>
      <c r="AY213" s="258" t="s">
        <v>257</v>
      </c>
    </row>
    <row r="214" s="15" customFormat="1">
      <c r="A214" s="15"/>
      <c r="B214" s="259"/>
      <c r="C214" s="260"/>
      <c r="D214" s="239" t="s">
        <v>268</v>
      </c>
      <c r="E214" s="261" t="s">
        <v>35</v>
      </c>
      <c r="F214" s="262" t="s">
        <v>272</v>
      </c>
      <c r="G214" s="260"/>
      <c r="H214" s="263">
        <v>3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268</v>
      </c>
      <c r="AU214" s="269" t="s">
        <v>89</v>
      </c>
      <c r="AV214" s="15" t="s">
        <v>264</v>
      </c>
      <c r="AW214" s="15" t="s">
        <v>41</v>
      </c>
      <c r="AX214" s="15" t="s">
        <v>87</v>
      </c>
      <c r="AY214" s="269" t="s">
        <v>257</v>
      </c>
    </row>
    <row r="215" s="2" customFormat="1" ht="16.5" customHeight="1">
      <c r="A215" s="41"/>
      <c r="B215" s="42"/>
      <c r="C215" s="270" t="s">
        <v>7</v>
      </c>
      <c r="D215" s="270" t="s">
        <v>369</v>
      </c>
      <c r="E215" s="271" t="s">
        <v>1033</v>
      </c>
      <c r="F215" s="272" t="s">
        <v>1034</v>
      </c>
      <c r="G215" s="273" t="s">
        <v>396</v>
      </c>
      <c r="H215" s="274">
        <v>3</v>
      </c>
      <c r="I215" s="275"/>
      <c r="J215" s="276">
        <f>ROUND(I215*H215,2)</f>
        <v>0</v>
      </c>
      <c r="K215" s="272" t="s">
        <v>263</v>
      </c>
      <c r="L215" s="277"/>
      <c r="M215" s="278" t="s">
        <v>35</v>
      </c>
      <c r="N215" s="279" t="s">
        <v>51</v>
      </c>
      <c r="O215" s="87"/>
      <c r="P215" s="228">
        <f>O215*H215</f>
        <v>0</v>
      </c>
      <c r="Q215" s="228">
        <v>0.068000000000000005</v>
      </c>
      <c r="R215" s="228">
        <f>Q215*H215</f>
        <v>0.20400000000000002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308</v>
      </c>
      <c r="AT215" s="230" t="s">
        <v>369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2668</v>
      </c>
    </row>
    <row r="216" s="2" customFormat="1" ht="21.75" customHeight="1">
      <c r="A216" s="41"/>
      <c r="B216" s="42"/>
      <c r="C216" s="219" t="s">
        <v>400</v>
      </c>
      <c r="D216" s="219" t="s">
        <v>259</v>
      </c>
      <c r="E216" s="220" t="s">
        <v>1036</v>
      </c>
      <c r="F216" s="221" t="s">
        <v>1037</v>
      </c>
      <c r="G216" s="222" t="s">
        <v>396</v>
      </c>
      <c r="H216" s="223">
        <v>1</v>
      </c>
      <c r="I216" s="224"/>
      <c r="J216" s="225">
        <f>ROUND(I216*H216,2)</f>
        <v>0</v>
      </c>
      <c r="K216" s="221" t="s">
        <v>263</v>
      </c>
      <c r="L216" s="47"/>
      <c r="M216" s="226" t="s">
        <v>35</v>
      </c>
      <c r="N216" s="227" t="s">
        <v>51</v>
      </c>
      <c r="O216" s="87"/>
      <c r="P216" s="228">
        <f>O216*H216</f>
        <v>0</v>
      </c>
      <c r="Q216" s="228">
        <v>0.0066</v>
      </c>
      <c r="R216" s="228">
        <f>Q216*H216</f>
        <v>0.0066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264</v>
      </c>
      <c r="AT216" s="230" t="s">
        <v>259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2669</v>
      </c>
    </row>
    <row r="217" s="2" customFormat="1">
      <c r="A217" s="41"/>
      <c r="B217" s="42"/>
      <c r="C217" s="43"/>
      <c r="D217" s="232" t="s">
        <v>266</v>
      </c>
      <c r="E217" s="43"/>
      <c r="F217" s="233" t="s">
        <v>1039</v>
      </c>
      <c r="G217" s="43"/>
      <c r="H217" s="43"/>
      <c r="I217" s="234"/>
      <c r="J217" s="43"/>
      <c r="K217" s="43"/>
      <c r="L217" s="47"/>
      <c r="M217" s="235"/>
      <c r="N217" s="23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266</v>
      </c>
      <c r="AU217" s="19" t="s">
        <v>89</v>
      </c>
    </row>
    <row r="218" s="13" customFormat="1">
      <c r="A218" s="13"/>
      <c r="B218" s="237"/>
      <c r="C218" s="238"/>
      <c r="D218" s="239" t="s">
        <v>268</v>
      </c>
      <c r="E218" s="240" t="s">
        <v>35</v>
      </c>
      <c r="F218" s="241" t="s">
        <v>2632</v>
      </c>
      <c r="G218" s="238"/>
      <c r="H218" s="240" t="s">
        <v>35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268</v>
      </c>
      <c r="AU218" s="247" t="s">
        <v>89</v>
      </c>
      <c r="AV218" s="13" t="s">
        <v>87</v>
      </c>
      <c r="AW218" s="13" t="s">
        <v>41</v>
      </c>
      <c r="AX218" s="13" t="s">
        <v>80</v>
      </c>
      <c r="AY218" s="247" t="s">
        <v>257</v>
      </c>
    </row>
    <row r="219" s="14" customFormat="1">
      <c r="A219" s="14"/>
      <c r="B219" s="248"/>
      <c r="C219" s="249"/>
      <c r="D219" s="239" t="s">
        <v>268</v>
      </c>
      <c r="E219" s="250" t="s">
        <v>35</v>
      </c>
      <c r="F219" s="251" t="s">
        <v>87</v>
      </c>
      <c r="G219" s="249"/>
      <c r="H219" s="252">
        <v>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268</v>
      </c>
      <c r="AU219" s="258" t="s">
        <v>89</v>
      </c>
      <c r="AV219" s="14" t="s">
        <v>89</v>
      </c>
      <c r="AW219" s="14" t="s">
        <v>41</v>
      </c>
      <c r="AX219" s="14" t="s">
        <v>80</v>
      </c>
      <c r="AY219" s="258" t="s">
        <v>257</v>
      </c>
    </row>
    <row r="220" s="15" customFormat="1">
      <c r="A220" s="15"/>
      <c r="B220" s="259"/>
      <c r="C220" s="260"/>
      <c r="D220" s="239" t="s">
        <v>268</v>
      </c>
      <c r="E220" s="261" t="s">
        <v>35</v>
      </c>
      <c r="F220" s="262" t="s">
        <v>272</v>
      </c>
      <c r="G220" s="260"/>
      <c r="H220" s="263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9" t="s">
        <v>268</v>
      </c>
      <c r="AU220" s="269" t="s">
        <v>89</v>
      </c>
      <c r="AV220" s="15" t="s">
        <v>264</v>
      </c>
      <c r="AW220" s="15" t="s">
        <v>41</v>
      </c>
      <c r="AX220" s="15" t="s">
        <v>87</v>
      </c>
      <c r="AY220" s="269" t="s">
        <v>257</v>
      </c>
    </row>
    <row r="221" s="2" customFormat="1" ht="16.5" customHeight="1">
      <c r="A221" s="41"/>
      <c r="B221" s="42"/>
      <c r="C221" s="270" t="s">
        <v>405</v>
      </c>
      <c r="D221" s="270" t="s">
        <v>369</v>
      </c>
      <c r="E221" s="271" t="s">
        <v>1040</v>
      </c>
      <c r="F221" s="272" t="s">
        <v>1041</v>
      </c>
      <c r="G221" s="273" t="s">
        <v>396</v>
      </c>
      <c r="H221" s="274">
        <v>1</v>
      </c>
      <c r="I221" s="275"/>
      <c r="J221" s="276">
        <f>ROUND(I221*H221,2)</f>
        <v>0</v>
      </c>
      <c r="K221" s="272" t="s">
        <v>263</v>
      </c>
      <c r="L221" s="277"/>
      <c r="M221" s="278" t="s">
        <v>35</v>
      </c>
      <c r="N221" s="279" t="s">
        <v>51</v>
      </c>
      <c r="O221" s="87"/>
      <c r="P221" s="228">
        <f>O221*H221</f>
        <v>0</v>
      </c>
      <c r="Q221" s="228">
        <v>0.081000000000000003</v>
      </c>
      <c r="R221" s="228">
        <f>Q221*H221</f>
        <v>0.081000000000000003</v>
      </c>
      <c r="S221" s="228">
        <v>0</v>
      </c>
      <c r="T221" s="22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0" t="s">
        <v>308</v>
      </c>
      <c r="AT221" s="230" t="s">
        <v>369</v>
      </c>
      <c r="AU221" s="230" t="s">
        <v>89</v>
      </c>
      <c r="AY221" s="19" t="s">
        <v>257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87</v>
      </c>
      <c r="BK221" s="231">
        <f>ROUND(I221*H221,2)</f>
        <v>0</v>
      </c>
      <c r="BL221" s="19" t="s">
        <v>264</v>
      </c>
      <c r="BM221" s="230" t="s">
        <v>2670</v>
      </c>
    </row>
    <row r="222" s="12" customFormat="1" ht="22.8" customHeight="1">
      <c r="A222" s="12"/>
      <c r="B222" s="203"/>
      <c r="C222" s="204"/>
      <c r="D222" s="205" t="s">
        <v>79</v>
      </c>
      <c r="E222" s="217" t="s">
        <v>287</v>
      </c>
      <c r="F222" s="217" t="s">
        <v>753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SUM(P223:P236)</f>
        <v>0</v>
      </c>
      <c r="Q222" s="211"/>
      <c r="R222" s="212">
        <f>SUM(R223:R236)</f>
        <v>0</v>
      </c>
      <c r="S222" s="211"/>
      <c r="T222" s="213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87</v>
      </c>
      <c r="AT222" s="215" t="s">
        <v>79</v>
      </c>
      <c r="AU222" s="215" t="s">
        <v>87</v>
      </c>
      <c r="AY222" s="214" t="s">
        <v>257</v>
      </c>
      <c r="BK222" s="216">
        <f>SUM(BK223:BK236)</f>
        <v>0</v>
      </c>
    </row>
    <row r="223" s="2" customFormat="1" ht="21.75" customHeight="1">
      <c r="A223" s="41"/>
      <c r="B223" s="42"/>
      <c r="C223" s="219" t="s">
        <v>413</v>
      </c>
      <c r="D223" s="219" t="s">
        <v>259</v>
      </c>
      <c r="E223" s="220" t="s">
        <v>754</v>
      </c>
      <c r="F223" s="221" t="s">
        <v>755</v>
      </c>
      <c r="G223" s="222" t="s">
        <v>262</v>
      </c>
      <c r="H223" s="223">
        <v>78.125</v>
      </c>
      <c r="I223" s="224"/>
      <c r="J223" s="225">
        <f>ROUND(I223*H223,2)</f>
        <v>0</v>
      </c>
      <c r="K223" s="221" t="s">
        <v>263</v>
      </c>
      <c r="L223" s="47"/>
      <c r="M223" s="226" t="s">
        <v>35</v>
      </c>
      <c r="N223" s="227" t="s">
        <v>51</v>
      </c>
      <c r="O223" s="87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30" t="s">
        <v>264</v>
      </c>
      <c r="AT223" s="230" t="s">
        <v>259</v>
      </c>
      <c r="AU223" s="230" t="s">
        <v>89</v>
      </c>
      <c r="AY223" s="19" t="s">
        <v>257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9" t="s">
        <v>87</v>
      </c>
      <c r="BK223" s="231">
        <f>ROUND(I223*H223,2)</f>
        <v>0</v>
      </c>
      <c r="BL223" s="19" t="s">
        <v>264</v>
      </c>
      <c r="BM223" s="230" t="s">
        <v>2671</v>
      </c>
    </row>
    <row r="224" s="2" customFormat="1">
      <c r="A224" s="41"/>
      <c r="B224" s="42"/>
      <c r="C224" s="43"/>
      <c r="D224" s="232" t="s">
        <v>266</v>
      </c>
      <c r="E224" s="43"/>
      <c r="F224" s="233" t="s">
        <v>757</v>
      </c>
      <c r="G224" s="43"/>
      <c r="H224" s="43"/>
      <c r="I224" s="234"/>
      <c r="J224" s="43"/>
      <c r="K224" s="43"/>
      <c r="L224" s="47"/>
      <c r="M224" s="235"/>
      <c r="N224" s="23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266</v>
      </c>
      <c r="AU224" s="19" t="s">
        <v>89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2632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3" customFormat="1">
      <c r="A226" s="13"/>
      <c r="B226" s="237"/>
      <c r="C226" s="238"/>
      <c r="D226" s="239" t="s">
        <v>268</v>
      </c>
      <c r="E226" s="240" t="s">
        <v>35</v>
      </c>
      <c r="F226" s="241" t="s">
        <v>980</v>
      </c>
      <c r="G226" s="238"/>
      <c r="H226" s="240" t="s">
        <v>35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268</v>
      </c>
      <c r="AU226" s="247" t="s">
        <v>89</v>
      </c>
      <c r="AV226" s="13" t="s">
        <v>87</v>
      </c>
      <c r="AW226" s="13" t="s">
        <v>41</v>
      </c>
      <c r="AX226" s="13" t="s">
        <v>80</v>
      </c>
      <c r="AY226" s="247" t="s">
        <v>257</v>
      </c>
    </row>
    <row r="227" s="13" customFormat="1">
      <c r="A227" s="13"/>
      <c r="B227" s="237"/>
      <c r="C227" s="238"/>
      <c r="D227" s="239" t="s">
        <v>268</v>
      </c>
      <c r="E227" s="240" t="s">
        <v>35</v>
      </c>
      <c r="F227" s="241" t="s">
        <v>1126</v>
      </c>
      <c r="G227" s="238"/>
      <c r="H227" s="240" t="s">
        <v>35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268</v>
      </c>
      <c r="AU227" s="247" t="s">
        <v>89</v>
      </c>
      <c r="AV227" s="13" t="s">
        <v>87</v>
      </c>
      <c r="AW227" s="13" t="s">
        <v>41</v>
      </c>
      <c r="AX227" s="13" t="s">
        <v>80</v>
      </c>
      <c r="AY227" s="247" t="s">
        <v>257</v>
      </c>
    </row>
    <row r="228" s="14" customFormat="1">
      <c r="A228" s="14"/>
      <c r="B228" s="248"/>
      <c r="C228" s="249"/>
      <c r="D228" s="239" t="s">
        <v>268</v>
      </c>
      <c r="E228" s="250" t="s">
        <v>35</v>
      </c>
      <c r="F228" s="251" t="s">
        <v>2633</v>
      </c>
      <c r="G228" s="249"/>
      <c r="H228" s="252">
        <v>78.125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41</v>
      </c>
      <c r="AX228" s="14" t="s">
        <v>80</v>
      </c>
      <c r="AY228" s="258" t="s">
        <v>257</v>
      </c>
    </row>
    <row r="229" s="15" customFormat="1">
      <c r="A229" s="15"/>
      <c r="B229" s="259"/>
      <c r="C229" s="260"/>
      <c r="D229" s="239" t="s">
        <v>268</v>
      </c>
      <c r="E229" s="261" t="s">
        <v>35</v>
      </c>
      <c r="F229" s="262" t="s">
        <v>272</v>
      </c>
      <c r="G229" s="260"/>
      <c r="H229" s="263">
        <v>78.125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9" t="s">
        <v>268</v>
      </c>
      <c r="AU229" s="269" t="s">
        <v>89</v>
      </c>
      <c r="AV229" s="15" t="s">
        <v>264</v>
      </c>
      <c r="AW229" s="15" t="s">
        <v>41</v>
      </c>
      <c r="AX229" s="15" t="s">
        <v>87</v>
      </c>
      <c r="AY229" s="269" t="s">
        <v>257</v>
      </c>
    </row>
    <row r="230" s="2" customFormat="1" ht="16.5" customHeight="1">
      <c r="A230" s="41"/>
      <c r="B230" s="42"/>
      <c r="C230" s="219" t="s">
        <v>418</v>
      </c>
      <c r="D230" s="219" t="s">
        <v>259</v>
      </c>
      <c r="E230" s="220" t="s">
        <v>758</v>
      </c>
      <c r="F230" s="221" t="s">
        <v>759</v>
      </c>
      <c r="G230" s="222" t="s">
        <v>262</v>
      </c>
      <c r="H230" s="223">
        <v>78.125</v>
      </c>
      <c r="I230" s="224"/>
      <c r="J230" s="225">
        <f>ROUND(I230*H230,2)</f>
        <v>0</v>
      </c>
      <c r="K230" s="221" t="s">
        <v>263</v>
      </c>
      <c r="L230" s="47"/>
      <c r="M230" s="226" t="s">
        <v>35</v>
      </c>
      <c r="N230" s="227" t="s">
        <v>51</v>
      </c>
      <c r="O230" s="87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30" t="s">
        <v>264</v>
      </c>
      <c r="AT230" s="230" t="s">
        <v>259</v>
      </c>
      <c r="AU230" s="230" t="s">
        <v>89</v>
      </c>
      <c r="AY230" s="19" t="s">
        <v>257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87</v>
      </c>
      <c r="BK230" s="231">
        <f>ROUND(I230*H230,2)</f>
        <v>0</v>
      </c>
      <c r="BL230" s="19" t="s">
        <v>264</v>
      </c>
      <c r="BM230" s="230" t="s">
        <v>2672</v>
      </c>
    </row>
    <row r="231" s="2" customFormat="1">
      <c r="A231" s="41"/>
      <c r="B231" s="42"/>
      <c r="C231" s="43"/>
      <c r="D231" s="232" t="s">
        <v>266</v>
      </c>
      <c r="E231" s="43"/>
      <c r="F231" s="233" t="s">
        <v>761</v>
      </c>
      <c r="G231" s="43"/>
      <c r="H231" s="43"/>
      <c r="I231" s="234"/>
      <c r="J231" s="43"/>
      <c r="K231" s="43"/>
      <c r="L231" s="47"/>
      <c r="M231" s="235"/>
      <c r="N231" s="23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266</v>
      </c>
      <c r="AU231" s="19" t="s">
        <v>89</v>
      </c>
    </row>
    <row r="232" s="13" customFormat="1">
      <c r="A232" s="13"/>
      <c r="B232" s="237"/>
      <c r="C232" s="238"/>
      <c r="D232" s="239" t="s">
        <v>268</v>
      </c>
      <c r="E232" s="240" t="s">
        <v>35</v>
      </c>
      <c r="F232" s="241" t="s">
        <v>2632</v>
      </c>
      <c r="G232" s="238"/>
      <c r="H232" s="240" t="s">
        <v>35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268</v>
      </c>
      <c r="AU232" s="247" t="s">
        <v>89</v>
      </c>
      <c r="AV232" s="13" t="s">
        <v>87</v>
      </c>
      <c r="AW232" s="13" t="s">
        <v>41</v>
      </c>
      <c r="AX232" s="13" t="s">
        <v>80</v>
      </c>
      <c r="AY232" s="247" t="s">
        <v>257</v>
      </c>
    </row>
    <row r="233" s="13" customFormat="1">
      <c r="A233" s="13"/>
      <c r="B233" s="237"/>
      <c r="C233" s="238"/>
      <c r="D233" s="239" t="s">
        <v>268</v>
      </c>
      <c r="E233" s="240" t="s">
        <v>35</v>
      </c>
      <c r="F233" s="241" t="s">
        <v>980</v>
      </c>
      <c r="G233" s="238"/>
      <c r="H233" s="240" t="s">
        <v>35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268</v>
      </c>
      <c r="AU233" s="247" t="s">
        <v>89</v>
      </c>
      <c r="AV233" s="13" t="s">
        <v>87</v>
      </c>
      <c r="AW233" s="13" t="s">
        <v>41</v>
      </c>
      <c r="AX233" s="13" t="s">
        <v>80</v>
      </c>
      <c r="AY233" s="247" t="s">
        <v>257</v>
      </c>
    </row>
    <row r="234" s="13" customFormat="1">
      <c r="A234" s="13"/>
      <c r="B234" s="237"/>
      <c r="C234" s="238"/>
      <c r="D234" s="239" t="s">
        <v>268</v>
      </c>
      <c r="E234" s="240" t="s">
        <v>35</v>
      </c>
      <c r="F234" s="241" t="s">
        <v>1126</v>
      </c>
      <c r="G234" s="238"/>
      <c r="H234" s="240" t="s">
        <v>35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268</v>
      </c>
      <c r="AU234" s="247" t="s">
        <v>89</v>
      </c>
      <c r="AV234" s="13" t="s">
        <v>87</v>
      </c>
      <c r="AW234" s="13" t="s">
        <v>41</v>
      </c>
      <c r="AX234" s="13" t="s">
        <v>80</v>
      </c>
      <c r="AY234" s="247" t="s">
        <v>257</v>
      </c>
    </row>
    <row r="235" s="14" customFormat="1">
      <c r="A235" s="14"/>
      <c r="B235" s="248"/>
      <c r="C235" s="249"/>
      <c r="D235" s="239" t="s">
        <v>268</v>
      </c>
      <c r="E235" s="250" t="s">
        <v>35</v>
      </c>
      <c r="F235" s="251" t="s">
        <v>2633</v>
      </c>
      <c r="G235" s="249"/>
      <c r="H235" s="252">
        <v>78.125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268</v>
      </c>
      <c r="AU235" s="258" t="s">
        <v>89</v>
      </c>
      <c r="AV235" s="14" t="s">
        <v>89</v>
      </c>
      <c r="AW235" s="14" t="s">
        <v>41</v>
      </c>
      <c r="AX235" s="14" t="s">
        <v>80</v>
      </c>
      <c r="AY235" s="258" t="s">
        <v>257</v>
      </c>
    </row>
    <row r="236" s="15" customFormat="1">
      <c r="A236" s="15"/>
      <c r="B236" s="259"/>
      <c r="C236" s="260"/>
      <c r="D236" s="239" t="s">
        <v>268</v>
      </c>
      <c r="E236" s="261" t="s">
        <v>35</v>
      </c>
      <c r="F236" s="262" t="s">
        <v>272</v>
      </c>
      <c r="G236" s="260"/>
      <c r="H236" s="263">
        <v>78.125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9" t="s">
        <v>268</v>
      </c>
      <c r="AU236" s="269" t="s">
        <v>89</v>
      </c>
      <c r="AV236" s="15" t="s">
        <v>264</v>
      </c>
      <c r="AW236" s="15" t="s">
        <v>41</v>
      </c>
      <c r="AX236" s="15" t="s">
        <v>87</v>
      </c>
      <c r="AY236" s="269" t="s">
        <v>257</v>
      </c>
    </row>
    <row r="237" s="12" customFormat="1" ht="22.8" customHeight="1">
      <c r="A237" s="12"/>
      <c r="B237" s="203"/>
      <c r="C237" s="204"/>
      <c r="D237" s="205" t="s">
        <v>79</v>
      </c>
      <c r="E237" s="217" t="s">
        <v>308</v>
      </c>
      <c r="F237" s="217" t="s">
        <v>412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SUM(P238:P307)</f>
        <v>0</v>
      </c>
      <c r="Q237" s="211"/>
      <c r="R237" s="212">
        <f>SUM(R238:R307)</f>
        <v>10.460918999999999</v>
      </c>
      <c r="S237" s="211"/>
      <c r="T237" s="213">
        <f>SUM(T238:T307)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87</v>
      </c>
      <c r="AT237" s="215" t="s">
        <v>79</v>
      </c>
      <c r="AU237" s="215" t="s">
        <v>87</v>
      </c>
      <c r="AY237" s="214" t="s">
        <v>257</v>
      </c>
      <c r="BK237" s="216">
        <f>SUM(BK238:BK307)</f>
        <v>0</v>
      </c>
    </row>
    <row r="238" s="2" customFormat="1" ht="24.15" customHeight="1">
      <c r="A238" s="41"/>
      <c r="B238" s="42"/>
      <c r="C238" s="219" t="s">
        <v>422</v>
      </c>
      <c r="D238" s="219" t="s">
        <v>259</v>
      </c>
      <c r="E238" s="220" t="s">
        <v>1148</v>
      </c>
      <c r="F238" s="221" t="s">
        <v>1149</v>
      </c>
      <c r="G238" s="222" t="s">
        <v>297</v>
      </c>
      <c r="H238" s="223">
        <v>57.5</v>
      </c>
      <c r="I238" s="224"/>
      <c r="J238" s="225">
        <f>ROUND(I238*H238,2)</f>
        <v>0</v>
      </c>
      <c r="K238" s="221" t="s">
        <v>263</v>
      </c>
      <c r="L238" s="47"/>
      <c r="M238" s="226" t="s">
        <v>35</v>
      </c>
      <c r="N238" s="227" t="s">
        <v>51</v>
      </c>
      <c r="O238" s="87"/>
      <c r="P238" s="228">
        <f>O238*H238</f>
        <v>0</v>
      </c>
      <c r="Q238" s="228">
        <v>5.0000000000000002E-05</v>
      </c>
      <c r="R238" s="228">
        <f>Q238*H238</f>
        <v>0.002875</v>
      </c>
      <c r="S238" s="228">
        <v>0</v>
      </c>
      <c r="T238" s="22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30" t="s">
        <v>264</v>
      </c>
      <c r="AT238" s="230" t="s">
        <v>259</v>
      </c>
      <c r="AU238" s="230" t="s">
        <v>89</v>
      </c>
      <c r="AY238" s="19" t="s">
        <v>257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9" t="s">
        <v>87</v>
      </c>
      <c r="BK238" s="231">
        <f>ROUND(I238*H238,2)</f>
        <v>0</v>
      </c>
      <c r="BL238" s="19" t="s">
        <v>264</v>
      </c>
      <c r="BM238" s="230" t="s">
        <v>2673</v>
      </c>
    </row>
    <row r="239" s="2" customFormat="1">
      <c r="A239" s="41"/>
      <c r="B239" s="42"/>
      <c r="C239" s="43"/>
      <c r="D239" s="232" t="s">
        <v>266</v>
      </c>
      <c r="E239" s="43"/>
      <c r="F239" s="233" t="s">
        <v>1151</v>
      </c>
      <c r="G239" s="43"/>
      <c r="H239" s="43"/>
      <c r="I239" s="234"/>
      <c r="J239" s="43"/>
      <c r="K239" s="43"/>
      <c r="L239" s="47"/>
      <c r="M239" s="235"/>
      <c r="N239" s="23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266</v>
      </c>
      <c r="AU239" s="19" t="s">
        <v>89</v>
      </c>
    </row>
    <row r="240" s="13" customFormat="1">
      <c r="A240" s="13"/>
      <c r="B240" s="237"/>
      <c r="C240" s="238"/>
      <c r="D240" s="239" t="s">
        <v>268</v>
      </c>
      <c r="E240" s="240" t="s">
        <v>35</v>
      </c>
      <c r="F240" s="241" t="s">
        <v>2632</v>
      </c>
      <c r="G240" s="238"/>
      <c r="H240" s="240" t="s">
        <v>35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268</v>
      </c>
      <c r="AU240" s="247" t="s">
        <v>89</v>
      </c>
      <c r="AV240" s="13" t="s">
        <v>87</v>
      </c>
      <c r="AW240" s="13" t="s">
        <v>41</v>
      </c>
      <c r="AX240" s="13" t="s">
        <v>80</v>
      </c>
      <c r="AY240" s="247" t="s">
        <v>257</v>
      </c>
    </row>
    <row r="241" s="14" customFormat="1">
      <c r="A241" s="14"/>
      <c r="B241" s="248"/>
      <c r="C241" s="249"/>
      <c r="D241" s="239" t="s">
        <v>268</v>
      </c>
      <c r="E241" s="250" t="s">
        <v>35</v>
      </c>
      <c r="F241" s="251" t="s">
        <v>2663</v>
      </c>
      <c r="G241" s="249"/>
      <c r="H241" s="252">
        <v>57.5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268</v>
      </c>
      <c r="AU241" s="258" t="s">
        <v>89</v>
      </c>
      <c r="AV241" s="14" t="s">
        <v>89</v>
      </c>
      <c r="AW241" s="14" t="s">
        <v>41</v>
      </c>
      <c r="AX241" s="14" t="s">
        <v>80</v>
      </c>
      <c r="AY241" s="258" t="s">
        <v>257</v>
      </c>
    </row>
    <row r="242" s="15" customFormat="1">
      <c r="A242" s="15"/>
      <c r="B242" s="259"/>
      <c r="C242" s="260"/>
      <c r="D242" s="239" t="s">
        <v>268</v>
      </c>
      <c r="E242" s="261" t="s">
        <v>35</v>
      </c>
      <c r="F242" s="262" t="s">
        <v>272</v>
      </c>
      <c r="G242" s="260"/>
      <c r="H242" s="263">
        <v>57.5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268</v>
      </c>
      <c r="AU242" s="269" t="s">
        <v>89</v>
      </c>
      <c r="AV242" s="15" t="s">
        <v>264</v>
      </c>
      <c r="AW242" s="15" t="s">
        <v>41</v>
      </c>
      <c r="AX242" s="15" t="s">
        <v>87</v>
      </c>
      <c r="AY242" s="269" t="s">
        <v>257</v>
      </c>
    </row>
    <row r="243" s="2" customFormat="1" ht="16.5" customHeight="1">
      <c r="A243" s="41"/>
      <c r="B243" s="42"/>
      <c r="C243" s="270" t="s">
        <v>427</v>
      </c>
      <c r="D243" s="270" t="s">
        <v>369</v>
      </c>
      <c r="E243" s="271" t="s">
        <v>1152</v>
      </c>
      <c r="F243" s="272" t="s">
        <v>1153</v>
      </c>
      <c r="G243" s="273" t="s">
        <v>297</v>
      </c>
      <c r="H243" s="274">
        <v>58.363</v>
      </c>
      <c r="I243" s="275"/>
      <c r="J243" s="276">
        <f>ROUND(I243*H243,2)</f>
        <v>0</v>
      </c>
      <c r="K243" s="272" t="s">
        <v>263</v>
      </c>
      <c r="L243" s="277"/>
      <c r="M243" s="278" t="s">
        <v>35</v>
      </c>
      <c r="N243" s="279" t="s">
        <v>51</v>
      </c>
      <c r="O243" s="87"/>
      <c r="P243" s="228">
        <f>O243*H243</f>
        <v>0</v>
      </c>
      <c r="Q243" s="228">
        <v>0.052999999999999998</v>
      </c>
      <c r="R243" s="228">
        <f>Q243*H243</f>
        <v>3.0932390000000001</v>
      </c>
      <c r="S243" s="228">
        <v>0</v>
      </c>
      <c r="T243" s="22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30" t="s">
        <v>308</v>
      </c>
      <c r="AT243" s="230" t="s">
        <v>369</v>
      </c>
      <c r="AU243" s="230" t="s">
        <v>89</v>
      </c>
      <c r="AY243" s="19" t="s">
        <v>257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9" t="s">
        <v>87</v>
      </c>
      <c r="BK243" s="231">
        <f>ROUND(I243*H243,2)</f>
        <v>0</v>
      </c>
      <c r="BL243" s="19" t="s">
        <v>264</v>
      </c>
      <c r="BM243" s="230" t="s">
        <v>2674</v>
      </c>
    </row>
    <row r="244" s="14" customFormat="1">
      <c r="A244" s="14"/>
      <c r="B244" s="248"/>
      <c r="C244" s="249"/>
      <c r="D244" s="239" t="s">
        <v>268</v>
      </c>
      <c r="E244" s="249"/>
      <c r="F244" s="251" t="s">
        <v>2675</v>
      </c>
      <c r="G244" s="249"/>
      <c r="H244" s="252">
        <v>58.363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</v>
      </c>
      <c r="AX244" s="14" t="s">
        <v>87</v>
      </c>
      <c r="AY244" s="258" t="s">
        <v>257</v>
      </c>
    </row>
    <row r="245" s="2" customFormat="1" ht="24.15" customHeight="1">
      <c r="A245" s="41"/>
      <c r="B245" s="42"/>
      <c r="C245" s="219" t="s">
        <v>431</v>
      </c>
      <c r="D245" s="219" t="s">
        <v>259</v>
      </c>
      <c r="E245" s="220" t="s">
        <v>1156</v>
      </c>
      <c r="F245" s="221" t="s">
        <v>1157</v>
      </c>
      <c r="G245" s="222" t="s">
        <v>396</v>
      </c>
      <c r="H245" s="223">
        <v>2</v>
      </c>
      <c r="I245" s="224"/>
      <c r="J245" s="225">
        <f>ROUND(I245*H245,2)</f>
        <v>0</v>
      </c>
      <c r="K245" s="221" t="s">
        <v>263</v>
      </c>
      <c r="L245" s="47"/>
      <c r="M245" s="226" t="s">
        <v>35</v>
      </c>
      <c r="N245" s="227" t="s">
        <v>51</v>
      </c>
      <c r="O245" s="87"/>
      <c r="P245" s="228">
        <f>O245*H245</f>
        <v>0</v>
      </c>
      <c r="Q245" s="228">
        <v>0.00014999999999999999</v>
      </c>
      <c r="R245" s="228">
        <f>Q245*H245</f>
        <v>0.00029999999999999997</v>
      </c>
      <c r="S245" s="228">
        <v>0</v>
      </c>
      <c r="T245" s="22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30" t="s">
        <v>264</v>
      </c>
      <c r="AT245" s="230" t="s">
        <v>259</v>
      </c>
      <c r="AU245" s="230" t="s">
        <v>89</v>
      </c>
      <c r="AY245" s="19" t="s">
        <v>257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9" t="s">
        <v>87</v>
      </c>
      <c r="BK245" s="231">
        <f>ROUND(I245*H245,2)</f>
        <v>0</v>
      </c>
      <c r="BL245" s="19" t="s">
        <v>264</v>
      </c>
      <c r="BM245" s="230" t="s">
        <v>2676</v>
      </c>
    </row>
    <row r="246" s="2" customFormat="1">
      <c r="A246" s="41"/>
      <c r="B246" s="42"/>
      <c r="C246" s="43"/>
      <c r="D246" s="232" t="s">
        <v>266</v>
      </c>
      <c r="E246" s="43"/>
      <c r="F246" s="233" t="s">
        <v>1159</v>
      </c>
      <c r="G246" s="43"/>
      <c r="H246" s="43"/>
      <c r="I246" s="234"/>
      <c r="J246" s="43"/>
      <c r="K246" s="43"/>
      <c r="L246" s="47"/>
      <c r="M246" s="235"/>
      <c r="N246" s="23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266</v>
      </c>
      <c r="AU246" s="19" t="s">
        <v>89</v>
      </c>
    </row>
    <row r="247" s="13" customFormat="1">
      <c r="A247" s="13"/>
      <c r="B247" s="237"/>
      <c r="C247" s="238"/>
      <c r="D247" s="239" t="s">
        <v>268</v>
      </c>
      <c r="E247" s="240" t="s">
        <v>35</v>
      </c>
      <c r="F247" s="241" t="s">
        <v>2632</v>
      </c>
      <c r="G247" s="238"/>
      <c r="H247" s="240" t="s">
        <v>35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268</v>
      </c>
      <c r="AU247" s="247" t="s">
        <v>89</v>
      </c>
      <c r="AV247" s="13" t="s">
        <v>87</v>
      </c>
      <c r="AW247" s="13" t="s">
        <v>41</v>
      </c>
      <c r="AX247" s="13" t="s">
        <v>80</v>
      </c>
      <c r="AY247" s="247" t="s">
        <v>257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1057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4" customFormat="1">
      <c r="A249" s="14"/>
      <c r="B249" s="248"/>
      <c r="C249" s="249"/>
      <c r="D249" s="239" t="s">
        <v>268</v>
      </c>
      <c r="E249" s="250" t="s">
        <v>35</v>
      </c>
      <c r="F249" s="251" t="s">
        <v>89</v>
      </c>
      <c r="G249" s="249"/>
      <c r="H249" s="252">
        <v>2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268</v>
      </c>
      <c r="AU249" s="258" t="s">
        <v>89</v>
      </c>
      <c r="AV249" s="14" t="s">
        <v>89</v>
      </c>
      <c r="AW249" s="14" t="s">
        <v>41</v>
      </c>
      <c r="AX249" s="14" t="s">
        <v>80</v>
      </c>
      <c r="AY249" s="258" t="s">
        <v>257</v>
      </c>
    </row>
    <row r="250" s="15" customFormat="1">
      <c r="A250" s="15"/>
      <c r="B250" s="259"/>
      <c r="C250" s="260"/>
      <c r="D250" s="239" t="s">
        <v>268</v>
      </c>
      <c r="E250" s="261" t="s">
        <v>35</v>
      </c>
      <c r="F250" s="262" t="s">
        <v>272</v>
      </c>
      <c r="G250" s="260"/>
      <c r="H250" s="263">
        <v>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9" t="s">
        <v>268</v>
      </c>
      <c r="AU250" s="269" t="s">
        <v>89</v>
      </c>
      <c r="AV250" s="15" t="s">
        <v>264</v>
      </c>
      <c r="AW250" s="15" t="s">
        <v>41</v>
      </c>
      <c r="AX250" s="15" t="s">
        <v>87</v>
      </c>
      <c r="AY250" s="269" t="s">
        <v>257</v>
      </c>
    </row>
    <row r="251" s="2" customFormat="1" ht="21.75" customHeight="1">
      <c r="A251" s="41"/>
      <c r="B251" s="42"/>
      <c r="C251" s="270" t="s">
        <v>436</v>
      </c>
      <c r="D251" s="270" t="s">
        <v>369</v>
      </c>
      <c r="E251" s="271" t="s">
        <v>1160</v>
      </c>
      <c r="F251" s="272" t="s">
        <v>1161</v>
      </c>
      <c r="G251" s="273" t="s">
        <v>396</v>
      </c>
      <c r="H251" s="274">
        <v>2</v>
      </c>
      <c r="I251" s="275"/>
      <c r="J251" s="276">
        <f>ROUND(I251*H251,2)</f>
        <v>0</v>
      </c>
      <c r="K251" s="272" t="s">
        <v>263</v>
      </c>
      <c r="L251" s="277"/>
      <c r="M251" s="278" t="s">
        <v>35</v>
      </c>
      <c r="N251" s="279" t="s">
        <v>51</v>
      </c>
      <c r="O251" s="87"/>
      <c r="P251" s="228">
        <f>O251*H251</f>
        <v>0</v>
      </c>
      <c r="Q251" s="228">
        <v>0.042000000000000003</v>
      </c>
      <c r="R251" s="228">
        <f>Q251*H251</f>
        <v>0.084000000000000005</v>
      </c>
      <c r="S251" s="228">
        <v>0</v>
      </c>
      <c r="T251" s="229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30" t="s">
        <v>308</v>
      </c>
      <c r="AT251" s="230" t="s">
        <v>369</v>
      </c>
      <c r="AU251" s="230" t="s">
        <v>89</v>
      </c>
      <c r="AY251" s="19" t="s">
        <v>257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9" t="s">
        <v>87</v>
      </c>
      <c r="BK251" s="231">
        <f>ROUND(I251*H251,2)</f>
        <v>0</v>
      </c>
      <c r="BL251" s="19" t="s">
        <v>264</v>
      </c>
      <c r="BM251" s="230" t="s">
        <v>2677</v>
      </c>
    </row>
    <row r="252" s="2" customFormat="1" ht="16.5" customHeight="1">
      <c r="A252" s="41"/>
      <c r="B252" s="42"/>
      <c r="C252" s="219" t="s">
        <v>440</v>
      </c>
      <c r="D252" s="219" t="s">
        <v>259</v>
      </c>
      <c r="E252" s="220" t="s">
        <v>500</v>
      </c>
      <c r="F252" s="221" t="s">
        <v>501</v>
      </c>
      <c r="G252" s="222" t="s">
        <v>396</v>
      </c>
      <c r="H252" s="223">
        <v>2</v>
      </c>
      <c r="I252" s="224"/>
      <c r="J252" s="225">
        <f>ROUND(I252*H252,2)</f>
        <v>0</v>
      </c>
      <c r="K252" s="221" t="s">
        <v>263</v>
      </c>
      <c r="L252" s="47"/>
      <c r="M252" s="226" t="s">
        <v>35</v>
      </c>
      <c r="N252" s="227" t="s">
        <v>51</v>
      </c>
      <c r="O252" s="87"/>
      <c r="P252" s="228">
        <f>O252*H252</f>
        <v>0</v>
      </c>
      <c r="Q252" s="228">
        <v>0.45937</v>
      </c>
      <c r="R252" s="228">
        <f>Q252*H252</f>
        <v>0.91874</v>
      </c>
      <c r="S252" s="228">
        <v>0</v>
      </c>
      <c r="T252" s="22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30" t="s">
        <v>264</v>
      </c>
      <c r="AT252" s="230" t="s">
        <v>259</v>
      </c>
      <c r="AU252" s="230" t="s">
        <v>89</v>
      </c>
      <c r="AY252" s="19" t="s">
        <v>257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9" t="s">
        <v>87</v>
      </c>
      <c r="BK252" s="231">
        <f>ROUND(I252*H252,2)</f>
        <v>0</v>
      </c>
      <c r="BL252" s="19" t="s">
        <v>264</v>
      </c>
      <c r="BM252" s="230" t="s">
        <v>2678</v>
      </c>
    </row>
    <row r="253" s="2" customFormat="1">
      <c r="A253" s="41"/>
      <c r="B253" s="42"/>
      <c r="C253" s="43"/>
      <c r="D253" s="232" t="s">
        <v>266</v>
      </c>
      <c r="E253" s="43"/>
      <c r="F253" s="233" t="s">
        <v>503</v>
      </c>
      <c r="G253" s="43"/>
      <c r="H253" s="43"/>
      <c r="I253" s="234"/>
      <c r="J253" s="43"/>
      <c r="K253" s="43"/>
      <c r="L253" s="47"/>
      <c r="M253" s="235"/>
      <c r="N253" s="23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266</v>
      </c>
      <c r="AU253" s="19" t="s">
        <v>89</v>
      </c>
    </row>
    <row r="254" s="2" customFormat="1" ht="16.5" customHeight="1">
      <c r="A254" s="41"/>
      <c r="B254" s="42"/>
      <c r="C254" s="219" t="s">
        <v>446</v>
      </c>
      <c r="D254" s="219" t="s">
        <v>259</v>
      </c>
      <c r="E254" s="220" t="s">
        <v>1062</v>
      </c>
      <c r="F254" s="221" t="s">
        <v>1063</v>
      </c>
      <c r="G254" s="222" t="s">
        <v>297</v>
      </c>
      <c r="H254" s="223">
        <v>57.5</v>
      </c>
      <c r="I254" s="224"/>
      <c r="J254" s="225">
        <f>ROUND(I254*H254,2)</f>
        <v>0</v>
      </c>
      <c r="K254" s="221" t="s">
        <v>263</v>
      </c>
      <c r="L254" s="47"/>
      <c r="M254" s="226" t="s">
        <v>35</v>
      </c>
      <c r="N254" s="227" t="s">
        <v>51</v>
      </c>
      <c r="O254" s="87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264</v>
      </c>
      <c r="AT254" s="230" t="s">
        <v>259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2679</v>
      </c>
    </row>
    <row r="255" s="2" customFormat="1">
      <c r="A255" s="41"/>
      <c r="B255" s="42"/>
      <c r="C255" s="43"/>
      <c r="D255" s="232" t="s">
        <v>266</v>
      </c>
      <c r="E255" s="43"/>
      <c r="F255" s="233" t="s">
        <v>1065</v>
      </c>
      <c r="G255" s="43"/>
      <c r="H255" s="43"/>
      <c r="I255" s="234"/>
      <c r="J255" s="43"/>
      <c r="K255" s="43"/>
      <c r="L255" s="47"/>
      <c r="M255" s="235"/>
      <c r="N255" s="23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266</v>
      </c>
      <c r="AU255" s="19" t="s">
        <v>89</v>
      </c>
    </row>
    <row r="256" s="13" customFormat="1">
      <c r="A256" s="13"/>
      <c r="B256" s="237"/>
      <c r="C256" s="238"/>
      <c r="D256" s="239" t="s">
        <v>268</v>
      </c>
      <c r="E256" s="240" t="s">
        <v>35</v>
      </c>
      <c r="F256" s="241" t="s">
        <v>2632</v>
      </c>
      <c r="G256" s="238"/>
      <c r="H256" s="240" t="s">
        <v>35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268</v>
      </c>
      <c r="AU256" s="247" t="s">
        <v>89</v>
      </c>
      <c r="AV256" s="13" t="s">
        <v>87</v>
      </c>
      <c r="AW256" s="13" t="s">
        <v>41</v>
      </c>
      <c r="AX256" s="13" t="s">
        <v>80</v>
      </c>
      <c r="AY256" s="247" t="s">
        <v>257</v>
      </c>
    </row>
    <row r="257" s="14" customFormat="1">
      <c r="A257" s="14"/>
      <c r="B257" s="248"/>
      <c r="C257" s="249"/>
      <c r="D257" s="239" t="s">
        <v>268</v>
      </c>
      <c r="E257" s="250" t="s">
        <v>35</v>
      </c>
      <c r="F257" s="251" t="s">
        <v>2663</v>
      </c>
      <c r="G257" s="249"/>
      <c r="H257" s="252">
        <v>57.5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268</v>
      </c>
      <c r="AU257" s="258" t="s">
        <v>89</v>
      </c>
      <c r="AV257" s="14" t="s">
        <v>89</v>
      </c>
      <c r="AW257" s="14" t="s">
        <v>41</v>
      </c>
      <c r="AX257" s="14" t="s">
        <v>80</v>
      </c>
      <c r="AY257" s="258" t="s">
        <v>257</v>
      </c>
    </row>
    <row r="258" s="15" customFormat="1">
      <c r="A258" s="15"/>
      <c r="B258" s="259"/>
      <c r="C258" s="260"/>
      <c r="D258" s="239" t="s">
        <v>268</v>
      </c>
      <c r="E258" s="261" t="s">
        <v>35</v>
      </c>
      <c r="F258" s="262" t="s">
        <v>272</v>
      </c>
      <c r="G258" s="260"/>
      <c r="H258" s="263">
        <v>57.5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268</v>
      </c>
      <c r="AU258" s="269" t="s">
        <v>89</v>
      </c>
      <c r="AV258" s="15" t="s">
        <v>264</v>
      </c>
      <c r="AW258" s="15" t="s">
        <v>41</v>
      </c>
      <c r="AX258" s="15" t="s">
        <v>87</v>
      </c>
      <c r="AY258" s="269" t="s">
        <v>257</v>
      </c>
    </row>
    <row r="259" s="2" customFormat="1" ht="16.5" customHeight="1">
      <c r="A259" s="41"/>
      <c r="B259" s="42"/>
      <c r="C259" s="219" t="s">
        <v>451</v>
      </c>
      <c r="D259" s="219" t="s">
        <v>259</v>
      </c>
      <c r="E259" s="220" t="s">
        <v>1066</v>
      </c>
      <c r="F259" s="221" t="s">
        <v>1067</v>
      </c>
      <c r="G259" s="222" t="s">
        <v>396</v>
      </c>
      <c r="H259" s="223">
        <v>3</v>
      </c>
      <c r="I259" s="224"/>
      <c r="J259" s="225">
        <f>ROUND(I259*H259,2)</f>
        <v>0</v>
      </c>
      <c r="K259" s="221" t="s">
        <v>263</v>
      </c>
      <c r="L259" s="47"/>
      <c r="M259" s="226" t="s">
        <v>35</v>
      </c>
      <c r="N259" s="227" t="s">
        <v>51</v>
      </c>
      <c r="O259" s="87"/>
      <c r="P259" s="228">
        <f>O259*H259</f>
        <v>0</v>
      </c>
      <c r="Q259" s="228">
        <v>0.010189999999999999</v>
      </c>
      <c r="R259" s="228">
        <f>Q259*H259</f>
        <v>0.03057</v>
      </c>
      <c r="S259" s="228">
        <v>0</v>
      </c>
      <c r="T259" s="22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30" t="s">
        <v>264</v>
      </c>
      <c r="AT259" s="230" t="s">
        <v>259</v>
      </c>
      <c r="AU259" s="230" t="s">
        <v>89</v>
      </c>
      <c r="AY259" s="19" t="s">
        <v>257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9" t="s">
        <v>87</v>
      </c>
      <c r="BK259" s="231">
        <f>ROUND(I259*H259,2)</f>
        <v>0</v>
      </c>
      <c r="BL259" s="19" t="s">
        <v>264</v>
      </c>
      <c r="BM259" s="230" t="s">
        <v>2680</v>
      </c>
    </row>
    <row r="260" s="2" customFormat="1">
      <c r="A260" s="41"/>
      <c r="B260" s="42"/>
      <c r="C260" s="43"/>
      <c r="D260" s="232" t="s">
        <v>266</v>
      </c>
      <c r="E260" s="43"/>
      <c r="F260" s="233" t="s">
        <v>1069</v>
      </c>
      <c r="G260" s="43"/>
      <c r="H260" s="43"/>
      <c r="I260" s="234"/>
      <c r="J260" s="43"/>
      <c r="K260" s="43"/>
      <c r="L260" s="47"/>
      <c r="M260" s="235"/>
      <c r="N260" s="23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9" t="s">
        <v>266</v>
      </c>
      <c r="AU260" s="19" t="s">
        <v>89</v>
      </c>
    </row>
    <row r="261" s="13" customFormat="1">
      <c r="A261" s="13"/>
      <c r="B261" s="237"/>
      <c r="C261" s="238"/>
      <c r="D261" s="239" t="s">
        <v>268</v>
      </c>
      <c r="E261" s="240" t="s">
        <v>35</v>
      </c>
      <c r="F261" s="241" t="s">
        <v>2632</v>
      </c>
      <c r="G261" s="238"/>
      <c r="H261" s="240" t="s">
        <v>35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268</v>
      </c>
      <c r="AU261" s="247" t="s">
        <v>89</v>
      </c>
      <c r="AV261" s="13" t="s">
        <v>87</v>
      </c>
      <c r="AW261" s="13" t="s">
        <v>41</v>
      </c>
      <c r="AX261" s="13" t="s">
        <v>80</v>
      </c>
      <c r="AY261" s="247" t="s">
        <v>257</v>
      </c>
    </row>
    <row r="262" s="14" customFormat="1">
      <c r="A262" s="14"/>
      <c r="B262" s="248"/>
      <c r="C262" s="249"/>
      <c r="D262" s="239" t="s">
        <v>268</v>
      </c>
      <c r="E262" s="250" t="s">
        <v>35</v>
      </c>
      <c r="F262" s="251" t="s">
        <v>1070</v>
      </c>
      <c r="G262" s="249"/>
      <c r="H262" s="252">
        <v>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268</v>
      </c>
      <c r="AU262" s="258" t="s">
        <v>89</v>
      </c>
      <c r="AV262" s="14" t="s">
        <v>89</v>
      </c>
      <c r="AW262" s="14" t="s">
        <v>41</v>
      </c>
      <c r="AX262" s="14" t="s">
        <v>80</v>
      </c>
      <c r="AY262" s="258" t="s">
        <v>257</v>
      </c>
    </row>
    <row r="263" s="14" customFormat="1">
      <c r="A263" s="14"/>
      <c r="B263" s="248"/>
      <c r="C263" s="249"/>
      <c r="D263" s="239" t="s">
        <v>268</v>
      </c>
      <c r="E263" s="250" t="s">
        <v>35</v>
      </c>
      <c r="F263" s="251" t="s">
        <v>1163</v>
      </c>
      <c r="G263" s="249"/>
      <c r="H263" s="252">
        <v>2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268</v>
      </c>
      <c r="AU263" s="258" t="s">
        <v>89</v>
      </c>
      <c r="AV263" s="14" t="s">
        <v>89</v>
      </c>
      <c r="AW263" s="14" t="s">
        <v>41</v>
      </c>
      <c r="AX263" s="14" t="s">
        <v>80</v>
      </c>
      <c r="AY263" s="258" t="s">
        <v>257</v>
      </c>
    </row>
    <row r="264" s="15" customFormat="1">
      <c r="A264" s="15"/>
      <c r="B264" s="259"/>
      <c r="C264" s="260"/>
      <c r="D264" s="239" t="s">
        <v>268</v>
      </c>
      <c r="E264" s="261" t="s">
        <v>35</v>
      </c>
      <c r="F264" s="262" t="s">
        <v>272</v>
      </c>
      <c r="G264" s="260"/>
      <c r="H264" s="263">
        <v>3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268</v>
      </c>
      <c r="AU264" s="269" t="s">
        <v>89</v>
      </c>
      <c r="AV264" s="15" t="s">
        <v>264</v>
      </c>
      <c r="AW264" s="15" t="s">
        <v>41</v>
      </c>
      <c r="AX264" s="15" t="s">
        <v>87</v>
      </c>
      <c r="AY264" s="269" t="s">
        <v>257</v>
      </c>
    </row>
    <row r="265" s="2" customFormat="1" ht="16.5" customHeight="1">
      <c r="A265" s="41"/>
      <c r="B265" s="42"/>
      <c r="C265" s="270" t="s">
        <v>458</v>
      </c>
      <c r="D265" s="270" t="s">
        <v>369</v>
      </c>
      <c r="E265" s="271" t="s">
        <v>1072</v>
      </c>
      <c r="F265" s="272" t="s">
        <v>1073</v>
      </c>
      <c r="G265" s="273" t="s">
        <v>396</v>
      </c>
      <c r="H265" s="274">
        <v>1</v>
      </c>
      <c r="I265" s="275"/>
      <c r="J265" s="276">
        <f>ROUND(I265*H265,2)</f>
        <v>0</v>
      </c>
      <c r="K265" s="272" t="s">
        <v>263</v>
      </c>
      <c r="L265" s="277"/>
      <c r="M265" s="278" t="s">
        <v>35</v>
      </c>
      <c r="N265" s="279" t="s">
        <v>51</v>
      </c>
      <c r="O265" s="87"/>
      <c r="P265" s="228">
        <f>O265*H265</f>
        <v>0</v>
      </c>
      <c r="Q265" s="228">
        <v>0.254</v>
      </c>
      <c r="R265" s="228">
        <f>Q265*H265</f>
        <v>0.254</v>
      </c>
      <c r="S265" s="228">
        <v>0</v>
      </c>
      <c r="T265" s="22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0" t="s">
        <v>308</v>
      </c>
      <c r="AT265" s="230" t="s">
        <v>369</v>
      </c>
      <c r="AU265" s="230" t="s">
        <v>89</v>
      </c>
      <c r="AY265" s="19" t="s">
        <v>257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9" t="s">
        <v>87</v>
      </c>
      <c r="BK265" s="231">
        <f>ROUND(I265*H265,2)</f>
        <v>0</v>
      </c>
      <c r="BL265" s="19" t="s">
        <v>264</v>
      </c>
      <c r="BM265" s="230" t="s">
        <v>2681</v>
      </c>
    </row>
    <row r="266" s="13" customFormat="1">
      <c r="A266" s="13"/>
      <c r="B266" s="237"/>
      <c r="C266" s="238"/>
      <c r="D266" s="239" t="s">
        <v>268</v>
      </c>
      <c r="E266" s="240" t="s">
        <v>35</v>
      </c>
      <c r="F266" s="241" t="s">
        <v>2632</v>
      </c>
      <c r="G266" s="238"/>
      <c r="H266" s="240" t="s">
        <v>35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268</v>
      </c>
      <c r="AU266" s="247" t="s">
        <v>89</v>
      </c>
      <c r="AV266" s="13" t="s">
        <v>87</v>
      </c>
      <c r="AW266" s="13" t="s">
        <v>41</v>
      </c>
      <c r="AX266" s="13" t="s">
        <v>80</v>
      </c>
      <c r="AY266" s="247" t="s">
        <v>257</v>
      </c>
    </row>
    <row r="267" s="14" customFormat="1">
      <c r="A267" s="14"/>
      <c r="B267" s="248"/>
      <c r="C267" s="249"/>
      <c r="D267" s="239" t="s">
        <v>268</v>
      </c>
      <c r="E267" s="250" t="s">
        <v>35</v>
      </c>
      <c r="F267" s="251" t="s">
        <v>1070</v>
      </c>
      <c r="G267" s="249"/>
      <c r="H267" s="252">
        <v>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268</v>
      </c>
      <c r="AU267" s="258" t="s">
        <v>89</v>
      </c>
      <c r="AV267" s="14" t="s">
        <v>89</v>
      </c>
      <c r="AW267" s="14" t="s">
        <v>41</v>
      </c>
      <c r="AX267" s="14" t="s">
        <v>80</v>
      </c>
      <c r="AY267" s="258" t="s">
        <v>257</v>
      </c>
    </row>
    <row r="268" s="15" customFormat="1">
      <c r="A268" s="15"/>
      <c r="B268" s="259"/>
      <c r="C268" s="260"/>
      <c r="D268" s="239" t="s">
        <v>268</v>
      </c>
      <c r="E268" s="261" t="s">
        <v>35</v>
      </c>
      <c r="F268" s="262" t="s">
        <v>272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9" t="s">
        <v>268</v>
      </c>
      <c r="AU268" s="269" t="s">
        <v>89</v>
      </c>
      <c r="AV268" s="15" t="s">
        <v>264</v>
      </c>
      <c r="AW268" s="15" t="s">
        <v>41</v>
      </c>
      <c r="AX268" s="15" t="s">
        <v>87</v>
      </c>
      <c r="AY268" s="269" t="s">
        <v>257</v>
      </c>
    </row>
    <row r="269" s="2" customFormat="1" ht="16.5" customHeight="1">
      <c r="A269" s="41"/>
      <c r="B269" s="42"/>
      <c r="C269" s="270" t="s">
        <v>462</v>
      </c>
      <c r="D269" s="270" t="s">
        <v>369</v>
      </c>
      <c r="E269" s="271" t="s">
        <v>1075</v>
      </c>
      <c r="F269" s="272" t="s">
        <v>1076</v>
      </c>
      <c r="G269" s="273" t="s">
        <v>396</v>
      </c>
      <c r="H269" s="274">
        <v>2</v>
      </c>
      <c r="I269" s="275"/>
      <c r="J269" s="276">
        <f>ROUND(I269*H269,2)</f>
        <v>0</v>
      </c>
      <c r="K269" s="272" t="s">
        <v>263</v>
      </c>
      <c r="L269" s="277"/>
      <c r="M269" s="278" t="s">
        <v>35</v>
      </c>
      <c r="N269" s="279" t="s">
        <v>51</v>
      </c>
      <c r="O269" s="87"/>
      <c r="P269" s="228">
        <f>O269*H269</f>
        <v>0</v>
      </c>
      <c r="Q269" s="228">
        <v>0.50600000000000001</v>
      </c>
      <c r="R269" s="228">
        <f>Q269*H269</f>
        <v>1.012</v>
      </c>
      <c r="S269" s="228">
        <v>0</v>
      </c>
      <c r="T269" s="22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30" t="s">
        <v>308</v>
      </c>
      <c r="AT269" s="230" t="s">
        <v>369</v>
      </c>
      <c r="AU269" s="230" t="s">
        <v>89</v>
      </c>
      <c r="AY269" s="19" t="s">
        <v>257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9" t="s">
        <v>87</v>
      </c>
      <c r="BK269" s="231">
        <f>ROUND(I269*H269,2)</f>
        <v>0</v>
      </c>
      <c r="BL269" s="19" t="s">
        <v>264</v>
      </c>
      <c r="BM269" s="230" t="s">
        <v>2682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2632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1163</v>
      </c>
      <c r="G271" s="249"/>
      <c r="H271" s="252">
        <v>2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2" customFormat="1" ht="16.5" customHeight="1">
      <c r="A273" s="41"/>
      <c r="B273" s="42"/>
      <c r="C273" s="270" t="s">
        <v>466</v>
      </c>
      <c r="D273" s="270" t="s">
        <v>369</v>
      </c>
      <c r="E273" s="271" t="s">
        <v>1078</v>
      </c>
      <c r="F273" s="272" t="s">
        <v>1079</v>
      </c>
      <c r="G273" s="273" t="s">
        <v>396</v>
      </c>
      <c r="H273" s="274">
        <v>4</v>
      </c>
      <c r="I273" s="275"/>
      <c r="J273" s="276">
        <f>ROUND(I273*H273,2)</f>
        <v>0</v>
      </c>
      <c r="K273" s="272" t="s">
        <v>263</v>
      </c>
      <c r="L273" s="277"/>
      <c r="M273" s="278" t="s">
        <v>35</v>
      </c>
      <c r="N273" s="279" t="s">
        <v>51</v>
      </c>
      <c r="O273" s="87"/>
      <c r="P273" s="228">
        <f>O273*H273</f>
        <v>0</v>
      </c>
      <c r="Q273" s="228">
        <v>0.002</v>
      </c>
      <c r="R273" s="228">
        <f>Q273*H273</f>
        <v>0.0080000000000000002</v>
      </c>
      <c r="S273" s="228">
        <v>0</v>
      </c>
      <c r="T273" s="22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30" t="s">
        <v>308</v>
      </c>
      <c r="AT273" s="230" t="s">
        <v>369</v>
      </c>
      <c r="AU273" s="230" t="s">
        <v>89</v>
      </c>
      <c r="AY273" s="19" t="s">
        <v>257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9" t="s">
        <v>87</v>
      </c>
      <c r="BK273" s="231">
        <f>ROUND(I273*H273,2)</f>
        <v>0</v>
      </c>
      <c r="BL273" s="19" t="s">
        <v>264</v>
      </c>
      <c r="BM273" s="230" t="s">
        <v>2683</v>
      </c>
    </row>
    <row r="274" s="13" customFormat="1">
      <c r="A274" s="13"/>
      <c r="B274" s="237"/>
      <c r="C274" s="238"/>
      <c r="D274" s="239" t="s">
        <v>268</v>
      </c>
      <c r="E274" s="240" t="s">
        <v>35</v>
      </c>
      <c r="F274" s="241" t="s">
        <v>2632</v>
      </c>
      <c r="G274" s="238"/>
      <c r="H274" s="240" t="s">
        <v>35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268</v>
      </c>
      <c r="AU274" s="247" t="s">
        <v>89</v>
      </c>
      <c r="AV274" s="13" t="s">
        <v>87</v>
      </c>
      <c r="AW274" s="13" t="s">
        <v>41</v>
      </c>
      <c r="AX274" s="13" t="s">
        <v>80</v>
      </c>
      <c r="AY274" s="247" t="s">
        <v>257</v>
      </c>
    </row>
    <row r="275" s="14" customFormat="1">
      <c r="A275" s="14"/>
      <c r="B275" s="248"/>
      <c r="C275" s="249"/>
      <c r="D275" s="239" t="s">
        <v>268</v>
      </c>
      <c r="E275" s="250" t="s">
        <v>35</v>
      </c>
      <c r="F275" s="251" t="s">
        <v>264</v>
      </c>
      <c r="G275" s="249"/>
      <c r="H275" s="252">
        <v>4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268</v>
      </c>
      <c r="AU275" s="258" t="s">
        <v>89</v>
      </c>
      <c r="AV275" s="14" t="s">
        <v>89</v>
      </c>
      <c r="AW275" s="14" t="s">
        <v>41</v>
      </c>
      <c r="AX275" s="14" t="s">
        <v>80</v>
      </c>
      <c r="AY275" s="258" t="s">
        <v>257</v>
      </c>
    </row>
    <row r="276" s="15" customFormat="1">
      <c r="A276" s="15"/>
      <c r="B276" s="259"/>
      <c r="C276" s="260"/>
      <c r="D276" s="239" t="s">
        <v>268</v>
      </c>
      <c r="E276" s="261" t="s">
        <v>35</v>
      </c>
      <c r="F276" s="262" t="s">
        <v>272</v>
      </c>
      <c r="G276" s="260"/>
      <c r="H276" s="263">
        <v>4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9" t="s">
        <v>268</v>
      </c>
      <c r="AU276" s="269" t="s">
        <v>89</v>
      </c>
      <c r="AV276" s="15" t="s">
        <v>264</v>
      </c>
      <c r="AW276" s="15" t="s">
        <v>41</v>
      </c>
      <c r="AX276" s="15" t="s">
        <v>87</v>
      </c>
      <c r="AY276" s="269" t="s">
        <v>257</v>
      </c>
    </row>
    <row r="277" s="2" customFormat="1" ht="16.5" customHeight="1">
      <c r="A277" s="41"/>
      <c r="B277" s="42"/>
      <c r="C277" s="219" t="s">
        <v>471</v>
      </c>
      <c r="D277" s="219" t="s">
        <v>259</v>
      </c>
      <c r="E277" s="220" t="s">
        <v>1081</v>
      </c>
      <c r="F277" s="221" t="s">
        <v>1082</v>
      </c>
      <c r="G277" s="222" t="s">
        <v>396</v>
      </c>
      <c r="H277" s="223">
        <v>2</v>
      </c>
      <c r="I277" s="224"/>
      <c r="J277" s="225">
        <f>ROUND(I277*H277,2)</f>
        <v>0</v>
      </c>
      <c r="K277" s="221" t="s">
        <v>263</v>
      </c>
      <c r="L277" s="47"/>
      <c r="M277" s="226" t="s">
        <v>35</v>
      </c>
      <c r="N277" s="227" t="s">
        <v>51</v>
      </c>
      <c r="O277" s="87"/>
      <c r="P277" s="228">
        <f>O277*H277</f>
        <v>0</v>
      </c>
      <c r="Q277" s="228">
        <v>0.01248</v>
      </c>
      <c r="R277" s="228">
        <f>Q277*H277</f>
        <v>0.02496</v>
      </c>
      <c r="S277" s="228">
        <v>0</v>
      </c>
      <c r="T277" s="22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30" t="s">
        <v>264</v>
      </c>
      <c r="AT277" s="230" t="s">
        <v>259</v>
      </c>
      <c r="AU277" s="230" t="s">
        <v>89</v>
      </c>
      <c r="AY277" s="19" t="s">
        <v>257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9" t="s">
        <v>87</v>
      </c>
      <c r="BK277" s="231">
        <f>ROUND(I277*H277,2)</f>
        <v>0</v>
      </c>
      <c r="BL277" s="19" t="s">
        <v>264</v>
      </c>
      <c r="BM277" s="230" t="s">
        <v>2684</v>
      </c>
    </row>
    <row r="278" s="2" customFormat="1">
      <c r="A278" s="41"/>
      <c r="B278" s="42"/>
      <c r="C278" s="43"/>
      <c r="D278" s="232" t="s">
        <v>266</v>
      </c>
      <c r="E278" s="43"/>
      <c r="F278" s="233" t="s">
        <v>1084</v>
      </c>
      <c r="G278" s="43"/>
      <c r="H278" s="43"/>
      <c r="I278" s="234"/>
      <c r="J278" s="43"/>
      <c r="K278" s="43"/>
      <c r="L278" s="47"/>
      <c r="M278" s="235"/>
      <c r="N278" s="23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266</v>
      </c>
      <c r="AU278" s="19" t="s">
        <v>89</v>
      </c>
    </row>
    <row r="279" s="13" customFormat="1">
      <c r="A279" s="13"/>
      <c r="B279" s="237"/>
      <c r="C279" s="238"/>
      <c r="D279" s="239" t="s">
        <v>268</v>
      </c>
      <c r="E279" s="240" t="s">
        <v>35</v>
      </c>
      <c r="F279" s="241" t="s">
        <v>2632</v>
      </c>
      <c r="G279" s="238"/>
      <c r="H279" s="240" t="s">
        <v>35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268</v>
      </c>
      <c r="AU279" s="247" t="s">
        <v>89</v>
      </c>
      <c r="AV279" s="13" t="s">
        <v>87</v>
      </c>
      <c r="AW279" s="13" t="s">
        <v>41</v>
      </c>
      <c r="AX279" s="13" t="s">
        <v>80</v>
      </c>
      <c r="AY279" s="247" t="s">
        <v>257</v>
      </c>
    </row>
    <row r="280" s="14" customFormat="1">
      <c r="A280" s="14"/>
      <c r="B280" s="248"/>
      <c r="C280" s="249"/>
      <c r="D280" s="239" t="s">
        <v>268</v>
      </c>
      <c r="E280" s="250" t="s">
        <v>35</v>
      </c>
      <c r="F280" s="251" t="s">
        <v>89</v>
      </c>
      <c r="G280" s="249"/>
      <c r="H280" s="252">
        <v>2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268</v>
      </c>
      <c r="AU280" s="258" t="s">
        <v>89</v>
      </c>
      <c r="AV280" s="14" t="s">
        <v>89</v>
      </c>
      <c r="AW280" s="14" t="s">
        <v>41</v>
      </c>
      <c r="AX280" s="14" t="s">
        <v>80</v>
      </c>
      <c r="AY280" s="258" t="s">
        <v>257</v>
      </c>
    </row>
    <row r="281" s="15" customFormat="1">
      <c r="A281" s="15"/>
      <c r="B281" s="259"/>
      <c r="C281" s="260"/>
      <c r="D281" s="239" t="s">
        <v>268</v>
      </c>
      <c r="E281" s="261" t="s">
        <v>35</v>
      </c>
      <c r="F281" s="262" t="s">
        <v>272</v>
      </c>
      <c r="G281" s="260"/>
      <c r="H281" s="263">
        <v>2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9" t="s">
        <v>268</v>
      </c>
      <c r="AU281" s="269" t="s">
        <v>89</v>
      </c>
      <c r="AV281" s="15" t="s">
        <v>264</v>
      </c>
      <c r="AW281" s="15" t="s">
        <v>41</v>
      </c>
      <c r="AX281" s="15" t="s">
        <v>87</v>
      </c>
      <c r="AY281" s="269" t="s">
        <v>257</v>
      </c>
    </row>
    <row r="282" s="2" customFormat="1" ht="16.5" customHeight="1">
      <c r="A282" s="41"/>
      <c r="B282" s="42"/>
      <c r="C282" s="270" t="s">
        <v>475</v>
      </c>
      <c r="D282" s="270" t="s">
        <v>369</v>
      </c>
      <c r="E282" s="271" t="s">
        <v>1085</v>
      </c>
      <c r="F282" s="272" t="s">
        <v>1086</v>
      </c>
      <c r="G282" s="273" t="s">
        <v>396</v>
      </c>
      <c r="H282" s="274">
        <v>2</v>
      </c>
      <c r="I282" s="275"/>
      <c r="J282" s="276">
        <f>ROUND(I282*H282,2)</f>
        <v>0</v>
      </c>
      <c r="K282" s="272" t="s">
        <v>263</v>
      </c>
      <c r="L282" s="277"/>
      <c r="M282" s="278" t="s">
        <v>35</v>
      </c>
      <c r="N282" s="279" t="s">
        <v>51</v>
      </c>
      <c r="O282" s="87"/>
      <c r="P282" s="228">
        <f>O282*H282</f>
        <v>0</v>
      </c>
      <c r="Q282" s="228">
        <v>0.54800000000000004</v>
      </c>
      <c r="R282" s="228">
        <f>Q282*H282</f>
        <v>1.0960000000000001</v>
      </c>
      <c r="S282" s="228">
        <v>0</v>
      </c>
      <c r="T282" s="22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30" t="s">
        <v>308</v>
      </c>
      <c r="AT282" s="230" t="s">
        <v>369</v>
      </c>
      <c r="AU282" s="230" t="s">
        <v>89</v>
      </c>
      <c r="AY282" s="19" t="s">
        <v>257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9" t="s">
        <v>87</v>
      </c>
      <c r="BK282" s="231">
        <f>ROUND(I282*H282,2)</f>
        <v>0</v>
      </c>
      <c r="BL282" s="19" t="s">
        <v>264</v>
      </c>
      <c r="BM282" s="230" t="s">
        <v>2685</v>
      </c>
    </row>
    <row r="283" s="2" customFormat="1" ht="16.5" customHeight="1">
      <c r="A283" s="41"/>
      <c r="B283" s="42"/>
      <c r="C283" s="219" t="s">
        <v>481</v>
      </c>
      <c r="D283" s="219" t="s">
        <v>259</v>
      </c>
      <c r="E283" s="220" t="s">
        <v>1088</v>
      </c>
      <c r="F283" s="221" t="s">
        <v>1089</v>
      </c>
      <c r="G283" s="222" t="s">
        <v>396</v>
      </c>
      <c r="H283" s="223">
        <v>2</v>
      </c>
      <c r="I283" s="224"/>
      <c r="J283" s="225">
        <f>ROUND(I283*H283,2)</f>
        <v>0</v>
      </c>
      <c r="K283" s="221" t="s">
        <v>263</v>
      </c>
      <c r="L283" s="47"/>
      <c r="M283" s="226" t="s">
        <v>35</v>
      </c>
      <c r="N283" s="227" t="s">
        <v>51</v>
      </c>
      <c r="O283" s="87"/>
      <c r="P283" s="228">
        <f>O283*H283</f>
        <v>0</v>
      </c>
      <c r="Q283" s="228">
        <v>0.028539999999999999</v>
      </c>
      <c r="R283" s="228">
        <f>Q283*H283</f>
        <v>0.057079999999999999</v>
      </c>
      <c r="S283" s="228">
        <v>0</v>
      </c>
      <c r="T283" s="22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30" t="s">
        <v>264</v>
      </c>
      <c r="AT283" s="230" t="s">
        <v>259</v>
      </c>
      <c r="AU283" s="230" t="s">
        <v>89</v>
      </c>
      <c r="AY283" s="19" t="s">
        <v>257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9" t="s">
        <v>87</v>
      </c>
      <c r="BK283" s="231">
        <f>ROUND(I283*H283,2)</f>
        <v>0</v>
      </c>
      <c r="BL283" s="19" t="s">
        <v>264</v>
      </c>
      <c r="BM283" s="230" t="s">
        <v>2686</v>
      </c>
    </row>
    <row r="284" s="2" customFormat="1">
      <c r="A284" s="41"/>
      <c r="B284" s="42"/>
      <c r="C284" s="43"/>
      <c r="D284" s="232" t="s">
        <v>266</v>
      </c>
      <c r="E284" s="43"/>
      <c r="F284" s="233" t="s">
        <v>1091</v>
      </c>
      <c r="G284" s="43"/>
      <c r="H284" s="43"/>
      <c r="I284" s="234"/>
      <c r="J284" s="43"/>
      <c r="K284" s="43"/>
      <c r="L284" s="47"/>
      <c r="M284" s="235"/>
      <c r="N284" s="23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266</v>
      </c>
      <c r="AU284" s="19" t="s">
        <v>89</v>
      </c>
    </row>
    <row r="285" s="13" customFormat="1">
      <c r="A285" s="13"/>
      <c r="B285" s="237"/>
      <c r="C285" s="238"/>
      <c r="D285" s="239" t="s">
        <v>268</v>
      </c>
      <c r="E285" s="240" t="s">
        <v>35</v>
      </c>
      <c r="F285" s="241" t="s">
        <v>2632</v>
      </c>
      <c r="G285" s="238"/>
      <c r="H285" s="240" t="s">
        <v>35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268</v>
      </c>
      <c r="AU285" s="247" t="s">
        <v>89</v>
      </c>
      <c r="AV285" s="13" t="s">
        <v>87</v>
      </c>
      <c r="AW285" s="13" t="s">
        <v>41</v>
      </c>
      <c r="AX285" s="13" t="s">
        <v>80</v>
      </c>
      <c r="AY285" s="247" t="s">
        <v>257</v>
      </c>
    </row>
    <row r="286" s="14" customFormat="1">
      <c r="A286" s="14"/>
      <c r="B286" s="248"/>
      <c r="C286" s="249"/>
      <c r="D286" s="239" t="s">
        <v>268</v>
      </c>
      <c r="E286" s="250" t="s">
        <v>35</v>
      </c>
      <c r="F286" s="251" t="s">
        <v>89</v>
      </c>
      <c r="G286" s="249"/>
      <c r="H286" s="252">
        <v>2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268</v>
      </c>
      <c r="AU286" s="258" t="s">
        <v>89</v>
      </c>
      <c r="AV286" s="14" t="s">
        <v>89</v>
      </c>
      <c r="AW286" s="14" t="s">
        <v>41</v>
      </c>
      <c r="AX286" s="14" t="s">
        <v>80</v>
      </c>
      <c r="AY286" s="258" t="s">
        <v>257</v>
      </c>
    </row>
    <row r="287" s="15" customFormat="1">
      <c r="A287" s="15"/>
      <c r="B287" s="259"/>
      <c r="C287" s="260"/>
      <c r="D287" s="239" t="s">
        <v>268</v>
      </c>
      <c r="E287" s="261" t="s">
        <v>35</v>
      </c>
      <c r="F287" s="262" t="s">
        <v>272</v>
      </c>
      <c r="G287" s="260"/>
      <c r="H287" s="263">
        <v>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268</v>
      </c>
      <c r="AU287" s="269" t="s">
        <v>89</v>
      </c>
      <c r="AV287" s="15" t="s">
        <v>264</v>
      </c>
      <c r="AW287" s="15" t="s">
        <v>41</v>
      </c>
      <c r="AX287" s="15" t="s">
        <v>87</v>
      </c>
      <c r="AY287" s="269" t="s">
        <v>257</v>
      </c>
    </row>
    <row r="288" s="2" customFormat="1" ht="16.5" customHeight="1">
      <c r="A288" s="41"/>
      <c r="B288" s="42"/>
      <c r="C288" s="270" t="s">
        <v>485</v>
      </c>
      <c r="D288" s="270" t="s">
        <v>369</v>
      </c>
      <c r="E288" s="271" t="s">
        <v>1092</v>
      </c>
      <c r="F288" s="272" t="s">
        <v>1093</v>
      </c>
      <c r="G288" s="273" t="s">
        <v>396</v>
      </c>
      <c r="H288" s="274">
        <v>2</v>
      </c>
      <c r="I288" s="275"/>
      <c r="J288" s="276">
        <f>ROUND(I288*H288,2)</f>
        <v>0</v>
      </c>
      <c r="K288" s="272" t="s">
        <v>263</v>
      </c>
      <c r="L288" s="277"/>
      <c r="M288" s="278" t="s">
        <v>35</v>
      </c>
      <c r="N288" s="279" t="s">
        <v>51</v>
      </c>
      <c r="O288" s="87"/>
      <c r="P288" s="228">
        <f>O288*H288</f>
        <v>0</v>
      </c>
      <c r="Q288" s="228">
        <v>1.6000000000000001</v>
      </c>
      <c r="R288" s="228">
        <f>Q288*H288</f>
        <v>3.2000000000000002</v>
      </c>
      <c r="S288" s="228">
        <v>0</v>
      </c>
      <c r="T288" s="229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0" t="s">
        <v>308</v>
      </c>
      <c r="AT288" s="230" t="s">
        <v>369</v>
      </c>
      <c r="AU288" s="230" t="s">
        <v>89</v>
      </c>
      <c r="AY288" s="19" t="s">
        <v>257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87</v>
      </c>
      <c r="BK288" s="231">
        <f>ROUND(I288*H288,2)</f>
        <v>0</v>
      </c>
      <c r="BL288" s="19" t="s">
        <v>264</v>
      </c>
      <c r="BM288" s="230" t="s">
        <v>2687</v>
      </c>
    </row>
    <row r="289" s="2" customFormat="1" ht="16.5" customHeight="1">
      <c r="A289" s="41"/>
      <c r="B289" s="42"/>
      <c r="C289" s="219" t="s">
        <v>489</v>
      </c>
      <c r="D289" s="219" t="s">
        <v>259</v>
      </c>
      <c r="E289" s="220" t="s">
        <v>1095</v>
      </c>
      <c r="F289" s="221" t="s">
        <v>1096</v>
      </c>
      <c r="G289" s="222" t="s">
        <v>396</v>
      </c>
      <c r="H289" s="223">
        <v>2</v>
      </c>
      <c r="I289" s="224"/>
      <c r="J289" s="225">
        <f>ROUND(I289*H289,2)</f>
        <v>0</v>
      </c>
      <c r="K289" s="221" t="s">
        <v>263</v>
      </c>
      <c r="L289" s="47"/>
      <c r="M289" s="226" t="s">
        <v>35</v>
      </c>
      <c r="N289" s="227" t="s">
        <v>51</v>
      </c>
      <c r="O289" s="87"/>
      <c r="P289" s="228">
        <f>O289*H289</f>
        <v>0</v>
      </c>
      <c r="Q289" s="228">
        <v>0.21734000000000001</v>
      </c>
      <c r="R289" s="228">
        <f>Q289*H289</f>
        <v>0.43468000000000001</v>
      </c>
      <c r="S289" s="228">
        <v>0</v>
      </c>
      <c r="T289" s="22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30" t="s">
        <v>264</v>
      </c>
      <c r="AT289" s="230" t="s">
        <v>259</v>
      </c>
      <c r="AU289" s="230" t="s">
        <v>89</v>
      </c>
      <c r="AY289" s="19" t="s">
        <v>257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9" t="s">
        <v>87</v>
      </c>
      <c r="BK289" s="231">
        <f>ROUND(I289*H289,2)</f>
        <v>0</v>
      </c>
      <c r="BL289" s="19" t="s">
        <v>264</v>
      </c>
      <c r="BM289" s="230" t="s">
        <v>2688</v>
      </c>
    </row>
    <row r="290" s="2" customFormat="1">
      <c r="A290" s="41"/>
      <c r="B290" s="42"/>
      <c r="C290" s="43"/>
      <c r="D290" s="232" t="s">
        <v>266</v>
      </c>
      <c r="E290" s="43"/>
      <c r="F290" s="233" t="s">
        <v>1098</v>
      </c>
      <c r="G290" s="43"/>
      <c r="H290" s="43"/>
      <c r="I290" s="234"/>
      <c r="J290" s="43"/>
      <c r="K290" s="43"/>
      <c r="L290" s="47"/>
      <c r="M290" s="235"/>
      <c r="N290" s="23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266</v>
      </c>
      <c r="AU290" s="19" t="s">
        <v>89</v>
      </c>
    </row>
    <row r="291" s="13" customFormat="1">
      <c r="A291" s="13"/>
      <c r="B291" s="237"/>
      <c r="C291" s="238"/>
      <c r="D291" s="239" t="s">
        <v>268</v>
      </c>
      <c r="E291" s="240" t="s">
        <v>35</v>
      </c>
      <c r="F291" s="241" t="s">
        <v>2632</v>
      </c>
      <c r="G291" s="238"/>
      <c r="H291" s="240" t="s">
        <v>35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268</v>
      </c>
      <c r="AU291" s="247" t="s">
        <v>89</v>
      </c>
      <c r="AV291" s="13" t="s">
        <v>87</v>
      </c>
      <c r="AW291" s="13" t="s">
        <v>41</v>
      </c>
      <c r="AX291" s="13" t="s">
        <v>80</v>
      </c>
      <c r="AY291" s="247" t="s">
        <v>257</v>
      </c>
    </row>
    <row r="292" s="14" customFormat="1">
      <c r="A292" s="14"/>
      <c r="B292" s="248"/>
      <c r="C292" s="249"/>
      <c r="D292" s="239" t="s">
        <v>268</v>
      </c>
      <c r="E292" s="250" t="s">
        <v>35</v>
      </c>
      <c r="F292" s="251" t="s">
        <v>1222</v>
      </c>
      <c r="G292" s="249"/>
      <c r="H292" s="252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268</v>
      </c>
      <c r="AU292" s="258" t="s">
        <v>89</v>
      </c>
      <c r="AV292" s="14" t="s">
        <v>89</v>
      </c>
      <c r="AW292" s="14" t="s">
        <v>41</v>
      </c>
      <c r="AX292" s="14" t="s">
        <v>80</v>
      </c>
      <c r="AY292" s="258" t="s">
        <v>257</v>
      </c>
    </row>
    <row r="293" s="14" customFormat="1">
      <c r="A293" s="14"/>
      <c r="B293" s="248"/>
      <c r="C293" s="249"/>
      <c r="D293" s="239" t="s">
        <v>268</v>
      </c>
      <c r="E293" s="250" t="s">
        <v>35</v>
      </c>
      <c r="F293" s="251" t="s">
        <v>2689</v>
      </c>
      <c r="G293" s="249"/>
      <c r="H293" s="252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268</v>
      </c>
      <c r="AU293" s="258" t="s">
        <v>89</v>
      </c>
      <c r="AV293" s="14" t="s">
        <v>89</v>
      </c>
      <c r="AW293" s="14" t="s">
        <v>41</v>
      </c>
      <c r="AX293" s="14" t="s">
        <v>80</v>
      </c>
      <c r="AY293" s="258" t="s">
        <v>257</v>
      </c>
    </row>
    <row r="294" s="15" customFormat="1">
      <c r="A294" s="15"/>
      <c r="B294" s="259"/>
      <c r="C294" s="260"/>
      <c r="D294" s="239" t="s">
        <v>268</v>
      </c>
      <c r="E294" s="261" t="s">
        <v>35</v>
      </c>
      <c r="F294" s="262" t="s">
        <v>272</v>
      </c>
      <c r="G294" s="260"/>
      <c r="H294" s="263">
        <v>2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9" t="s">
        <v>268</v>
      </c>
      <c r="AU294" s="269" t="s">
        <v>89</v>
      </c>
      <c r="AV294" s="15" t="s">
        <v>264</v>
      </c>
      <c r="AW294" s="15" t="s">
        <v>41</v>
      </c>
      <c r="AX294" s="15" t="s">
        <v>87</v>
      </c>
      <c r="AY294" s="269" t="s">
        <v>257</v>
      </c>
    </row>
    <row r="295" s="2" customFormat="1" ht="16.5" customHeight="1">
      <c r="A295" s="41"/>
      <c r="B295" s="42"/>
      <c r="C295" s="270" t="s">
        <v>494</v>
      </c>
      <c r="D295" s="270" t="s">
        <v>369</v>
      </c>
      <c r="E295" s="271" t="s">
        <v>1101</v>
      </c>
      <c r="F295" s="272" t="s">
        <v>1102</v>
      </c>
      <c r="G295" s="273" t="s">
        <v>396</v>
      </c>
      <c r="H295" s="274">
        <v>1</v>
      </c>
      <c r="I295" s="275"/>
      <c r="J295" s="276">
        <f>ROUND(I295*H295,2)</f>
        <v>0</v>
      </c>
      <c r="K295" s="272" t="s">
        <v>35</v>
      </c>
      <c r="L295" s="277"/>
      <c r="M295" s="278" t="s">
        <v>35</v>
      </c>
      <c r="N295" s="279" t="s">
        <v>51</v>
      </c>
      <c r="O295" s="87"/>
      <c r="P295" s="228">
        <f>O295*H295</f>
        <v>0</v>
      </c>
      <c r="Q295" s="228">
        <v>0.119</v>
      </c>
      <c r="R295" s="228">
        <f>Q295*H295</f>
        <v>0.119</v>
      </c>
      <c r="S295" s="228">
        <v>0</v>
      </c>
      <c r="T295" s="22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0" t="s">
        <v>308</v>
      </c>
      <c r="AT295" s="230" t="s">
        <v>369</v>
      </c>
      <c r="AU295" s="230" t="s">
        <v>89</v>
      </c>
      <c r="AY295" s="19" t="s">
        <v>257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9" t="s">
        <v>87</v>
      </c>
      <c r="BK295" s="231">
        <f>ROUND(I295*H295,2)</f>
        <v>0</v>
      </c>
      <c r="BL295" s="19" t="s">
        <v>264</v>
      </c>
      <c r="BM295" s="230" t="s">
        <v>2690</v>
      </c>
    </row>
    <row r="296" s="13" customFormat="1">
      <c r="A296" s="13"/>
      <c r="B296" s="237"/>
      <c r="C296" s="238"/>
      <c r="D296" s="239" t="s">
        <v>268</v>
      </c>
      <c r="E296" s="240" t="s">
        <v>35</v>
      </c>
      <c r="F296" s="241" t="s">
        <v>2632</v>
      </c>
      <c r="G296" s="238"/>
      <c r="H296" s="240" t="s">
        <v>35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268</v>
      </c>
      <c r="AU296" s="247" t="s">
        <v>89</v>
      </c>
      <c r="AV296" s="13" t="s">
        <v>87</v>
      </c>
      <c r="AW296" s="13" t="s">
        <v>41</v>
      </c>
      <c r="AX296" s="13" t="s">
        <v>80</v>
      </c>
      <c r="AY296" s="247" t="s">
        <v>257</v>
      </c>
    </row>
    <row r="297" s="14" customFormat="1">
      <c r="A297" s="14"/>
      <c r="B297" s="248"/>
      <c r="C297" s="249"/>
      <c r="D297" s="239" t="s">
        <v>268</v>
      </c>
      <c r="E297" s="250" t="s">
        <v>35</v>
      </c>
      <c r="F297" s="251" t="s">
        <v>1222</v>
      </c>
      <c r="G297" s="249"/>
      <c r="H297" s="252">
        <v>1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268</v>
      </c>
      <c r="AU297" s="258" t="s">
        <v>89</v>
      </c>
      <c r="AV297" s="14" t="s">
        <v>89</v>
      </c>
      <c r="AW297" s="14" t="s">
        <v>41</v>
      </c>
      <c r="AX297" s="14" t="s">
        <v>80</v>
      </c>
      <c r="AY297" s="258" t="s">
        <v>257</v>
      </c>
    </row>
    <row r="298" s="15" customFormat="1">
      <c r="A298" s="15"/>
      <c r="B298" s="259"/>
      <c r="C298" s="260"/>
      <c r="D298" s="239" t="s">
        <v>268</v>
      </c>
      <c r="E298" s="261" t="s">
        <v>35</v>
      </c>
      <c r="F298" s="262" t="s">
        <v>272</v>
      </c>
      <c r="G298" s="260"/>
      <c r="H298" s="263">
        <v>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268</v>
      </c>
      <c r="AU298" s="269" t="s">
        <v>89</v>
      </c>
      <c r="AV298" s="15" t="s">
        <v>264</v>
      </c>
      <c r="AW298" s="15" t="s">
        <v>41</v>
      </c>
      <c r="AX298" s="15" t="s">
        <v>87</v>
      </c>
      <c r="AY298" s="269" t="s">
        <v>257</v>
      </c>
    </row>
    <row r="299" s="2" customFormat="1" ht="16.5" customHeight="1">
      <c r="A299" s="41"/>
      <c r="B299" s="42"/>
      <c r="C299" s="270" t="s">
        <v>499</v>
      </c>
      <c r="D299" s="270" t="s">
        <v>369</v>
      </c>
      <c r="E299" s="271" t="s">
        <v>1104</v>
      </c>
      <c r="F299" s="272" t="s">
        <v>1105</v>
      </c>
      <c r="G299" s="273" t="s">
        <v>396</v>
      </c>
      <c r="H299" s="274">
        <v>1</v>
      </c>
      <c r="I299" s="275"/>
      <c r="J299" s="276">
        <f>ROUND(I299*H299,2)</f>
        <v>0</v>
      </c>
      <c r="K299" s="272" t="s">
        <v>35</v>
      </c>
      <c r="L299" s="277"/>
      <c r="M299" s="278" t="s">
        <v>35</v>
      </c>
      <c r="N299" s="279" t="s">
        <v>51</v>
      </c>
      <c r="O299" s="87"/>
      <c r="P299" s="228">
        <f>O299*H299</f>
        <v>0</v>
      </c>
      <c r="Q299" s="228">
        <v>0.11799999999999999</v>
      </c>
      <c r="R299" s="228">
        <f>Q299*H299</f>
        <v>0.11799999999999999</v>
      </c>
      <c r="S299" s="228">
        <v>0</v>
      </c>
      <c r="T299" s="22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30" t="s">
        <v>308</v>
      </c>
      <c r="AT299" s="230" t="s">
        <v>369</v>
      </c>
      <c r="AU299" s="230" t="s">
        <v>89</v>
      </c>
      <c r="AY299" s="19" t="s">
        <v>257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9" t="s">
        <v>87</v>
      </c>
      <c r="BK299" s="231">
        <f>ROUND(I299*H299,2)</f>
        <v>0</v>
      </c>
      <c r="BL299" s="19" t="s">
        <v>264</v>
      </c>
      <c r="BM299" s="230" t="s">
        <v>2691</v>
      </c>
    </row>
    <row r="300" s="13" customFormat="1">
      <c r="A300" s="13"/>
      <c r="B300" s="237"/>
      <c r="C300" s="238"/>
      <c r="D300" s="239" t="s">
        <v>268</v>
      </c>
      <c r="E300" s="240" t="s">
        <v>35</v>
      </c>
      <c r="F300" s="241" t="s">
        <v>2632</v>
      </c>
      <c r="G300" s="238"/>
      <c r="H300" s="240" t="s">
        <v>35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268</v>
      </c>
      <c r="AU300" s="247" t="s">
        <v>89</v>
      </c>
      <c r="AV300" s="13" t="s">
        <v>87</v>
      </c>
      <c r="AW300" s="13" t="s">
        <v>41</v>
      </c>
      <c r="AX300" s="13" t="s">
        <v>80</v>
      </c>
      <c r="AY300" s="247" t="s">
        <v>257</v>
      </c>
    </row>
    <row r="301" s="14" customFormat="1">
      <c r="A301" s="14"/>
      <c r="B301" s="248"/>
      <c r="C301" s="249"/>
      <c r="D301" s="239" t="s">
        <v>268</v>
      </c>
      <c r="E301" s="250" t="s">
        <v>35</v>
      </c>
      <c r="F301" s="251" t="s">
        <v>2689</v>
      </c>
      <c r="G301" s="249"/>
      <c r="H301" s="252">
        <v>1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268</v>
      </c>
      <c r="AU301" s="258" t="s">
        <v>89</v>
      </c>
      <c r="AV301" s="14" t="s">
        <v>89</v>
      </c>
      <c r="AW301" s="14" t="s">
        <v>41</v>
      </c>
      <c r="AX301" s="14" t="s">
        <v>80</v>
      </c>
      <c r="AY301" s="258" t="s">
        <v>257</v>
      </c>
    </row>
    <row r="302" s="15" customFormat="1">
      <c r="A302" s="15"/>
      <c r="B302" s="259"/>
      <c r="C302" s="260"/>
      <c r="D302" s="239" t="s">
        <v>268</v>
      </c>
      <c r="E302" s="261" t="s">
        <v>35</v>
      </c>
      <c r="F302" s="262" t="s">
        <v>272</v>
      </c>
      <c r="G302" s="260"/>
      <c r="H302" s="263">
        <v>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9" t="s">
        <v>268</v>
      </c>
      <c r="AU302" s="269" t="s">
        <v>89</v>
      </c>
      <c r="AV302" s="15" t="s">
        <v>264</v>
      </c>
      <c r="AW302" s="15" t="s">
        <v>41</v>
      </c>
      <c r="AX302" s="15" t="s">
        <v>87</v>
      </c>
      <c r="AY302" s="269" t="s">
        <v>257</v>
      </c>
    </row>
    <row r="303" s="2" customFormat="1" ht="16.5" customHeight="1">
      <c r="A303" s="41"/>
      <c r="B303" s="42"/>
      <c r="C303" s="219" t="s">
        <v>504</v>
      </c>
      <c r="D303" s="219" t="s">
        <v>259</v>
      </c>
      <c r="E303" s="220" t="s">
        <v>1107</v>
      </c>
      <c r="F303" s="221" t="s">
        <v>1108</v>
      </c>
      <c r="G303" s="222" t="s">
        <v>297</v>
      </c>
      <c r="H303" s="223">
        <v>57.5</v>
      </c>
      <c r="I303" s="224"/>
      <c r="J303" s="225">
        <f>ROUND(I303*H303,2)</f>
        <v>0</v>
      </c>
      <c r="K303" s="221" t="s">
        <v>263</v>
      </c>
      <c r="L303" s="47"/>
      <c r="M303" s="226" t="s">
        <v>35</v>
      </c>
      <c r="N303" s="227" t="s">
        <v>51</v>
      </c>
      <c r="O303" s="87"/>
      <c r="P303" s="228">
        <f>O303*H303</f>
        <v>0</v>
      </c>
      <c r="Q303" s="228">
        <v>0.00012999999999999999</v>
      </c>
      <c r="R303" s="228">
        <f>Q303*H303</f>
        <v>0.007474999999999999</v>
      </c>
      <c r="S303" s="228">
        <v>0</v>
      </c>
      <c r="T303" s="22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30" t="s">
        <v>264</v>
      </c>
      <c r="AT303" s="230" t="s">
        <v>259</v>
      </c>
      <c r="AU303" s="230" t="s">
        <v>89</v>
      </c>
      <c r="AY303" s="19" t="s">
        <v>257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9" t="s">
        <v>87</v>
      </c>
      <c r="BK303" s="231">
        <f>ROUND(I303*H303,2)</f>
        <v>0</v>
      </c>
      <c r="BL303" s="19" t="s">
        <v>264</v>
      </c>
      <c r="BM303" s="230" t="s">
        <v>2692</v>
      </c>
    </row>
    <row r="304" s="2" customFormat="1">
      <c r="A304" s="41"/>
      <c r="B304" s="42"/>
      <c r="C304" s="43"/>
      <c r="D304" s="232" t="s">
        <v>266</v>
      </c>
      <c r="E304" s="43"/>
      <c r="F304" s="233" t="s">
        <v>1110</v>
      </c>
      <c r="G304" s="43"/>
      <c r="H304" s="43"/>
      <c r="I304" s="234"/>
      <c r="J304" s="43"/>
      <c r="K304" s="43"/>
      <c r="L304" s="47"/>
      <c r="M304" s="235"/>
      <c r="N304" s="23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9" t="s">
        <v>266</v>
      </c>
      <c r="AU304" s="19" t="s">
        <v>89</v>
      </c>
    </row>
    <row r="305" s="13" customFormat="1">
      <c r="A305" s="13"/>
      <c r="B305" s="237"/>
      <c r="C305" s="238"/>
      <c r="D305" s="239" t="s">
        <v>268</v>
      </c>
      <c r="E305" s="240" t="s">
        <v>35</v>
      </c>
      <c r="F305" s="241" t="s">
        <v>2632</v>
      </c>
      <c r="G305" s="238"/>
      <c r="H305" s="240" t="s">
        <v>35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268</v>
      </c>
      <c r="AU305" s="247" t="s">
        <v>89</v>
      </c>
      <c r="AV305" s="13" t="s">
        <v>87</v>
      </c>
      <c r="AW305" s="13" t="s">
        <v>41</v>
      </c>
      <c r="AX305" s="13" t="s">
        <v>80</v>
      </c>
      <c r="AY305" s="247" t="s">
        <v>257</v>
      </c>
    </row>
    <row r="306" s="14" customFormat="1">
      <c r="A306" s="14"/>
      <c r="B306" s="248"/>
      <c r="C306" s="249"/>
      <c r="D306" s="239" t="s">
        <v>268</v>
      </c>
      <c r="E306" s="250" t="s">
        <v>35</v>
      </c>
      <c r="F306" s="251" t="s">
        <v>2663</v>
      </c>
      <c r="G306" s="249"/>
      <c r="H306" s="252">
        <v>57.5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268</v>
      </c>
      <c r="AU306" s="258" t="s">
        <v>89</v>
      </c>
      <c r="AV306" s="14" t="s">
        <v>89</v>
      </c>
      <c r="AW306" s="14" t="s">
        <v>41</v>
      </c>
      <c r="AX306" s="14" t="s">
        <v>80</v>
      </c>
      <c r="AY306" s="258" t="s">
        <v>257</v>
      </c>
    </row>
    <row r="307" s="15" customFormat="1">
      <c r="A307" s="15"/>
      <c r="B307" s="259"/>
      <c r="C307" s="260"/>
      <c r="D307" s="239" t="s">
        <v>268</v>
      </c>
      <c r="E307" s="261" t="s">
        <v>35</v>
      </c>
      <c r="F307" s="262" t="s">
        <v>272</v>
      </c>
      <c r="G307" s="260"/>
      <c r="H307" s="263">
        <v>57.5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268</v>
      </c>
      <c r="AU307" s="269" t="s">
        <v>89</v>
      </c>
      <c r="AV307" s="15" t="s">
        <v>264</v>
      </c>
      <c r="AW307" s="15" t="s">
        <v>41</v>
      </c>
      <c r="AX307" s="15" t="s">
        <v>87</v>
      </c>
      <c r="AY307" s="269" t="s">
        <v>257</v>
      </c>
    </row>
    <row r="308" s="12" customFormat="1" ht="22.8" customHeight="1">
      <c r="A308" s="12"/>
      <c r="B308" s="203"/>
      <c r="C308" s="204"/>
      <c r="D308" s="205" t="s">
        <v>79</v>
      </c>
      <c r="E308" s="217" t="s">
        <v>539</v>
      </c>
      <c r="F308" s="217" t="s">
        <v>540</v>
      </c>
      <c r="G308" s="204"/>
      <c r="H308" s="204"/>
      <c r="I308" s="207"/>
      <c r="J308" s="218">
        <f>BK308</f>
        <v>0</v>
      </c>
      <c r="K308" s="204"/>
      <c r="L308" s="209"/>
      <c r="M308" s="210"/>
      <c r="N308" s="211"/>
      <c r="O308" s="211"/>
      <c r="P308" s="212">
        <f>SUM(P309:P319)</f>
        <v>0</v>
      </c>
      <c r="Q308" s="211"/>
      <c r="R308" s="212">
        <f>SUM(R309:R319)</f>
        <v>0</v>
      </c>
      <c r="S308" s="211"/>
      <c r="T308" s="213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87</v>
      </c>
      <c r="AT308" s="215" t="s">
        <v>79</v>
      </c>
      <c r="AU308" s="215" t="s">
        <v>87</v>
      </c>
      <c r="AY308" s="214" t="s">
        <v>257</v>
      </c>
      <c r="BK308" s="216">
        <f>SUM(BK309:BK319)</f>
        <v>0</v>
      </c>
    </row>
    <row r="309" s="2" customFormat="1" ht="24.15" customHeight="1">
      <c r="A309" s="41"/>
      <c r="B309" s="42"/>
      <c r="C309" s="219" t="s">
        <v>509</v>
      </c>
      <c r="D309" s="219" t="s">
        <v>259</v>
      </c>
      <c r="E309" s="220" t="s">
        <v>542</v>
      </c>
      <c r="F309" s="221" t="s">
        <v>543</v>
      </c>
      <c r="G309" s="222" t="s">
        <v>356</v>
      </c>
      <c r="H309" s="223">
        <v>45.313000000000002</v>
      </c>
      <c r="I309" s="224"/>
      <c r="J309" s="225">
        <f>ROUND(I309*H309,2)</f>
        <v>0</v>
      </c>
      <c r="K309" s="221" t="s">
        <v>263</v>
      </c>
      <c r="L309" s="47"/>
      <c r="M309" s="226" t="s">
        <v>35</v>
      </c>
      <c r="N309" s="227" t="s">
        <v>51</v>
      </c>
      <c r="O309" s="87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0" t="s">
        <v>264</v>
      </c>
      <c r="AT309" s="230" t="s">
        <v>259</v>
      </c>
      <c r="AU309" s="230" t="s">
        <v>89</v>
      </c>
      <c r="AY309" s="19" t="s">
        <v>257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9" t="s">
        <v>87</v>
      </c>
      <c r="BK309" s="231">
        <f>ROUND(I309*H309,2)</f>
        <v>0</v>
      </c>
      <c r="BL309" s="19" t="s">
        <v>264</v>
      </c>
      <c r="BM309" s="230" t="s">
        <v>2693</v>
      </c>
    </row>
    <row r="310" s="2" customFormat="1">
      <c r="A310" s="41"/>
      <c r="B310" s="42"/>
      <c r="C310" s="43"/>
      <c r="D310" s="232" t="s">
        <v>266</v>
      </c>
      <c r="E310" s="43"/>
      <c r="F310" s="233" t="s">
        <v>545</v>
      </c>
      <c r="G310" s="43"/>
      <c r="H310" s="43"/>
      <c r="I310" s="234"/>
      <c r="J310" s="43"/>
      <c r="K310" s="43"/>
      <c r="L310" s="47"/>
      <c r="M310" s="235"/>
      <c r="N310" s="23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9" t="s">
        <v>266</v>
      </c>
      <c r="AU310" s="19" t="s">
        <v>89</v>
      </c>
    </row>
    <row r="311" s="2" customFormat="1" ht="24.15" customHeight="1">
      <c r="A311" s="41"/>
      <c r="B311" s="42"/>
      <c r="C311" s="219" t="s">
        <v>513</v>
      </c>
      <c r="D311" s="219" t="s">
        <v>259</v>
      </c>
      <c r="E311" s="220" t="s">
        <v>547</v>
      </c>
      <c r="F311" s="221" t="s">
        <v>548</v>
      </c>
      <c r="G311" s="222" t="s">
        <v>356</v>
      </c>
      <c r="H311" s="223">
        <v>498.44299999999998</v>
      </c>
      <c r="I311" s="224"/>
      <c r="J311" s="225">
        <f>ROUND(I311*H311,2)</f>
        <v>0</v>
      </c>
      <c r="K311" s="221" t="s">
        <v>263</v>
      </c>
      <c r="L311" s="47"/>
      <c r="M311" s="226" t="s">
        <v>35</v>
      </c>
      <c r="N311" s="227" t="s">
        <v>51</v>
      </c>
      <c r="O311" s="87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30" t="s">
        <v>264</v>
      </c>
      <c r="AT311" s="230" t="s">
        <v>259</v>
      </c>
      <c r="AU311" s="230" t="s">
        <v>89</v>
      </c>
      <c r="AY311" s="19" t="s">
        <v>257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9" t="s">
        <v>87</v>
      </c>
      <c r="BK311" s="231">
        <f>ROUND(I311*H311,2)</f>
        <v>0</v>
      </c>
      <c r="BL311" s="19" t="s">
        <v>264</v>
      </c>
      <c r="BM311" s="230" t="s">
        <v>2694</v>
      </c>
    </row>
    <row r="312" s="2" customFormat="1">
      <c r="A312" s="41"/>
      <c r="B312" s="42"/>
      <c r="C312" s="43"/>
      <c r="D312" s="232" t="s">
        <v>266</v>
      </c>
      <c r="E312" s="43"/>
      <c r="F312" s="233" t="s">
        <v>550</v>
      </c>
      <c r="G312" s="43"/>
      <c r="H312" s="43"/>
      <c r="I312" s="234"/>
      <c r="J312" s="43"/>
      <c r="K312" s="43"/>
      <c r="L312" s="47"/>
      <c r="M312" s="235"/>
      <c r="N312" s="23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266</v>
      </c>
      <c r="AU312" s="19" t="s">
        <v>89</v>
      </c>
    </row>
    <row r="313" s="2" customFormat="1">
      <c r="A313" s="41"/>
      <c r="B313" s="42"/>
      <c r="C313" s="43"/>
      <c r="D313" s="239" t="s">
        <v>551</v>
      </c>
      <c r="E313" s="43"/>
      <c r="F313" s="280" t="s">
        <v>552</v>
      </c>
      <c r="G313" s="43"/>
      <c r="H313" s="43"/>
      <c r="I313" s="234"/>
      <c r="J313" s="43"/>
      <c r="K313" s="43"/>
      <c r="L313" s="47"/>
      <c r="M313" s="235"/>
      <c r="N313" s="23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551</v>
      </c>
      <c r="AU313" s="19" t="s">
        <v>89</v>
      </c>
    </row>
    <row r="314" s="14" customFormat="1">
      <c r="A314" s="14"/>
      <c r="B314" s="248"/>
      <c r="C314" s="249"/>
      <c r="D314" s="239" t="s">
        <v>268</v>
      </c>
      <c r="E314" s="249"/>
      <c r="F314" s="251" t="s">
        <v>2695</v>
      </c>
      <c r="G314" s="249"/>
      <c r="H314" s="252">
        <v>498.44299999999998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268</v>
      </c>
      <c r="AU314" s="258" t="s">
        <v>89</v>
      </c>
      <c r="AV314" s="14" t="s">
        <v>89</v>
      </c>
      <c r="AW314" s="14" t="s">
        <v>4</v>
      </c>
      <c r="AX314" s="14" t="s">
        <v>87</v>
      </c>
      <c r="AY314" s="258" t="s">
        <v>257</v>
      </c>
    </row>
    <row r="315" s="2" customFormat="1" ht="24.15" customHeight="1">
      <c r="A315" s="41"/>
      <c r="B315" s="42"/>
      <c r="C315" s="219" t="s">
        <v>517</v>
      </c>
      <c r="D315" s="219" t="s">
        <v>259</v>
      </c>
      <c r="E315" s="220" t="s">
        <v>561</v>
      </c>
      <c r="F315" s="221" t="s">
        <v>355</v>
      </c>
      <c r="G315" s="222" t="s">
        <v>356</v>
      </c>
      <c r="H315" s="223">
        <v>45.313000000000002</v>
      </c>
      <c r="I315" s="224"/>
      <c r="J315" s="225">
        <f>ROUND(I315*H315,2)</f>
        <v>0</v>
      </c>
      <c r="K315" s="221" t="s">
        <v>263</v>
      </c>
      <c r="L315" s="47"/>
      <c r="M315" s="226" t="s">
        <v>35</v>
      </c>
      <c r="N315" s="227" t="s">
        <v>51</v>
      </c>
      <c r="O315" s="87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30" t="s">
        <v>264</v>
      </c>
      <c r="AT315" s="230" t="s">
        <v>259</v>
      </c>
      <c r="AU315" s="230" t="s">
        <v>89</v>
      </c>
      <c r="AY315" s="19" t="s">
        <v>257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9" t="s">
        <v>87</v>
      </c>
      <c r="BK315" s="231">
        <f>ROUND(I315*H315,2)</f>
        <v>0</v>
      </c>
      <c r="BL315" s="19" t="s">
        <v>264</v>
      </c>
      <c r="BM315" s="230" t="s">
        <v>2696</v>
      </c>
    </row>
    <row r="316" s="2" customFormat="1">
      <c r="A316" s="41"/>
      <c r="B316" s="42"/>
      <c r="C316" s="43"/>
      <c r="D316" s="232" t="s">
        <v>266</v>
      </c>
      <c r="E316" s="43"/>
      <c r="F316" s="233" t="s">
        <v>563</v>
      </c>
      <c r="G316" s="43"/>
      <c r="H316" s="43"/>
      <c r="I316" s="234"/>
      <c r="J316" s="43"/>
      <c r="K316" s="43"/>
      <c r="L316" s="47"/>
      <c r="M316" s="235"/>
      <c r="N316" s="23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266</v>
      </c>
      <c r="AU316" s="19" t="s">
        <v>89</v>
      </c>
    </row>
    <row r="317" s="13" customFormat="1">
      <c r="A317" s="13"/>
      <c r="B317" s="237"/>
      <c r="C317" s="238"/>
      <c r="D317" s="239" t="s">
        <v>268</v>
      </c>
      <c r="E317" s="240" t="s">
        <v>35</v>
      </c>
      <c r="F317" s="241" t="s">
        <v>2632</v>
      </c>
      <c r="G317" s="238"/>
      <c r="H317" s="240" t="s">
        <v>35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268</v>
      </c>
      <c r="AU317" s="247" t="s">
        <v>89</v>
      </c>
      <c r="AV317" s="13" t="s">
        <v>87</v>
      </c>
      <c r="AW317" s="13" t="s">
        <v>41</v>
      </c>
      <c r="AX317" s="13" t="s">
        <v>80</v>
      </c>
      <c r="AY317" s="247" t="s">
        <v>257</v>
      </c>
    </row>
    <row r="318" s="14" customFormat="1">
      <c r="A318" s="14"/>
      <c r="B318" s="248"/>
      <c r="C318" s="249"/>
      <c r="D318" s="239" t="s">
        <v>268</v>
      </c>
      <c r="E318" s="250" t="s">
        <v>35</v>
      </c>
      <c r="F318" s="251" t="s">
        <v>2697</v>
      </c>
      <c r="G318" s="249"/>
      <c r="H318" s="252">
        <v>45.313000000000002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268</v>
      </c>
      <c r="AU318" s="258" t="s">
        <v>89</v>
      </c>
      <c r="AV318" s="14" t="s">
        <v>89</v>
      </c>
      <c r="AW318" s="14" t="s">
        <v>41</v>
      </c>
      <c r="AX318" s="14" t="s">
        <v>80</v>
      </c>
      <c r="AY318" s="258" t="s">
        <v>257</v>
      </c>
    </row>
    <row r="319" s="15" customFormat="1">
      <c r="A319" s="15"/>
      <c r="B319" s="259"/>
      <c r="C319" s="260"/>
      <c r="D319" s="239" t="s">
        <v>268</v>
      </c>
      <c r="E319" s="261" t="s">
        <v>35</v>
      </c>
      <c r="F319" s="262" t="s">
        <v>272</v>
      </c>
      <c r="G319" s="260"/>
      <c r="H319" s="263">
        <v>45.313000000000002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9" t="s">
        <v>268</v>
      </c>
      <c r="AU319" s="269" t="s">
        <v>89</v>
      </c>
      <c r="AV319" s="15" t="s">
        <v>264</v>
      </c>
      <c r="AW319" s="15" t="s">
        <v>41</v>
      </c>
      <c r="AX319" s="15" t="s">
        <v>87</v>
      </c>
      <c r="AY319" s="269" t="s">
        <v>257</v>
      </c>
    </row>
    <row r="320" s="12" customFormat="1" ht="22.8" customHeight="1">
      <c r="A320" s="12"/>
      <c r="B320" s="203"/>
      <c r="C320" s="204"/>
      <c r="D320" s="205" t="s">
        <v>79</v>
      </c>
      <c r="E320" s="217" t="s">
        <v>565</v>
      </c>
      <c r="F320" s="217" t="s">
        <v>566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SUM(P321:P322)</f>
        <v>0</v>
      </c>
      <c r="Q320" s="211"/>
      <c r="R320" s="212">
        <f>SUM(R321:R322)</f>
        <v>0</v>
      </c>
      <c r="S320" s="211"/>
      <c r="T320" s="213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87</v>
      </c>
      <c r="AT320" s="215" t="s">
        <v>79</v>
      </c>
      <c r="AU320" s="215" t="s">
        <v>87</v>
      </c>
      <c r="AY320" s="214" t="s">
        <v>257</v>
      </c>
      <c r="BK320" s="216">
        <f>SUM(BK321:BK322)</f>
        <v>0</v>
      </c>
    </row>
    <row r="321" s="2" customFormat="1" ht="24.15" customHeight="1">
      <c r="A321" s="41"/>
      <c r="B321" s="42"/>
      <c r="C321" s="219" t="s">
        <v>522</v>
      </c>
      <c r="D321" s="219" t="s">
        <v>259</v>
      </c>
      <c r="E321" s="220" t="s">
        <v>1120</v>
      </c>
      <c r="F321" s="221" t="s">
        <v>1121</v>
      </c>
      <c r="G321" s="222" t="s">
        <v>356</v>
      </c>
      <c r="H321" s="223">
        <v>22.960000000000001</v>
      </c>
      <c r="I321" s="224"/>
      <c r="J321" s="225">
        <f>ROUND(I321*H321,2)</f>
        <v>0</v>
      </c>
      <c r="K321" s="221" t="s">
        <v>263</v>
      </c>
      <c r="L321" s="47"/>
      <c r="M321" s="226" t="s">
        <v>35</v>
      </c>
      <c r="N321" s="227" t="s">
        <v>51</v>
      </c>
      <c r="O321" s="87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30" t="s">
        <v>264</v>
      </c>
      <c r="AT321" s="230" t="s">
        <v>259</v>
      </c>
      <c r="AU321" s="230" t="s">
        <v>89</v>
      </c>
      <c r="AY321" s="19" t="s">
        <v>257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9" t="s">
        <v>87</v>
      </c>
      <c r="BK321" s="231">
        <f>ROUND(I321*H321,2)</f>
        <v>0</v>
      </c>
      <c r="BL321" s="19" t="s">
        <v>264</v>
      </c>
      <c r="BM321" s="230" t="s">
        <v>2698</v>
      </c>
    </row>
    <row r="322" s="2" customFormat="1">
      <c r="A322" s="41"/>
      <c r="B322" s="42"/>
      <c r="C322" s="43"/>
      <c r="D322" s="232" t="s">
        <v>266</v>
      </c>
      <c r="E322" s="43"/>
      <c r="F322" s="233" t="s">
        <v>1123</v>
      </c>
      <c r="G322" s="43"/>
      <c r="H322" s="43"/>
      <c r="I322" s="234"/>
      <c r="J322" s="43"/>
      <c r="K322" s="43"/>
      <c r="L322" s="47"/>
      <c r="M322" s="281"/>
      <c r="N322" s="282"/>
      <c r="O322" s="283"/>
      <c r="P322" s="283"/>
      <c r="Q322" s="283"/>
      <c r="R322" s="283"/>
      <c r="S322" s="283"/>
      <c r="T322" s="284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266</v>
      </c>
      <c r="AU322" s="19" t="s">
        <v>89</v>
      </c>
    </row>
    <row r="323" s="2" customFormat="1" ht="6.96" customHeight="1">
      <c r="A323" s="41"/>
      <c r="B323" s="62"/>
      <c r="C323" s="63"/>
      <c r="D323" s="63"/>
      <c r="E323" s="63"/>
      <c r="F323" s="63"/>
      <c r="G323" s="63"/>
      <c r="H323" s="63"/>
      <c r="I323" s="63"/>
      <c r="J323" s="63"/>
      <c r="K323" s="63"/>
      <c r="L323" s="47"/>
      <c r="M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</row>
  </sheetData>
  <sheetProtection sheet="1" autoFilter="0" formatColumns="0" formatRows="0" objects="1" scenarios="1" spinCount="100000" saltValue="+DCy97JNn3Bv00xzd3MgFuXj8x/rcmbRB0EeY3Tiq6gaad7S2TPAxhHHoG0Nx6MzGlDCarJc4vJ2c6DEEiDuwg==" hashValue="+/K+1UYSoBvIgsmpb7r3Hpu9M/iWo5ymkd70YPS8FuhV55cSLl+9bF02RtJvaBtNfrdI3a1lr+pNUyDhClR5lg==" algorithmName="SHA-512" password="CC35"/>
  <autoFilter ref="C99:K32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1_01/113107164"/>
    <hyperlink ref="F111" r:id="rId2" display="https://podminky.urs.cz/item/CS_URS_2021_01/115101201"/>
    <hyperlink ref="F116" r:id="rId3" display="https://podminky.urs.cz/item/CS_URS_2021_01/115101301"/>
    <hyperlink ref="F121" r:id="rId4" display="https://podminky.urs.cz/item/CS_URS_2021_01/119001405"/>
    <hyperlink ref="F127" r:id="rId5" display="https://podminky.urs.cz/item/CS_URS_2021_01/119001421"/>
    <hyperlink ref="F133" r:id="rId6" display="https://podminky.urs.cz/item/CS_URS_2021_01/132354204"/>
    <hyperlink ref="F140" r:id="rId7" display="https://podminky.urs.cz/item/CS_URS_2021_01/139001101"/>
    <hyperlink ref="F148" r:id="rId8" display="https://podminky.urs.cz/item/CS_URS_2021_01/151101102"/>
    <hyperlink ref="F155" r:id="rId9" display="https://podminky.urs.cz/item/CS_URS_2021_01/151101112"/>
    <hyperlink ref="F157" r:id="rId10" display="https://podminky.urs.cz/item/CS_URS_2021_01/162751137"/>
    <hyperlink ref="F163" r:id="rId11" display="https://podminky.urs.cz/item/CS_URS_2021_01/162751139"/>
    <hyperlink ref="F169" r:id="rId12" display="https://podminky.urs.cz/item/CS_URS_2021_01/171201221"/>
    <hyperlink ref="F175" r:id="rId13" display="https://podminky.urs.cz/item/CS_URS_2021_01/174151101"/>
    <hyperlink ref="F183" r:id="rId14" display="https://podminky.urs.cz/item/CS_URS_2021_01/175151101"/>
    <hyperlink ref="F193" r:id="rId15" display="https://podminky.urs.cz/item/CS_URS_2021_01/212752111"/>
    <hyperlink ref="F199" r:id="rId16" display="https://podminky.urs.cz/item/CS_URS_2021_01/359901211"/>
    <hyperlink ref="F205" r:id="rId17" display="https://podminky.urs.cz/item/CS_URS_2021_01/451573111"/>
    <hyperlink ref="F211" r:id="rId18" display="https://podminky.urs.cz/item/CS_URS_2021_01/452112111"/>
    <hyperlink ref="F217" r:id="rId19" display="https://podminky.urs.cz/item/CS_URS_2021_01/452112121"/>
    <hyperlink ref="F224" r:id="rId20" display="https://podminky.urs.cz/item/CS_URS_2021_01/564722111"/>
    <hyperlink ref="F231" r:id="rId21" display="https://podminky.urs.cz/item/CS_URS_2021_01/564871116"/>
    <hyperlink ref="F239" r:id="rId22" display="https://podminky.urs.cz/item/CS_URS_2021_01/831362121"/>
    <hyperlink ref="F246" r:id="rId23" display="https://podminky.urs.cz/item/CS_URS_2021_01/837361221"/>
    <hyperlink ref="F253" r:id="rId24" display="https://podminky.urs.cz/item/CS_URS_2021_01/892372111"/>
    <hyperlink ref="F255" r:id="rId25" display="https://podminky.urs.cz/item/CS_URS_2021_01/892381111"/>
    <hyperlink ref="F260" r:id="rId26" display="https://podminky.urs.cz/item/CS_URS_2021_01/894411311"/>
    <hyperlink ref="F278" r:id="rId27" display="https://podminky.urs.cz/item/CS_URS_2021_01/894412411"/>
    <hyperlink ref="F284" r:id="rId28" display="https://podminky.urs.cz/item/CS_URS_2021_01/894414111"/>
    <hyperlink ref="F290" r:id="rId29" display="https://podminky.urs.cz/item/CS_URS_2021_01/899104112"/>
    <hyperlink ref="F304" r:id="rId30" display="https://podminky.urs.cz/item/CS_URS_2021_01/899722114"/>
    <hyperlink ref="F310" r:id="rId31" display="https://podminky.urs.cz/item/CS_URS_2021_01/997221551"/>
    <hyperlink ref="F312" r:id="rId32" display="https://podminky.urs.cz/item/CS_URS_2021_01/997221559"/>
    <hyperlink ref="F316" r:id="rId33" display="https://podminky.urs.cz/item/CS_URS_2021_01/997221655"/>
    <hyperlink ref="F322" r:id="rId34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1664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1260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118</v>
      </c>
      <c r="G13" s="41"/>
      <c r="H13" s="41"/>
      <c r="I13" s="146" t="s">
        <v>20</v>
      </c>
      <c r="J13" s="136" t="s">
        <v>1261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152" t="s">
        <v>26</v>
      </c>
      <c r="E15" s="41"/>
      <c r="F15" s="153" t="s">
        <v>27</v>
      </c>
      <c r="G15" s="41"/>
      <c r="H15" s="41"/>
      <c r="I15" s="152" t="s">
        <v>28</v>
      </c>
      <c r="J15" s="153" t="s">
        <v>29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ROUND(J94,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ROUND((SUM(BE94:BE273)),  2)</f>
        <v>0</v>
      </c>
      <c r="G35" s="41"/>
      <c r="H35" s="41"/>
      <c r="I35" s="163">
        <v>0.20999999999999999</v>
      </c>
      <c r="J35" s="162">
        <f>ROUND(((SUM(BE94:BE273))*I35),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ROUND((SUM(BF94:BF273)),  2)</f>
        <v>0</v>
      </c>
      <c r="G36" s="41"/>
      <c r="H36" s="41"/>
      <c r="I36" s="163">
        <v>0.14999999999999999</v>
      </c>
      <c r="J36" s="162">
        <f>ROUND(((SUM(BF94:BF273))*I36),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ROUND((SUM(BG94:BG273)),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ROUND((SUM(BH94:BH273)),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ROUND((SUM(BI94:BI273)),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1664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04 - Veřejné části kanalizačních přípojek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233</v>
      </c>
      <c r="E64" s="184"/>
      <c r="F64" s="184"/>
      <c r="G64" s="184"/>
      <c r="H64" s="184"/>
      <c r="I64" s="184"/>
      <c r="J64" s="185">
        <f>J95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234</v>
      </c>
      <c r="E65" s="189"/>
      <c r="F65" s="189"/>
      <c r="G65" s="189"/>
      <c r="H65" s="189"/>
      <c r="I65" s="189"/>
      <c r="J65" s="190">
        <f>J96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236</v>
      </c>
      <c r="E66" s="189"/>
      <c r="F66" s="189"/>
      <c r="G66" s="189"/>
      <c r="H66" s="189"/>
      <c r="I66" s="189"/>
      <c r="J66" s="190">
        <f>J182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237</v>
      </c>
      <c r="E67" s="189"/>
      <c r="F67" s="189"/>
      <c r="G67" s="189"/>
      <c r="H67" s="189"/>
      <c r="I67" s="189"/>
      <c r="J67" s="190">
        <f>J188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713</v>
      </c>
      <c r="E68" s="189"/>
      <c r="F68" s="189"/>
      <c r="G68" s="189"/>
      <c r="H68" s="189"/>
      <c r="I68" s="189"/>
      <c r="J68" s="190">
        <f>J195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27"/>
      <c r="D69" s="188" t="s">
        <v>238</v>
      </c>
      <c r="E69" s="189"/>
      <c r="F69" s="189"/>
      <c r="G69" s="189"/>
      <c r="H69" s="189"/>
      <c r="I69" s="189"/>
      <c r="J69" s="190">
        <f>J210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239</v>
      </c>
      <c r="E70" s="189"/>
      <c r="F70" s="189"/>
      <c r="G70" s="189"/>
      <c r="H70" s="189"/>
      <c r="I70" s="189"/>
      <c r="J70" s="190">
        <f>J246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240</v>
      </c>
      <c r="E71" s="189"/>
      <c r="F71" s="189"/>
      <c r="G71" s="189"/>
      <c r="H71" s="189"/>
      <c r="I71" s="189"/>
      <c r="J71" s="190">
        <f>J254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241</v>
      </c>
      <c r="E72" s="189"/>
      <c r="F72" s="189"/>
      <c r="G72" s="189"/>
      <c r="H72" s="189"/>
      <c r="I72" s="189"/>
      <c r="J72" s="190">
        <f>J271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242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Odkanalizování části města Děčín - Horní Oldřichov - III. a IV. etapa</v>
      </c>
      <c r="F82" s="34"/>
      <c r="G82" s="34"/>
      <c r="H82" s="34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1"/>
      <c r="B84" s="42"/>
      <c r="C84" s="43"/>
      <c r="D84" s="43"/>
      <c r="E84" s="175" t="s">
        <v>1664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223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04 - Veřejné části kanalizačních přípojek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F14</f>
        <v>Horní Oldřichov</v>
      </c>
      <c r="G88" s="43"/>
      <c r="H88" s="43"/>
      <c r="I88" s="34" t="s">
        <v>24</v>
      </c>
      <c r="J88" s="75" t="str">
        <f>IF(J14="","",J14)</f>
        <v>15. 2. 2021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30</v>
      </c>
      <c r="D90" s="43"/>
      <c r="E90" s="43"/>
      <c r="F90" s="29" t="str">
        <f>E17</f>
        <v>Statutární město Děčín, Mírové náměstí 1175/5</v>
      </c>
      <c r="G90" s="43"/>
      <c r="H90" s="43"/>
      <c r="I90" s="34" t="s">
        <v>38</v>
      </c>
      <c r="J90" s="39" t="str">
        <f>E23</f>
        <v>AQUECON a.s., Čsl. Legií 445/4, Teplice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36</v>
      </c>
      <c r="D91" s="43"/>
      <c r="E91" s="43"/>
      <c r="F91" s="29" t="str">
        <f>IF(E20="","",E20)</f>
        <v>Vyplň údaj</v>
      </c>
      <c r="G91" s="43"/>
      <c r="H91" s="43"/>
      <c r="I91" s="34" t="s">
        <v>42</v>
      </c>
      <c r="J91" s="39" t="str">
        <f>E26</f>
        <v xml:space="preserve"> 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2"/>
      <c r="B93" s="193"/>
      <c r="C93" s="194" t="s">
        <v>243</v>
      </c>
      <c r="D93" s="195" t="s">
        <v>65</v>
      </c>
      <c r="E93" s="195" t="s">
        <v>61</v>
      </c>
      <c r="F93" s="195" t="s">
        <v>62</v>
      </c>
      <c r="G93" s="195" t="s">
        <v>244</v>
      </c>
      <c r="H93" s="195" t="s">
        <v>245</v>
      </c>
      <c r="I93" s="195" t="s">
        <v>246</v>
      </c>
      <c r="J93" s="195" t="s">
        <v>231</v>
      </c>
      <c r="K93" s="196" t="s">
        <v>247</v>
      </c>
      <c r="L93" s="197"/>
      <c r="M93" s="95" t="s">
        <v>35</v>
      </c>
      <c r="N93" s="96" t="s">
        <v>50</v>
      </c>
      <c r="O93" s="96" t="s">
        <v>248</v>
      </c>
      <c r="P93" s="96" t="s">
        <v>249</v>
      </c>
      <c r="Q93" s="96" t="s">
        <v>250</v>
      </c>
      <c r="R93" s="96" t="s">
        <v>251</v>
      </c>
      <c r="S93" s="96" t="s">
        <v>252</v>
      </c>
      <c r="T93" s="97" t="s">
        <v>253</v>
      </c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</row>
    <row r="94" s="2" customFormat="1" ht="22.8" customHeight="1">
      <c r="A94" s="41"/>
      <c r="B94" s="42"/>
      <c r="C94" s="102" t="s">
        <v>254</v>
      </c>
      <c r="D94" s="43"/>
      <c r="E94" s="43"/>
      <c r="F94" s="43"/>
      <c r="G94" s="43"/>
      <c r="H94" s="43"/>
      <c r="I94" s="43"/>
      <c r="J94" s="198">
        <f>BK94</f>
        <v>0</v>
      </c>
      <c r="K94" s="43"/>
      <c r="L94" s="47"/>
      <c r="M94" s="98"/>
      <c r="N94" s="199"/>
      <c r="O94" s="99"/>
      <c r="P94" s="200">
        <f>P95</f>
        <v>0</v>
      </c>
      <c r="Q94" s="99"/>
      <c r="R94" s="200">
        <f>R95</f>
        <v>2.8395616000000001</v>
      </c>
      <c r="S94" s="99"/>
      <c r="T94" s="201">
        <f>T95</f>
        <v>57.228200000000001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232</v>
      </c>
      <c r="BK94" s="202">
        <f>BK95</f>
        <v>0</v>
      </c>
    </row>
    <row r="95" s="12" customFormat="1" ht="25.92" customHeight="1">
      <c r="A95" s="12"/>
      <c r="B95" s="203"/>
      <c r="C95" s="204"/>
      <c r="D95" s="205" t="s">
        <v>79</v>
      </c>
      <c r="E95" s="206" t="s">
        <v>255</v>
      </c>
      <c r="F95" s="206" t="s">
        <v>256</v>
      </c>
      <c r="G95" s="204"/>
      <c r="H95" s="204"/>
      <c r="I95" s="207"/>
      <c r="J95" s="208">
        <f>BK95</f>
        <v>0</v>
      </c>
      <c r="K95" s="204"/>
      <c r="L95" s="209"/>
      <c r="M95" s="210"/>
      <c r="N95" s="211"/>
      <c r="O95" s="211"/>
      <c r="P95" s="212">
        <f>P96+P182+P188+P195+P210+P246+P254+P271</f>
        <v>0</v>
      </c>
      <c r="Q95" s="211"/>
      <c r="R95" s="212">
        <f>R96+R182+R188+R195+R210+R246+R254+R271</f>
        <v>2.8395616000000001</v>
      </c>
      <c r="S95" s="211"/>
      <c r="T95" s="213">
        <f>T96+T182+T188+T195+T210+T246+T254+T271</f>
        <v>57.228200000000001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4" t="s">
        <v>87</v>
      </c>
      <c r="AT95" s="215" t="s">
        <v>79</v>
      </c>
      <c r="AU95" s="215" t="s">
        <v>80</v>
      </c>
      <c r="AY95" s="214" t="s">
        <v>257</v>
      </c>
      <c r="BK95" s="216">
        <f>BK96+BK182+BK188+BK195+BK210+BK246+BK254+BK271</f>
        <v>0</v>
      </c>
    </row>
    <row r="96" s="12" customFormat="1" ht="22.8" customHeight="1">
      <c r="A96" s="12"/>
      <c r="B96" s="203"/>
      <c r="C96" s="204"/>
      <c r="D96" s="205" t="s">
        <v>79</v>
      </c>
      <c r="E96" s="217" t="s">
        <v>87</v>
      </c>
      <c r="F96" s="217" t="s">
        <v>258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SUM(P97:P181)</f>
        <v>0</v>
      </c>
      <c r="Q96" s="211"/>
      <c r="R96" s="212">
        <f>SUM(R97:R181)</f>
        <v>0.20172199999999999</v>
      </c>
      <c r="S96" s="211"/>
      <c r="T96" s="213">
        <f>SUM(T97:T181)</f>
        <v>57.228200000000001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4" t="s">
        <v>87</v>
      </c>
      <c r="AT96" s="215" t="s">
        <v>79</v>
      </c>
      <c r="AU96" s="215" t="s">
        <v>87</v>
      </c>
      <c r="AY96" s="214" t="s">
        <v>257</v>
      </c>
      <c r="BK96" s="216">
        <f>SUM(BK97:BK181)</f>
        <v>0</v>
      </c>
    </row>
    <row r="97" s="2" customFormat="1" ht="37.8" customHeight="1">
      <c r="A97" s="41"/>
      <c r="B97" s="42"/>
      <c r="C97" s="219" t="s">
        <v>87</v>
      </c>
      <c r="D97" s="219" t="s">
        <v>259</v>
      </c>
      <c r="E97" s="220" t="s">
        <v>824</v>
      </c>
      <c r="F97" s="221" t="s">
        <v>825</v>
      </c>
      <c r="G97" s="222" t="s">
        <v>262</v>
      </c>
      <c r="H97" s="223">
        <v>46.460000000000001</v>
      </c>
      <c r="I97" s="224"/>
      <c r="J97" s="225">
        <f>ROUND(I97*H97,2)</f>
        <v>0</v>
      </c>
      <c r="K97" s="221" t="s">
        <v>263</v>
      </c>
      <c r="L97" s="47"/>
      <c r="M97" s="226" t="s">
        <v>35</v>
      </c>
      <c r="N97" s="227" t="s">
        <v>51</v>
      </c>
      <c r="O97" s="87"/>
      <c r="P97" s="228">
        <f>O97*H97</f>
        <v>0</v>
      </c>
      <c r="Q97" s="228">
        <v>0</v>
      </c>
      <c r="R97" s="228">
        <f>Q97*H97</f>
        <v>0</v>
      </c>
      <c r="S97" s="228">
        <v>0.29999999999999999</v>
      </c>
      <c r="T97" s="229">
        <f>S97*H97</f>
        <v>13.938000000000001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0" t="s">
        <v>264</v>
      </c>
      <c r="AT97" s="230" t="s">
        <v>259</v>
      </c>
      <c r="AU97" s="230" t="s">
        <v>89</v>
      </c>
      <c r="AY97" s="19" t="s">
        <v>257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87</v>
      </c>
      <c r="BK97" s="231">
        <f>ROUND(I97*H97,2)</f>
        <v>0</v>
      </c>
      <c r="BL97" s="19" t="s">
        <v>264</v>
      </c>
      <c r="BM97" s="230" t="s">
        <v>2699</v>
      </c>
    </row>
    <row r="98" s="2" customFormat="1">
      <c r="A98" s="41"/>
      <c r="B98" s="42"/>
      <c r="C98" s="43"/>
      <c r="D98" s="232" t="s">
        <v>266</v>
      </c>
      <c r="E98" s="43"/>
      <c r="F98" s="233" t="s">
        <v>827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266</v>
      </c>
      <c r="AU98" s="19" t="s">
        <v>89</v>
      </c>
    </row>
    <row r="99" s="13" customFormat="1">
      <c r="A99" s="13"/>
      <c r="B99" s="237"/>
      <c r="C99" s="238"/>
      <c r="D99" s="239" t="s">
        <v>268</v>
      </c>
      <c r="E99" s="240" t="s">
        <v>35</v>
      </c>
      <c r="F99" s="241" t="s">
        <v>2700</v>
      </c>
      <c r="G99" s="238"/>
      <c r="H99" s="240" t="s">
        <v>35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268</v>
      </c>
      <c r="AU99" s="247" t="s">
        <v>89</v>
      </c>
      <c r="AV99" s="13" t="s">
        <v>87</v>
      </c>
      <c r="AW99" s="13" t="s">
        <v>41</v>
      </c>
      <c r="AX99" s="13" t="s">
        <v>80</v>
      </c>
      <c r="AY99" s="247" t="s">
        <v>257</v>
      </c>
    </row>
    <row r="100" s="13" customFormat="1">
      <c r="A100" s="13"/>
      <c r="B100" s="237"/>
      <c r="C100" s="238"/>
      <c r="D100" s="239" t="s">
        <v>268</v>
      </c>
      <c r="E100" s="240" t="s">
        <v>35</v>
      </c>
      <c r="F100" s="241" t="s">
        <v>975</v>
      </c>
      <c r="G100" s="238"/>
      <c r="H100" s="240" t="s">
        <v>35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268</v>
      </c>
      <c r="AU100" s="247" t="s">
        <v>89</v>
      </c>
      <c r="AV100" s="13" t="s">
        <v>87</v>
      </c>
      <c r="AW100" s="13" t="s">
        <v>41</v>
      </c>
      <c r="AX100" s="13" t="s">
        <v>80</v>
      </c>
      <c r="AY100" s="247" t="s">
        <v>257</v>
      </c>
    </row>
    <row r="101" s="13" customFormat="1">
      <c r="A101" s="13"/>
      <c r="B101" s="237"/>
      <c r="C101" s="238"/>
      <c r="D101" s="239" t="s">
        <v>268</v>
      </c>
      <c r="E101" s="240" t="s">
        <v>35</v>
      </c>
      <c r="F101" s="241" t="s">
        <v>1264</v>
      </c>
      <c r="G101" s="238"/>
      <c r="H101" s="240" t="s">
        <v>35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268</v>
      </c>
      <c r="AU101" s="247" t="s">
        <v>89</v>
      </c>
      <c r="AV101" s="13" t="s">
        <v>87</v>
      </c>
      <c r="AW101" s="13" t="s">
        <v>41</v>
      </c>
      <c r="AX101" s="13" t="s">
        <v>80</v>
      </c>
      <c r="AY101" s="247" t="s">
        <v>257</v>
      </c>
    </row>
    <row r="102" s="14" customFormat="1">
      <c r="A102" s="14"/>
      <c r="B102" s="248"/>
      <c r="C102" s="249"/>
      <c r="D102" s="239" t="s">
        <v>268</v>
      </c>
      <c r="E102" s="250" t="s">
        <v>35</v>
      </c>
      <c r="F102" s="251" t="s">
        <v>2701</v>
      </c>
      <c r="G102" s="249"/>
      <c r="H102" s="252">
        <v>46.460000000000001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8" t="s">
        <v>268</v>
      </c>
      <c r="AU102" s="258" t="s">
        <v>89</v>
      </c>
      <c r="AV102" s="14" t="s">
        <v>89</v>
      </c>
      <c r="AW102" s="14" t="s">
        <v>41</v>
      </c>
      <c r="AX102" s="14" t="s">
        <v>80</v>
      </c>
      <c r="AY102" s="258" t="s">
        <v>257</v>
      </c>
    </row>
    <row r="103" s="15" customFormat="1">
      <c r="A103" s="15"/>
      <c r="B103" s="259"/>
      <c r="C103" s="260"/>
      <c r="D103" s="239" t="s">
        <v>268</v>
      </c>
      <c r="E103" s="261" t="s">
        <v>35</v>
      </c>
      <c r="F103" s="262" t="s">
        <v>272</v>
      </c>
      <c r="G103" s="260"/>
      <c r="H103" s="263">
        <v>46.460000000000001</v>
      </c>
      <c r="I103" s="264"/>
      <c r="J103" s="260"/>
      <c r="K103" s="260"/>
      <c r="L103" s="265"/>
      <c r="M103" s="266"/>
      <c r="N103" s="267"/>
      <c r="O103" s="267"/>
      <c r="P103" s="267"/>
      <c r="Q103" s="267"/>
      <c r="R103" s="267"/>
      <c r="S103" s="267"/>
      <c r="T103" s="26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9" t="s">
        <v>268</v>
      </c>
      <c r="AU103" s="269" t="s">
        <v>89</v>
      </c>
      <c r="AV103" s="15" t="s">
        <v>264</v>
      </c>
      <c r="AW103" s="15" t="s">
        <v>41</v>
      </c>
      <c r="AX103" s="15" t="s">
        <v>87</v>
      </c>
      <c r="AY103" s="269" t="s">
        <v>257</v>
      </c>
    </row>
    <row r="104" s="2" customFormat="1" ht="37.8" customHeight="1">
      <c r="A104" s="41"/>
      <c r="B104" s="42"/>
      <c r="C104" s="219" t="s">
        <v>89</v>
      </c>
      <c r="D104" s="219" t="s">
        <v>259</v>
      </c>
      <c r="E104" s="220" t="s">
        <v>830</v>
      </c>
      <c r="F104" s="221" t="s">
        <v>831</v>
      </c>
      <c r="G104" s="222" t="s">
        <v>262</v>
      </c>
      <c r="H104" s="223">
        <v>46.460000000000001</v>
      </c>
      <c r="I104" s="224"/>
      <c r="J104" s="225">
        <f>ROUND(I104*H104,2)</f>
        <v>0</v>
      </c>
      <c r="K104" s="221" t="s">
        <v>263</v>
      </c>
      <c r="L104" s="47"/>
      <c r="M104" s="226" t="s">
        <v>35</v>
      </c>
      <c r="N104" s="227" t="s">
        <v>51</v>
      </c>
      <c r="O104" s="87"/>
      <c r="P104" s="228">
        <f>O104*H104</f>
        <v>0</v>
      </c>
      <c r="Q104" s="228">
        <v>0</v>
      </c>
      <c r="R104" s="228">
        <f>Q104*H104</f>
        <v>0</v>
      </c>
      <c r="S104" s="228">
        <v>0.44</v>
      </c>
      <c r="T104" s="229">
        <f>S104*H104</f>
        <v>20.442399999999999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30" t="s">
        <v>264</v>
      </c>
      <c r="AT104" s="230" t="s">
        <v>259</v>
      </c>
      <c r="AU104" s="230" t="s">
        <v>89</v>
      </c>
      <c r="AY104" s="19" t="s">
        <v>257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87</v>
      </c>
      <c r="BK104" s="231">
        <f>ROUND(I104*H104,2)</f>
        <v>0</v>
      </c>
      <c r="BL104" s="19" t="s">
        <v>264</v>
      </c>
      <c r="BM104" s="230" t="s">
        <v>2702</v>
      </c>
    </row>
    <row r="105" s="2" customFormat="1">
      <c r="A105" s="41"/>
      <c r="B105" s="42"/>
      <c r="C105" s="43"/>
      <c r="D105" s="232" t="s">
        <v>266</v>
      </c>
      <c r="E105" s="43"/>
      <c r="F105" s="233" t="s">
        <v>833</v>
      </c>
      <c r="G105" s="43"/>
      <c r="H105" s="43"/>
      <c r="I105" s="234"/>
      <c r="J105" s="43"/>
      <c r="K105" s="43"/>
      <c r="L105" s="47"/>
      <c r="M105" s="235"/>
      <c r="N105" s="23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266</v>
      </c>
      <c r="AU105" s="19" t="s">
        <v>89</v>
      </c>
    </row>
    <row r="106" s="13" customFormat="1">
      <c r="A106" s="13"/>
      <c r="B106" s="237"/>
      <c r="C106" s="238"/>
      <c r="D106" s="239" t="s">
        <v>268</v>
      </c>
      <c r="E106" s="240" t="s">
        <v>35</v>
      </c>
      <c r="F106" s="241" t="s">
        <v>2700</v>
      </c>
      <c r="G106" s="238"/>
      <c r="H106" s="240" t="s">
        <v>35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268</v>
      </c>
      <c r="AU106" s="247" t="s">
        <v>89</v>
      </c>
      <c r="AV106" s="13" t="s">
        <v>87</v>
      </c>
      <c r="AW106" s="13" t="s">
        <v>41</v>
      </c>
      <c r="AX106" s="13" t="s">
        <v>80</v>
      </c>
      <c r="AY106" s="247" t="s">
        <v>257</v>
      </c>
    </row>
    <row r="107" s="13" customFormat="1">
      <c r="A107" s="13"/>
      <c r="B107" s="237"/>
      <c r="C107" s="238"/>
      <c r="D107" s="239" t="s">
        <v>268</v>
      </c>
      <c r="E107" s="240" t="s">
        <v>35</v>
      </c>
      <c r="F107" s="241" t="s">
        <v>975</v>
      </c>
      <c r="G107" s="238"/>
      <c r="H107" s="240" t="s">
        <v>35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7" t="s">
        <v>268</v>
      </c>
      <c r="AU107" s="247" t="s">
        <v>89</v>
      </c>
      <c r="AV107" s="13" t="s">
        <v>87</v>
      </c>
      <c r="AW107" s="13" t="s">
        <v>41</v>
      </c>
      <c r="AX107" s="13" t="s">
        <v>80</v>
      </c>
      <c r="AY107" s="247" t="s">
        <v>257</v>
      </c>
    </row>
    <row r="108" s="13" customFormat="1">
      <c r="A108" s="13"/>
      <c r="B108" s="237"/>
      <c r="C108" s="238"/>
      <c r="D108" s="239" t="s">
        <v>268</v>
      </c>
      <c r="E108" s="240" t="s">
        <v>35</v>
      </c>
      <c r="F108" s="241" t="s">
        <v>1264</v>
      </c>
      <c r="G108" s="238"/>
      <c r="H108" s="240" t="s">
        <v>35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268</v>
      </c>
      <c r="AU108" s="247" t="s">
        <v>89</v>
      </c>
      <c r="AV108" s="13" t="s">
        <v>87</v>
      </c>
      <c r="AW108" s="13" t="s">
        <v>41</v>
      </c>
      <c r="AX108" s="13" t="s">
        <v>80</v>
      </c>
      <c r="AY108" s="247" t="s">
        <v>257</v>
      </c>
    </row>
    <row r="109" s="14" customFormat="1">
      <c r="A109" s="14"/>
      <c r="B109" s="248"/>
      <c r="C109" s="249"/>
      <c r="D109" s="239" t="s">
        <v>268</v>
      </c>
      <c r="E109" s="250" t="s">
        <v>35</v>
      </c>
      <c r="F109" s="251" t="s">
        <v>2701</v>
      </c>
      <c r="G109" s="249"/>
      <c r="H109" s="252">
        <v>46.460000000000001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268</v>
      </c>
      <c r="AU109" s="258" t="s">
        <v>89</v>
      </c>
      <c r="AV109" s="14" t="s">
        <v>89</v>
      </c>
      <c r="AW109" s="14" t="s">
        <v>41</v>
      </c>
      <c r="AX109" s="14" t="s">
        <v>80</v>
      </c>
      <c r="AY109" s="258" t="s">
        <v>257</v>
      </c>
    </row>
    <row r="110" s="15" customFormat="1">
      <c r="A110" s="15"/>
      <c r="B110" s="259"/>
      <c r="C110" s="260"/>
      <c r="D110" s="239" t="s">
        <v>268</v>
      </c>
      <c r="E110" s="261" t="s">
        <v>35</v>
      </c>
      <c r="F110" s="262" t="s">
        <v>272</v>
      </c>
      <c r="G110" s="260"/>
      <c r="H110" s="263">
        <v>46.460000000000001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268</v>
      </c>
      <c r="AU110" s="269" t="s">
        <v>89</v>
      </c>
      <c r="AV110" s="15" t="s">
        <v>264</v>
      </c>
      <c r="AW110" s="15" t="s">
        <v>41</v>
      </c>
      <c r="AX110" s="15" t="s">
        <v>87</v>
      </c>
      <c r="AY110" s="269" t="s">
        <v>257</v>
      </c>
    </row>
    <row r="111" s="2" customFormat="1" ht="37.8" customHeight="1">
      <c r="A111" s="41"/>
      <c r="B111" s="42"/>
      <c r="C111" s="219" t="s">
        <v>98</v>
      </c>
      <c r="D111" s="219" t="s">
        <v>259</v>
      </c>
      <c r="E111" s="220" t="s">
        <v>1267</v>
      </c>
      <c r="F111" s="221" t="s">
        <v>1268</v>
      </c>
      <c r="G111" s="222" t="s">
        <v>262</v>
      </c>
      <c r="H111" s="223">
        <v>21.77</v>
      </c>
      <c r="I111" s="224"/>
      <c r="J111" s="225">
        <f>ROUND(I111*H111,2)</f>
        <v>0</v>
      </c>
      <c r="K111" s="221" t="s">
        <v>263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0.57999999999999996</v>
      </c>
      <c r="T111" s="229">
        <f>S111*H111</f>
        <v>12.626599999999998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264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264</v>
      </c>
      <c r="BM111" s="230" t="s">
        <v>2703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1270</v>
      </c>
      <c r="G112" s="43"/>
      <c r="H112" s="43"/>
      <c r="I112" s="234"/>
      <c r="J112" s="43"/>
      <c r="K112" s="43"/>
      <c r="L112" s="47"/>
      <c r="M112" s="235"/>
      <c r="N112" s="23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13" customFormat="1">
      <c r="A113" s="13"/>
      <c r="B113" s="237"/>
      <c r="C113" s="238"/>
      <c r="D113" s="239" t="s">
        <v>268</v>
      </c>
      <c r="E113" s="240" t="s">
        <v>35</v>
      </c>
      <c r="F113" s="241" t="s">
        <v>2700</v>
      </c>
      <c r="G113" s="238"/>
      <c r="H113" s="240" t="s">
        <v>35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268</v>
      </c>
      <c r="AU113" s="247" t="s">
        <v>89</v>
      </c>
      <c r="AV113" s="13" t="s">
        <v>87</v>
      </c>
      <c r="AW113" s="13" t="s">
        <v>41</v>
      </c>
      <c r="AX113" s="13" t="s">
        <v>80</v>
      </c>
      <c r="AY113" s="247" t="s">
        <v>257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980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3" customFormat="1">
      <c r="A115" s="13"/>
      <c r="B115" s="237"/>
      <c r="C115" s="238"/>
      <c r="D115" s="239" t="s">
        <v>268</v>
      </c>
      <c r="E115" s="240" t="s">
        <v>35</v>
      </c>
      <c r="F115" s="241" t="s">
        <v>1264</v>
      </c>
      <c r="G115" s="238"/>
      <c r="H115" s="240" t="s">
        <v>35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268</v>
      </c>
      <c r="AU115" s="247" t="s">
        <v>89</v>
      </c>
      <c r="AV115" s="13" t="s">
        <v>87</v>
      </c>
      <c r="AW115" s="13" t="s">
        <v>41</v>
      </c>
      <c r="AX115" s="13" t="s">
        <v>80</v>
      </c>
      <c r="AY115" s="247" t="s">
        <v>257</v>
      </c>
    </row>
    <row r="116" s="14" customFormat="1">
      <c r="A116" s="14"/>
      <c r="B116" s="248"/>
      <c r="C116" s="249"/>
      <c r="D116" s="239" t="s">
        <v>268</v>
      </c>
      <c r="E116" s="250" t="s">
        <v>35</v>
      </c>
      <c r="F116" s="251" t="s">
        <v>2704</v>
      </c>
      <c r="G116" s="249"/>
      <c r="H116" s="252">
        <v>21.77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268</v>
      </c>
      <c r="AU116" s="258" t="s">
        <v>89</v>
      </c>
      <c r="AV116" s="14" t="s">
        <v>89</v>
      </c>
      <c r="AW116" s="14" t="s">
        <v>41</v>
      </c>
      <c r="AX116" s="14" t="s">
        <v>80</v>
      </c>
      <c r="AY116" s="258" t="s">
        <v>257</v>
      </c>
    </row>
    <row r="117" s="15" customFormat="1">
      <c r="A117" s="15"/>
      <c r="B117" s="259"/>
      <c r="C117" s="260"/>
      <c r="D117" s="239" t="s">
        <v>268</v>
      </c>
      <c r="E117" s="261" t="s">
        <v>35</v>
      </c>
      <c r="F117" s="262" t="s">
        <v>272</v>
      </c>
      <c r="G117" s="260"/>
      <c r="H117" s="263">
        <v>21.77</v>
      </c>
      <c r="I117" s="264"/>
      <c r="J117" s="260"/>
      <c r="K117" s="260"/>
      <c r="L117" s="265"/>
      <c r="M117" s="266"/>
      <c r="N117" s="267"/>
      <c r="O117" s="267"/>
      <c r="P117" s="267"/>
      <c r="Q117" s="267"/>
      <c r="R117" s="267"/>
      <c r="S117" s="267"/>
      <c r="T117" s="26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9" t="s">
        <v>268</v>
      </c>
      <c r="AU117" s="269" t="s">
        <v>89</v>
      </c>
      <c r="AV117" s="15" t="s">
        <v>264</v>
      </c>
      <c r="AW117" s="15" t="s">
        <v>41</v>
      </c>
      <c r="AX117" s="15" t="s">
        <v>87</v>
      </c>
      <c r="AY117" s="269" t="s">
        <v>257</v>
      </c>
    </row>
    <row r="118" s="2" customFormat="1" ht="33" customHeight="1">
      <c r="A118" s="41"/>
      <c r="B118" s="42"/>
      <c r="C118" s="219" t="s">
        <v>264</v>
      </c>
      <c r="D118" s="219" t="s">
        <v>259</v>
      </c>
      <c r="E118" s="220" t="s">
        <v>834</v>
      </c>
      <c r="F118" s="221" t="s">
        <v>835</v>
      </c>
      <c r="G118" s="222" t="s">
        <v>262</v>
      </c>
      <c r="H118" s="223">
        <v>46.460000000000001</v>
      </c>
      <c r="I118" s="224"/>
      <c r="J118" s="225">
        <f>ROUND(I118*H118,2)</f>
        <v>0</v>
      </c>
      <c r="K118" s="221" t="s">
        <v>263</v>
      </c>
      <c r="L118" s="47"/>
      <c r="M118" s="226" t="s">
        <v>35</v>
      </c>
      <c r="N118" s="227" t="s">
        <v>51</v>
      </c>
      <c r="O118" s="87"/>
      <c r="P118" s="228">
        <f>O118*H118</f>
        <v>0</v>
      </c>
      <c r="Q118" s="228">
        <v>0</v>
      </c>
      <c r="R118" s="228">
        <f>Q118*H118</f>
        <v>0</v>
      </c>
      <c r="S118" s="228">
        <v>0.22</v>
      </c>
      <c r="T118" s="229">
        <f>S118*H118</f>
        <v>10.2212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30" t="s">
        <v>264</v>
      </c>
      <c r="AT118" s="230" t="s">
        <v>259</v>
      </c>
      <c r="AU118" s="230" t="s">
        <v>89</v>
      </c>
      <c r="AY118" s="19" t="s">
        <v>257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87</v>
      </c>
      <c r="BK118" s="231">
        <f>ROUND(I118*H118,2)</f>
        <v>0</v>
      </c>
      <c r="BL118" s="19" t="s">
        <v>264</v>
      </c>
      <c r="BM118" s="230" t="s">
        <v>2705</v>
      </c>
    </row>
    <row r="119" s="2" customFormat="1">
      <c r="A119" s="41"/>
      <c r="B119" s="42"/>
      <c r="C119" s="43"/>
      <c r="D119" s="232" t="s">
        <v>266</v>
      </c>
      <c r="E119" s="43"/>
      <c r="F119" s="233" t="s">
        <v>837</v>
      </c>
      <c r="G119" s="43"/>
      <c r="H119" s="43"/>
      <c r="I119" s="234"/>
      <c r="J119" s="43"/>
      <c r="K119" s="43"/>
      <c r="L119" s="47"/>
      <c r="M119" s="235"/>
      <c r="N119" s="23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266</v>
      </c>
      <c r="AU119" s="19" t="s">
        <v>89</v>
      </c>
    </row>
    <row r="120" s="13" customFormat="1">
      <c r="A120" s="13"/>
      <c r="B120" s="237"/>
      <c r="C120" s="238"/>
      <c r="D120" s="239" t="s">
        <v>268</v>
      </c>
      <c r="E120" s="240" t="s">
        <v>35</v>
      </c>
      <c r="F120" s="241" t="s">
        <v>2700</v>
      </c>
      <c r="G120" s="238"/>
      <c r="H120" s="240" t="s">
        <v>35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268</v>
      </c>
      <c r="AU120" s="247" t="s">
        <v>89</v>
      </c>
      <c r="AV120" s="13" t="s">
        <v>87</v>
      </c>
      <c r="AW120" s="13" t="s">
        <v>41</v>
      </c>
      <c r="AX120" s="13" t="s">
        <v>80</v>
      </c>
      <c r="AY120" s="247" t="s">
        <v>257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975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1264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2701</v>
      </c>
      <c r="G123" s="249"/>
      <c r="H123" s="252">
        <v>46.460000000000001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5" customFormat="1">
      <c r="A124" s="15"/>
      <c r="B124" s="259"/>
      <c r="C124" s="260"/>
      <c r="D124" s="239" t="s">
        <v>268</v>
      </c>
      <c r="E124" s="261" t="s">
        <v>35</v>
      </c>
      <c r="F124" s="262" t="s">
        <v>272</v>
      </c>
      <c r="G124" s="260"/>
      <c r="H124" s="263">
        <v>46.460000000000001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9" t="s">
        <v>268</v>
      </c>
      <c r="AU124" s="269" t="s">
        <v>89</v>
      </c>
      <c r="AV124" s="15" t="s">
        <v>264</v>
      </c>
      <c r="AW124" s="15" t="s">
        <v>41</v>
      </c>
      <c r="AX124" s="15" t="s">
        <v>87</v>
      </c>
      <c r="AY124" s="269" t="s">
        <v>257</v>
      </c>
    </row>
    <row r="125" s="2" customFormat="1" ht="24.15" customHeight="1">
      <c r="A125" s="41"/>
      <c r="B125" s="42"/>
      <c r="C125" s="219" t="s">
        <v>287</v>
      </c>
      <c r="D125" s="219" t="s">
        <v>259</v>
      </c>
      <c r="E125" s="220" t="s">
        <v>1279</v>
      </c>
      <c r="F125" s="221" t="s">
        <v>1280</v>
      </c>
      <c r="G125" s="222" t="s">
        <v>318</v>
      </c>
      <c r="H125" s="223">
        <v>100.31100000000001</v>
      </c>
      <c r="I125" s="224"/>
      <c r="J125" s="225">
        <f>ROUND(I125*H125,2)</f>
        <v>0</v>
      </c>
      <c r="K125" s="221" t="s">
        <v>263</v>
      </c>
      <c r="L125" s="47"/>
      <c r="M125" s="226" t="s">
        <v>35</v>
      </c>
      <c r="N125" s="227" t="s">
        <v>51</v>
      </c>
      <c r="O125" s="8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30" t="s">
        <v>264</v>
      </c>
      <c r="AT125" s="230" t="s">
        <v>259</v>
      </c>
      <c r="AU125" s="230" t="s">
        <v>89</v>
      </c>
      <c r="AY125" s="19" t="s">
        <v>257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87</v>
      </c>
      <c r="BK125" s="231">
        <f>ROUND(I125*H125,2)</f>
        <v>0</v>
      </c>
      <c r="BL125" s="19" t="s">
        <v>264</v>
      </c>
      <c r="BM125" s="230" t="s">
        <v>2706</v>
      </c>
    </row>
    <row r="126" s="2" customFormat="1">
      <c r="A126" s="41"/>
      <c r="B126" s="42"/>
      <c r="C126" s="43"/>
      <c r="D126" s="232" t="s">
        <v>266</v>
      </c>
      <c r="E126" s="43"/>
      <c r="F126" s="233" t="s">
        <v>1282</v>
      </c>
      <c r="G126" s="43"/>
      <c r="H126" s="43"/>
      <c r="I126" s="234"/>
      <c r="J126" s="43"/>
      <c r="K126" s="43"/>
      <c r="L126" s="47"/>
      <c r="M126" s="235"/>
      <c r="N126" s="23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266</v>
      </c>
      <c r="AU126" s="19" t="s">
        <v>89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2700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3" customFormat="1">
      <c r="A128" s="13"/>
      <c r="B128" s="237"/>
      <c r="C128" s="238"/>
      <c r="D128" s="239" t="s">
        <v>268</v>
      </c>
      <c r="E128" s="240" t="s">
        <v>35</v>
      </c>
      <c r="F128" s="241" t="s">
        <v>975</v>
      </c>
      <c r="G128" s="238"/>
      <c r="H128" s="240" t="s">
        <v>35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268</v>
      </c>
      <c r="AU128" s="247" t="s">
        <v>89</v>
      </c>
      <c r="AV128" s="13" t="s">
        <v>87</v>
      </c>
      <c r="AW128" s="13" t="s">
        <v>41</v>
      </c>
      <c r="AX128" s="13" t="s">
        <v>80</v>
      </c>
      <c r="AY128" s="247" t="s">
        <v>257</v>
      </c>
    </row>
    <row r="129" s="13" customFormat="1">
      <c r="A129" s="13"/>
      <c r="B129" s="237"/>
      <c r="C129" s="238"/>
      <c r="D129" s="239" t="s">
        <v>268</v>
      </c>
      <c r="E129" s="240" t="s">
        <v>35</v>
      </c>
      <c r="F129" s="241" t="s">
        <v>1283</v>
      </c>
      <c r="G129" s="238"/>
      <c r="H129" s="240" t="s">
        <v>35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268</v>
      </c>
      <c r="AU129" s="247" t="s">
        <v>89</v>
      </c>
      <c r="AV129" s="13" t="s">
        <v>87</v>
      </c>
      <c r="AW129" s="13" t="s">
        <v>41</v>
      </c>
      <c r="AX129" s="13" t="s">
        <v>80</v>
      </c>
      <c r="AY129" s="247" t="s">
        <v>257</v>
      </c>
    </row>
    <row r="130" s="14" customFormat="1">
      <c r="A130" s="14"/>
      <c r="B130" s="248"/>
      <c r="C130" s="249"/>
      <c r="D130" s="239" t="s">
        <v>268</v>
      </c>
      <c r="E130" s="250" t="s">
        <v>35</v>
      </c>
      <c r="F130" s="251" t="s">
        <v>2707</v>
      </c>
      <c r="G130" s="249"/>
      <c r="H130" s="252">
        <v>65.043999999999997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268</v>
      </c>
      <c r="AU130" s="258" t="s">
        <v>89</v>
      </c>
      <c r="AV130" s="14" t="s">
        <v>89</v>
      </c>
      <c r="AW130" s="14" t="s">
        <v>41</v>
      </c>
      <c r="AX130" s="14" t="s">
        <v>80</v>
      </c>
      <c r="AY130" s="258" t="s">
        <v>257</v>
      </c>
    </row>
    <row r="131" s="13" customFormat="1">
      <c r="A131" s="13"/>
      <c r="B131" s="237"/>
      <c r="C131" s="238"/>
      <c r="D131" s="239" t="s">
        <v>268</v>
      </c>
      <c r="E131" s="240" t="s">
        <v>35</v>
      </c>
      <c r="F131" s="241" t="s">
        <v>980</v>
      </c>
      <c r="G131" s="238"/>
      <c r="H131" s="240" t="s">
        <v>35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268</v>
      </c>
      <c r="AU131" s="247" t="s">
        <v>89</v>
      </c>
      <c r="AV131" s="13" t="s">
        <v>87</v>
      </c>
      <c r="AW131" s="13" t="s">
        <v>41</v>
      </c>
      <c r="AX131" s="13" t="s">
        <v>80</v>
      </c>
      <c r="AY131" s="247" t="s">
        <v>257</v>
      </c>
    </row>
    <row r="132" s="13" customFormat="1">
      <c r="A132" s="13"/>
      <c r="B132" s="237"/>
      <c r="C132" s="238"/>
      <c r="D132" s="239" t="s">
        <v>268</v>
      </c>
      <c r="E132" s="240" t="s">
        <v>35</v>
      </c>
      <c r="F132" s="241" t="s">
        <v>1283</v>
      </c>
      <c r="G132" s="238"/>
      <c r="H132" s="240" t="s">
        <v>35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268</v>
      </c>
      <c r="AU132" s="247" t="s">
        <v>89</v>
      </c>
      <c r="AV132" s="13" t="s">
        <v>87</v>
      </c>
      <c r="AW132" s="13" t="s">
        <v>41</v>
      </c>
      <c r="AX132" s="13" t="s">
        <v>80</v>
      </c>
      <c r="AY132" s="247" t="s">
        <v>257</v>
      </c>
    </row>
    <row r="133" s="14" customFormat="1">
      <c r="A133" s="14"/>
      <c r="B133" s="248"/>
      <c r="C133" s="249"/>
      <c r="D133" s="239" t="s">
        <v>268</v>
      </c>
      <c r="E133" s="250" t="s">
        <v>35</v>
      </c>
      <c r="F133" s="251" t="s">
        <v>2708</v>
      </c>
      <c r="G133" s="249"/>
      <c r="H133" s="252">
        <v>35.267000000000003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268</v>
      </c>
      <c r="AU133" s="258" t="s">
        <v>89</v>
      </c>
      <c r="AV133" s="14" t="s">
        <v>89</v>
      </c>
      <c r="AW133" s="14" t="s">
        <v>41</v>
      </c>
      <c r="AX133" s="14" t="s">
        <v>80</v>
      </c>
      <c r="AY133" s="258" t="s">
        <v>257</v>
      </c>
    </row>
    <row r="134" s="15" customFormat="1">
      <c r="A134" s="15"/>
      <c r="B134" s="259"/>
      <c r="C134" s="260"/>
      <c r="D134" s="239" t="s">
        <v>268</v>
      </c>
      <c r="E134" s="261" t="s">
        <v>35</v>
      </c>
      <c r="F134" s="262" t="s">
        <v>272</v>
      </c>
      <c r="G134" s="260"/>
      <c r="H134" s="263">
        <v>100.31100000000001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9" t="s">
        <v>268</v>
      </c>
      <c r="AU134" s="269" t="s">
        <v>89</v>
      </c>
      <c r="AV134" s="15" t="s">
        <v>264</v>
      </c>
      <c r="AW134" s="15" t="s">
        <v>41</v>
      </c>
      <c r="AX134" s="15" t="s">
        <v>87</v>
      </c>
      <c r="AY134" s="269" t="s">
        <v>257</v>
      </c>
    </row>
    <row r="135" s="2" customFormat="1" ht="21.75" customHeight="1">
      <c r="A135" s="41"/>
      <c r="B135" s="42"/>
      <c r="C135" s="219" t="s">
        <v>294</v>
      </c>
      <c r="D135" s="219" t="s">
        <v>259</v>
      </c>
      <c r="E135" s="220" t="s">
        <v>995</v>
      </c>
      <c r="F135" s="221" t="s">
        <v>996</v>
      </c>
      <c r="G135" s="222" t="s">
        <v>262</v>
      </c>
      <c r="H135" s="223">
        <v>237.31999999999999</v>
      </c>
      <c r="I135" s="224"/>
      <c r="J135" s="225">
        <f>ROUND(I135*H135,2)</f>
        <v>0</v>
      </c>
      <c r="K135" s="221" t="s">
        <v>263</v>
      </c>
      <c r="L135" s="47"/>
      <c r="M135" s="226" t="s">
        <v>35</v>
      </c>
      <c r="N135" s="227" t="s">
        <v>51</v>
      </c>
      <c r="O135" s="87"/>
      <c r="P135" s="228">
        <f>O135*H135</f>
        <v>0</v>
      </c>
      <c r="Q135" s="228">
        <v>0.00084999999999999995</v>
      </c>
      <c r="R135" s="228">
        <f>Q135*H135</f>
        <v>0.20172199999999999</v>
      </c>
      <c r="S135" s="228">
        <v>0</v>
      </c>
      <c r="T135" s="22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0" t="s">
        <v>264</v>
      </c>
      <c r="AT135" s="230" t="s">
        <v>259</v>
      </c>
      <c r="AU135" s="230" t="s">
        <v>89</v>
      </c>
      <c r="AY135" s="19" t="s">
        <v>257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87</v>
      </c>
      <c r="BK135" s="231">
        <f>ROUND(I135*H135,2)</f>
        <v>0</v>
      </c>
      <c r="BL135" s="19" t="s">
        <v>264</v>
      </c>
      <c r="BM135" s="230" t="s">
        <v>2709</v>
      </c>
    </row>
    <row r="136" s="2" customFormat="1">
      <c r="A136" s="41"/>
      <c r="B136" s="42"/>
      <c r="C136" s="43"/>
      <c r="D136" s="232" t="s">
        <v>266</v>
      </c>
      <c r="E136" s="43"/>
      <c r="F136" s="233" t="s">
        <v>998</v>
      </c>
      <c r="G136" s="43"/>
      <c r="H136" s="43"/>
      <c r="I136" s="234"/>
      <c r="J136" s="43"/>
      <c r="K136" s="43"/>
      <c r="L136" s="47"/>
      <c r="M136" s="235"/>
      <c r="N136" s="23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266</v>
      </c>
      <c r="AU136" s="19" t="s">
        <v>89</v>
      </c>
    </row>
    <row r="137" s="13" customFormat="1">
      <c r="A137" s="13"/>
      <c r="B137" s="237"/>
      <c r="C137" s="238"/>
      <c r="D137" s="239" t="s">
        <v>268</v>
      </c>
      <c r="E137" s="240" t="s">
        <v>35</v>
      </c>
      <c r="F137" s="241" t="s">
        <v>2700</v>
      </c>
      <c r="G137" s="238"/>
      <c r="H137" s="240" t="s">
        <v>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268</v>
      </c>
      <c r="AU137" s="247" t="s">
        <v>89</v>
      </c>
      <c r="AV137" s="13" t="s">
        <v>87</v>
      </c>
      <c r="AW137" s="13" t="s">
        <v>41</v>
      </c>
      <c r="AX137" s="13" t="s">
        <v>80</v>
      </c>
      <c r="AY137" s="247" t="s">
        <v>257</v>
      </c>
    </row>
    <row r="138" s="13" customFormat="1">
      <c r="A138" s="13"/>
      <c r="B138" s="237"/>
      <c r="C138" s="238"/>
      <c r="D138" s="239" t="s">
        <v>268</v>
      </c>
      <c r="E138" s="240" t="s">
        <v>35</v>
      </c>
      <c r="F138" s="241" t="s">
        <v>975</v>
      </c>
      <c r="G138" s="238"/>
      <c r="H138" s="240" t="s">
        <v>35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268</v>
      </c>
      <c r="AU138" s="247" t="s">
        <v>89</v>
      </c>
      <c r="AV138" s="13" t="s">
        <v>87</v>
      </c>
      <c r="AW138" s="13" t="s">
        <v>41</v>
      </c>
      <c r="AX138" s="13" t="s">
        <v>80</v>
      </c>
      <c r="AY138" s="247" t="s">
        <v>257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1283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4" customFormat="1">
      <c r="A140" s="14"/>
      <c r="B140" s="248"/>
      <c r="C140" s="249"/>
      <c r="D140" s="239" t="s">
        <v>268</v>
      </c>
      <c r="E140" s="250" t="s">
        <v>35</v>
      </c>
      <c r="F140" s="251" t="s">
        <v>2710</v>
      </c>
      <c r="G140" s="249"/>
      <c r="H140" s="252">
        <v>161.59999999999999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268</v>
      </c>
      <c r="AU140" s="258" t="s">
        <v>89</v>
      </c>
      <c r="AV140" s="14" t="s">
        <v>89</v>
      </c>
      <c r="AW140" s="14" t="s">
        <v>41</v>
      </c>
      <c r="AX140" s="14" t="s">
        <v>80</v>
      </c>
      <c r="AY140" s="258" t="s">
        <v>257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980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1283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4" customFormat="1">
      <c r="A143" s="14"/>
      <c r="B143" s="248"/>
      <c r="C143" s="249"/>
      <c r="D143" s="239" t="s">
        <v>268</v>
      </c>
      <c r="E143" s="250" t="s">
        <v>35</v>
      </c>
      <c r="F143" s="251" t="s">
        <v>2711</v>
      </c>
      <c r="G143" s="249"/>
      <c r="H143" s="252">
        <v>75.719999999999999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268</v>
      </c>
      <c r="AU143" s="258" t="s">
        <v>89</v>
      </c>
      <c r="AV143" s="14" t="s">
        <v>89</v>
      </c>
      <c r="AW143" s="14" t="s">
        <v>41</v>
      </c>
      <c r="AX143" s="14" t="s">
        <v>80</v>
      </c>
      <c r="AY143" s="258" t="s">
        <v>257</v>
      </c>
    </row>
    <row r="144" s="15" customFormat="1">
      <c r="A144" s="15"/>
      <c r="B144" s="259"/>
      <c r="C144" s="260"/>
      <c r="D144" s="239" t="s">
        <v>268</v>
      </c>
      <c r="E144" s="261" t="s">
        <v>35</v>
      </c>
      <c r="F144" s="262" t="s">
        <v>272</v>
      </c>
      <c r="G144" s="260"/>
      <c r="H144" s="263">
        <v>237.31999999999999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268</v>
      </c>
      <c r="AU144" s="269" t="s">
        <v>89</v>
      </c>
      <c r="AV144" s="15" t="s">
        <v>264</v>
      </c>
      <c r="AW144" s="15" t="s">
        <v>41</v>
      </c>
      <c r="AX144" s="15" t="s">
        <v>87</v>
      </c>
      <c r="AY144" s="269" t="s">
        <v>257</v>
      </c>
    </row>
    <row r="145" s="2" customFormat="1" ht="24.15" customHeight="1">
      <c r="A145" s="41"/>
      <c r="B145" s="42"/>
      <c r="C145" s="219" t="s">
        <v>302</v>
      </c>
      <c r="D145" s="219" t="s">
        <v>259</v>
      </c>
      <c r="E145" s="220" t="s">
        <v>1001</v>
      </c>
      <c r="F145" s="221" t="s">
        <v>1002</v>
      </c>
      <c r="G145" s="222" t="s">
        <v>262</v>
      </c>
      <c r="H145" s="223">
        <v>237.31999999999999</v>
      </c>
      <c r="I145" s="224"/>
      <c r="J145" s="225">
        <f>ROUND(I145*H145,2)</f>
        <v>0</v>
      </c>
      <c r="K145" s="221" t="s">
        <v>263</v>
      </c>
      <c r="L145" s="47"/>
      <c r="M145" s="226" t="s">
        <v>35</v>
      </c>
      <c r="N145" s="227" t="s">
        <v>51</v>
      </c>
      <c r="O145" s="87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30" t="s">
        <v>264</v>
      </c>
      <c r="AT145" s="230" t="s">
        <v>259</v>
      </c>
      <c r="AU145" s="230" t="s">
        <v>89</v>
      </c>
      <c r="AY145" s="19" t="s">
        <v>257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87</v>
      </c>
      <c r="BK145" s="231">
        <f>ROUND(I145*H145,2)</f>
        <v>0</v>
      </c>
      <c r="BL145" s="19" t="s">
        <v>264</v>
      </c>
      <c r="BM145" s="230" t="s">
        <v>2712</v>
      </c>
    </row>
    <row r="146" s="2" customFormat="1">
      <c r="A146" s="41"/>
      <c r="B146" s="42"/>
      <c r="C146" s="43"/>
      <c r="D146" s="232" t="s">
        <v>266</v>
      </c>
      <c r="E146" s="43"/>
      <c r="F146" s="233" t="s">
        <v>1004</v>
      </c>
      <c r="G146" s="43"/>
      <c r="H146" s="43"/>
      <c r="I146" s="234"/>
      <c r="J146" s="43"/>
      <c r="K146" s="43"/>
      <c r="L146" s="47"/>
      <c r="M146" s="235"/>
      <c r="N146" s="23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266</v>
      </c>
      <c r="AU146" s="19" t="s">
        <v>89</v>
      </c>
    </row>
    <row r="147" s="2" customFormat="1" ht="37.8" customHeight="1">
      <c r="A147" s="41"/>
      <c r="B147" s="42"/>
      <c r="C147" s="219" t="s">
        <v>308</v>
      </c>
      <c r="D147" s="219" t="s">
        <v>259</v>
      </c>
      <c r="E147" s="220" t="s">
        <v>342</v>
      </c>
      <c r="F147" s="221" t="s">
        <v>343</v>
      </c>
      <c r="G147" s="222" t="s">
        <v>318</v>
      </c>
      <c r="H147" s="223">
        <v>100.31100000000001</v>
      </c>
      <c r="I147" s="224"/>
      <c r="J147" s="225">
        <f>ROUND(I147*H147,2)</f>
        <v>0</v>
      </c>
      <c r="K147" s="221" t="s">
        <v>263</v>
      </c>
      <c r="L147" s="47"/>
      <c r="M147" s="226" t="s">
        <v>35</v>
      </c>
      <c r="N147" s="227" t="s">
        <v>51</v>
      </c>
      <c r="O147" s="87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0" t="s">
        <v>264</v>
      </c>
      <c r="AT147" s="230" t="s">
        <v>259</v>
      </c>
      <c r="AU147" s="230" t="s">
        <v>89</v>
      </c>
      <c r="AY147" s="19" t="s">
        <v>257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87</v>
      </c>
      <c r="BK147" s="231">
        <f>ROUND(I147*H147,2)</f>
        <v>0</v>
      </c>
      <c r="BL147" s="19" t="s">
        <v>264</v>
      </c>
      <c r="BM147" s="230" t="s">
        <v>2713</v>
      </c>
    </row>
    <row r="148" s="2" customFormat="1">
      <c r="A148" s="41"/>
      <c r="B148" s="42"/>
      <c r="C148" s="43"/>
      <c r="D148" s="232" t="s">
        <v>266</v>
      </c>
      <c r="E148" s="43"/>
      <c r="F148" s="233" t="s">
        <v>345</v>
      </c>
      <c r="G148" s="43"/>
      <c r="H148" s="43"/>
      <c r="I148" s="234"/>
      <c r="J148" s="43"/>
      <c r="K148" s="43"/>
      <c r="L148" s="47"/>
      <c r="M148" s="235"/>
      <c r="N148" s="23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266</v>
      </c>
      <c r="AU148" s="19" t="s">
        <v>89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2700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346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4" customFormat="1">
      <c r="A151" s="14"/>
      <c r="B151" s="248"/>
      <c r="C151" s="249"/>
      <c r="D151" s="239" t="s">
        <v>268</v>
      </c>
      <c r="E151" s="250" t="s">
        <v>35</v>
      </c>
      <c r="F151" s="251" t="s">
        <v>2714</v>
      </c>
      <c r="G151" s="249"/>
      <c r="H151" s="252">
        <v>100.31100000000001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268</v>
      </c>
      <c r="AU151" s="258" t="s">
        <v>89</v>
      </c>
      <c r="AV151" s="14" t="s">
        <v>89</v>
      </c>
      <c r="AW151" s="14" t="s">
        <v>41</v>
      </c>
      <c r="AX151" s="14" t="s">
        <v>80</v>
      </c>
      <c r="AY151" s="258" t="s">
        <v>257</v>
      </c>
    </row>
    <row r="152" s="15" customFormat="1">
      <c r="A152" s="15"/>
      <c r="B152" s="259"/>
      <c r="C152" s="260"/>
      <c r="D152" s="239" t="s">
        <v>268</v>
      </c>
      <c r="E152" s="261" t="s">
        <v>35</v>
      </c>
      <c r="F152" s="262" t="s">
        <v>272</v>
      </c>
      <c r="G152" s="260"/>
      <c r="H152" s="263">
        <v>100.31100000000001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268</v>
      </c>
      <c r="AU152" s="269" t="s">
        <v>89</v>
      </c>
      <c r="AV152" s="15" t="s">
        <v>264</v>
      </c>
      <c r="AW152" s="15" t="s">
        <v>41</v>
      </c>
      <c r="AX152" s="15" t="s">
        <v>87</v>
      </c>
      <c r="AY152" s="269" t="s">
        <v>257</v>
      </c>
    </row>
    <row r="153" s="2" customFormat="1" ht="37.8" customHeight="1">
      <c r="A153" s="41"/>
      <c r="B153" s="42"/>
      <c r="C153" s="219" t="s">
        <v>315</v>
      </c>
      <c r="D153" s="219" t="s">
        <v>259</v>
      </c>
      <c r="E153" s="220" t="s">
        <v>349</v>
      </c>
      <c r="F153" s="221" t="s">
        <v>350</v>
      </c>
      <c r="G153" s="222" t="s">
        <v>318</v>
      </c>
      <c r="H153" s="223">
        <v>200.62200000000001</v>
      </c>
      <c r="I153" s="224"/>
      <c r="J153" s="225">
        <f>ROUND(I153*H153,2)</f>
        <v>0</v>
      </c>
      <c r="K153" s="221" t="s">
        <v>263</v>
      </c>
      <c r="L153" s="47"/>
      <c r="M153" s="226" t="s">
        <v>35</v>
      </c>
      <c r="N153" s="227" t="s">
        <v>51</v>
      </c>
      <c r="O153" s="87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30" t="s">
        <v>264</v>
      </c>
      <c r="AT153" s="230" t="s">
        <v>259</v>
      </c>
      <c r="AU153" s="230" t="s">
        <v>89</v>
      </c>
      <c r="AY153" s="19" t="s">
        <v>257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87</v>
      </c>
      <c r="BK153" s="231">
        <f>ROUND(I153*H153,2)</f>
        <v>0</v>
      </c>
      <c r="BL153" s="19" t="s">
        <v>264</v>
      </c>
      <c r="BM153" s="230" t="s">
        <v>2715</v>
      </c>
    </row>
    <row r="154" s="2" customFormat="1">
      <c r="A154" s="41"/>
      <c r="B154" s="42"/>
      <c r="C154" s="43"/>
      <c r="D154" s="232" t="s">
        <v>266</v>
      </c>
      <c r="E154" s="43"/>
      <c r="F154" s="233" t="s">
        <v>352</v>
      </c>
      <c r="G154" s="43"/>
      <c r="H154" s="43"/>
      <c r="I154" s="234"/>
      <c r="J154" s="43"/>
      <c r="K154" s="43"/>
      <c r="L154" s="47"/>
      <c r="M154" s="235"/>
      <c r="N154" s="23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266</v>
      </c>
      <c r="AU154" s="19" t="s">
        <v>89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2700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346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4" customFormat="1">
      <c r="A157" s="14"/>
      <c r="B157" s="248"/>
      <c r="C157" s="249"/>
      <c r="D157" s="239" t="s">
        <v>268</v>
      </c>
      <c r="E157" s="250" t="s">
        <v>35</v>
      </c>
      <c r="F157" s="251" t="s">
        <v>2716</v>
      </c>
      <c r="G157" s="249"/>
      <c r="H157" s="252">
        <v>200.62200000000001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268</v>
      </c>
      <c r="AU157" s="258" t="s">
        <v>89</v>
      </c>
      <c r="AV157" s="14" t="s">
        <v>89</v>
      </c>
      <c r="AW157" s="14" t="s">
        <v>41</v>
      </c>
      <c r="AX157" s="14" t="s">
        <v>80</v>
      </c>
      <c r="AY157" s="258" t="s">
        <v>257</v>
      </c>
    </row>
    <row r="158" s="15" customFormat="1">
      <c r="A158" s="15"/>
      <c r="B158" s="259"/>
      <c r="C158" s="260"/>
      <c r="D158" s="239" t="s">
        <v>268</v>
      </c>
      <c r="E158" s="261" t="s">
        <v>35</v>
      </c>
      <c r="F158" s="262" t="s">
        <v>272</v>
      </c>
      <c r="G158" s="260"/>
      <c r="H158" s="263">
        <v>200.62200000000001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268</v>
      </c>
      <c r="AU158" s="269" t="s">
        <v>89</v>
      </c>
      <c r="AV158" s="15" t="s">
        <v>264</v>
      </c>
      <c r="AW158" s="15" t="s">
        <v>41</v>
      </c>
      <c r="AX158" s="15" t="s">
        <v>87</v>
      </c>
      <c r="AY158" s="269" t="s">
        <v>257</v>
      </c>
    </row>
    <row r="159" s="2" customFormat="1" ht="24.15" customHeight="1">
      <c r="A159" s="41"/>
      <c r="B159" s="42"/>
      <c r="C159" s="219" t="s">
        <v>323</v>
      </c>
      <c r="D159" s="219" t="s">
        <v>259</v>
      </c>
      <c r="E159" s="220" t="s">
        <v>354</v>
      </c>
      <c r="F159" s="221" t="s">
        <v>355</v>
      </c>
      <c r="G159" s="222" t="s">
        <v>356</v>
      </c>
      <c r="H159" s="223">
        <v>170.529</v>
      </c>
      <c r="I159" s="224"/>
      <c r="J159" s="225">
        <f>ROUND(I159*H159,2)</f>
        <v>0</v>
      </c>
      <c r="K159" s="221" t="s">
        <v>263</v>
      </c>
      <c r="L159" s="47"/>
      <c r="M159" s="226" t="s">
        <v>35</v>
      </c>
      <c r="N159" s="227" t="s">
        <v>51</v>
      </c>
      <c r="O159" s="8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0" t="s">
        <v>264</v>
      </c>
      <c r="AT159" s="230" t="s">
        <v>259</v>
      </c>
      <c r="AU159" s="230" t="s">
        <v>89</v>
      </c>
      <c r="AY159" s="19" t="s">
        <v>257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87</v>
      </c>
      <c r="BK159" s="231">
        <f>ROUND(I159*H159,2)</f>
        <v>0</v>
      </c>
      <c r="BL159" s="19" t="s">
        <v>264</v>
      </c>
      <c r="BM159" s="230" t="s">
        <v>2717</v>
      </c>
    </row>
    <row r="160" s="2" customFormat="1">
      <c r="A160" s="41"/>
      <c r="B160" s="42"/>
      <c r="C160" s="43"/>
      <c r="D160" s="232" t="s">
        <v>266</v>
      </c>
      <c r="E160" s="43"/>
      <c r="F160" s="233" t="s">
        <v>358</v>
      </c>
      <c r="G160" s="43"/>
      <c r="H160" s="43"/>
      <c r="I160" s="234"/>
      <c r="J160" s="43"/>
      <c r="K160" s="43"/>
      <c r="L160" s="47"/>
      <c r="M160" s="235"/>
      <c r="N160" s="23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266</v>
      </c>
      <c r="AU160" s="19" t="s">
        <v>89</v>
      </c>
    </row>
    <row r="161" s="13" customFormat="1">
      <c r="A161" s="13"/>
      <c r="B161" s="237"/>
      <c r="C161" s="238"/>
      <c r="D161" s="239" t="s">
        <v>268</v>
      </c>
      <c r="E161" s="240" t="s">
        <v>35</v>
      </c>
      <c r="F161" s="241" t="s">
        <v>2700</v>
      </c>
      <c r="G161" s="238"/>
      <c r="H161" s="240" t="s">
        <v>35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268</v>
      </c>
      <c r="AU161" s="247" t="s">
        <v>89</v>
      </c>
      <c r="AV161" s="13" t="s">
        <v>87</v>
      </c>
      <c r="AW161" s="13" t="s">
        <v>41</v>
      </c>
      <c r="AX161" s="13" t="s">
        <v>80</v>
      </c>
      <c r="AY161" s="247" t="s">
        <v>257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359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4" customFormat="1">
      <c r="A163" s="14"/>
      <c r="B163" s="248"/>
      <c r="C163" s="249"/>
      <c r="D163" s="239" t="s">
        <v>268</v>
      </c>
      <c r="E163" s="250" t="s">
        <v>35</v>
      </c>
      <c r="F163" s="251" t="s">
        <v>2718</v>
      </c>
      <c r="G163" s="249"/>
      <c r="H163" s="252">
        <v>170.529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268</v>
      </c>
      <c r="AU163" s="258" t="s">
        <v>89</v>
      </c>
      <c r="AV163" s="14" t="s">
        <v>89</v>
      </c>
      <c r="AW163" s="14" t="s">
        <v>41</v>
      </c>
      <c r="AX163" s="14" t="s">
        <v>80</v>
      </c>
      <c r="AY163" s="258" t="s">
        <v>257</v>
      </c>
    </row>
    <row r="164" s="15" customFormat="1">
      <c r="A164" s="15"/>
      <c r="B164" s="259"/>
      <c r="C164" s="260"/>
      <c r="D164" s="239" t="s">
        <v>268</v>
      </c>
      <c r="E164" s="261" t="s">
        <v>35</v>
      </c>
      <c r="F164" s="262" t="s">
        <v>272</v>
      </c>
      <c r="G164" s="260"/>
      <c r="H164" s="263">
        <v>170.529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268</v>
      </c>
      <c r="AU164" s="269" t="s">
        <v>89</v>
      </c>
      <c r="AV164" s="15" t="s">
        <v>264</v>
      </c>
      <c r="AW164" s="15" t="s">
        <v>41</v>
      </c>
      <c r="AX164" s="15" t="s">
        <v>87</v>
      </c>
      <c r="AY164" s="269" t="s">
        <v>257</v>
      </c>
    </row>
    <row r="165" s="2" customFormat="1" ht="24.15" customHeight="1">
      <c r="A165" s="41"/>
      <c r="B165" s="42"/>
      <c r="C165" s="219" t="s">
        <v>331</v>
      </c>
      <c r="D165" s="219" t="s">
        <v>259</v>
      </c>
      <c r="E165" s="220" t="s">
        <v>362</v>
      </c>
      <c r="F165" s="221" t="s">
        <v>363</v>
      </c>
      <c r="G165" s="222" t="s">
        <v>318</v>
      </c>
      <c r="H165" s="223">
        <v>62.784999999999997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2719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365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2700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366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2720</v>
      </c>
      <c r="G169" s="249"/>
      <c r="H169" s="252">
        <v>62.784999999999997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62.784999999999997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16.5" customHeight="1">
      <c r="A171" s="41"/>
      <c r="B171" s="42"/>
      <c r="C171" s="270" t="s">
        <v>337</v>
      </c>
      <c r="D171" s="270" t="s">
        <v>369</v>
      </c>
      <c r="E171" s="271" t="s">
        <v>370</v>
      </c>
      <c r="F171" s="272" t="s">
        <v>371</v>
      </c>
      <c r="G171" s="273" t="s">
        <v>356</v>
      </c>
      <c r="H171" s="274">
        <v>125.56999999999999</v>
      </c>
      <c r="I171" s="275"/>
      <c r="J171" s="276">
        <f>ROUND(I171*H171,2)</f>
        <v>0</v>
      </c>
      <c r="K171" s="272" t="s">
        <v>263</v>
      </c>
      <c r="L171" s="277"/>
      <c r="M171" s="278" t="s">
        <v>35</v>
      </c>
      <c r="N171" s="279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308</v>
      </c>
      <c r="AT171" s="230" t="s">
        <v>369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2721</v>
      </c>
    </row>
    <row r="172" s="14" customFormat="1">
      <c r="A172" s="14"/>
      <c r="B172" s="248"/>
      <c r="C172" s="249"/>
      <c r="D172" s="239" t="s">
        <v>268</v>
      </c>
      <c r="E172" s="249"/>
      <c r="F172" s="251" t="s">
        <v>2722</v>
      </c>
      <c r="G172" s="249"/>
      <c r="H172" s="252">
        <v>125.56999999999999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268</v>
      </c>
      <c r="AU172" s="258" t="s">
        <v>89</v>
      </c>
      <c r="AV172" s="14" t="s">
        <v>89</v>
      </c>
      <c r="AW172" s="14" t="s">
        <v>4</v>
      </c>
      <c r="AX172" s="14" t="s">
        <v>87</v>
      </c>
      <c r="AY172" s="258" t="s">
        <v>257</v>
      </c>
    </row>
    <row r="173" s="2" customFormat="1" ht="37.8" customHeight="1">
      <c r="A173" s="41"/>
      <c r="B173" s="42"/>
      <c r="C173" s="219" t="s">
        <v>293</v>
      </c>
      <c r="D173" s="219" t="s">
        <v>259</v>
      </c>
      <c r="E173" s="220" t="s">
        <v>375</v>
      </c>
      <c r="F173" s="221" t="s">
        <v>376</v>
      </c>
      <c r="G173" s="222" t="s">
        <v>318</v>
      </c>
      <c r="H173" s="223">
        <v>29.655000000000001</v>
      </c>
      <c r="I173" s="224"/>
      <c r="J173" s="225">
        <f>ROUND(I173*H173,2)</f>
        <v>0</v>
      </c>
      <c r="K173" s="221" t="s">
        <v>263</v>
      </c>
      <c r="L173" s="47"/>
      <c r="M173" s="226" t="s">
        <v>35</v>
      </c>
      <c r="N173" s="227" t="s">
        <v>51</v>
      </c>
      <c r="O173" s="87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30" t="s">
        <v>264</v>
      </c>
      <c r="AT173" s="230" t="s">
        <v>259</v>
      </c>
      <c r="AU173" s="230" t="s">
        <v>89</v>
      </c>
      <c r="AY173" s="19" t="s">
        <v>257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9" t="s">
        <v>87</v>
      </c>
      <c r="BK173" s="231">
        <f>ROUND(I173*H173,2)</f>
        <v>0</v>
      </c>
      <c r="BL173" s="19" t="s">
        <v>264</v>
      </c>
      <c r="BM173" s="230" t="s">
        <v>2723</v>
      </c>
    </row>
    <row r="174" s="2" customFormat="1">
      <c r="A174" s="41"/>
      <c r="B174" s="42"/>
      <c r="C174" s="43"/>
      <c r="D174" s="232" t="s">
        <v>266</v>
      </c>
      <c r="E174" s="43"/>
      <c r="F174" s="233" t="s">
        <v>378</v>
      </c>
      <c r="G174" s="43"/>
      <c r="H174" s="43"/>
      <c r="I174" s="234"/>
      <c r="J174" s="43"/>
      <c r="K174" s="43"/>
      <c r="L174" s="47"/>
      <c r="M174" s="235"/>
      <c r="N174" s="23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266</v>
      </c>
      <c r="AU174" s="19" t="s">
        <v>89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2700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379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4" customFormat="1">
      <c r="A177" s="14"/>
      <c r="B177" s="248"/>
      <c r="C177" s="249"/>
      <c r="D177" s="239" t="s">
        <v>268</v>
      </c>
      <c r="E177" s="250" t="s">
        <v>35</v>
      </c>
      <c r="F177" s="251" t="s">
        <v>2724</v>
      </c>
      <c r="G177" s="249"/>
      <c r="H177" s="252">
        <v>30.702999999999999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268</v>
      </c>
      <c r="AU177" s="258" t="s">
        <v>89</v>
      </c>
      <c r="AV177" s="14" t="s">
        <v>89</v>
      </c>
      <c r="AW177" s="14" t="s">
        <v>41</v>
      </c>
      <c r="AX177" s="14" t="s">
        <v>80</v>
      </c>
      <c r="AY177" s="258" t="s">
        <v>257</v>
      </c>
    </row>
    <row r="178" s="14" customFormat="1">
      <c r="A178" s="14"/>
      <c r="B178" s="248"/>
      <c r="C178" s="249"/>
      <c r="D178" s="239" t="s">
        <v>268</v>
      </c>
      <c r="E178" s="250" t="s">
        <v>35</v>
      </c>
      <c r="F178" s="251" t="s">
        <v>2725</v>
      </c>
      <c r="G178" s="249"/>
      <c r="H178" s="252">
        <v>-1.048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268</v>
      </c>
      <c r="AU178" s="258" t="s">
        <v>89</v>
      </c>
      <c r="AV178" s="14" t="s">
        <v>89</v>
      </c>
      <c r="AW178" s="14" t="s">
        <v>41</v>
      </c>
      <c r="AX178" s="14" t="s">
        <v>80</v>
      </c>
      <c r="AY178" s="258" t="s">
        <v>257</v>
      </c>
    </row>
    <row r="179" s="15" customFormat="1">
      <c r="A179" s="15"/>
      <c r="B179" s="259"/>
      <c r="C179" s="260"/>
      <c r="D179" s="239" t="s">
        <v>268</v>
      </c>
      <c r="E179" s="261" t="s">
        <v>35</v>
      </c>
      <c r="F179" s="262" t="s">
        <v>272</v>
      </c>
      <c r="G179" s="260"/>
      <c r="H179" s="263">
        <v>29.655000000000001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268</v>
      </c>
      <c r="AU179" s="269" t="s">
        <v>89</v>
      </c>
      <c r="AV179" s="15" t="s">
        <v>264</v>
      </c>
      <c r="AW179" s="15" t="s">
        <v>41</v>
      </c>
      <c r="AX179" s="15" t="s">
        <v>87</v>
      </c>
      <c r="AY179" s="269" t="s">
        <v>257</v>
      </c>
    </row>
    <row r="180" s="2" customFormat="1" ht="16.5" customHeight="1">
      <c r="A180" s="41"/>
      <c r="B180" s="42"/>
      <c r="C180" s="270" t="s">
        <v>348</v>
      </c>
      <c r="D180" s="270" t="s">
        <v>369</v>
      </c>
      <c r="E180" s="271" t="s">
        <v>383</v>
      </c>
      <c r="F180" s="272" t="s">
        <v>384</v>
      </c>
      <c r="G180" s="273" t="s">
        <v>356</v>
      </c>
      <c r="H180" s="274">
        <v>59.310000000000002</v>
      </c>
      <c r="I180" s="275"/>
      <c r="J180" s="276">
        <f>ROUND(I180*H180,2)</f>
        <v>0</v>
      </c>
      <c r="K180" s="272" t="s">
        <v>263</v>
      </c>
      <c r="L180" s="277"/>
      <c r="M180" s="278" t="s">
        <v>35</v>
      </c>
      <c r="N180" s="279" t="s">
        <v>51</v>
      </c>
      <c r="O180" s="87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30" t="s">
        <v>308</v>
      </c>
      <c r="AT180" s="230" t="s">
        <v>369</v>
      </c>
      <c r="AU180" s="230" t="s">
        <v>89</v>
      </c>
      <c r="AY180" s="19" t="s">
        <v>257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87</v>
      </c>
      <c r="BK180" s="231">
        <f>ROUND(I180*H180,2)</f>
        <v>0</v>
      </c>
      <c r="BL180" s="19" t="s">
        <v>264</v>
      </c>
      <c r="BM180" s="230" t="s">
        <v>2726</v>
      </c>
    </row>
    <row r="181" s="14" customFormat="1">
      <c r="A181" s="14"/>
      <c r="B181" s="248"/>
      <c r="C181" s="249"/>
      <c r="D181" s="239" t="s">
        <v>268</v>
      </c>
      <c r="E181" s="249"/>
      <c r="F181" s="251" t="s">
        <v>2727</v>
      </c>
      <c r="G181" s="249"/>
      <c r="H181" s="252">
        <v>59.310000000000002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268</v>
      </c>
      <c r="AU181" s="258" t="s">
        <v>89</v>
      </c>
      <c r="AV181" s="14" t="s">
        <v>89</v>
      </c>
      <c r="AW181" s="14" t="s">
        <v>4</v>
      </c>
      <c r="AX181" s="14" t="s">
        <v>87</v>
      </c>
      <c r="AY181" s="258" t="s">
        <v>257</v>
      </c>
    </row>
    <row r="182" s="12" customFormat="1" ht="22.8" customHeight="1">
      <c r="A182" s="12"/>
      <c r="B182" s="203"/>
      <c r="C182" s="204"/>
      <c r="D182" s="205" t="s">
        <v>79</v>
      </c>
      <c r="E182" s="217" t="s">
        <v>98</v>
      </c>
      <c r="F182" s="217" t="s">
        <v>393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SUM(P183:P187)</f>
        <v>0</v>
      </c>
      <c r="Q182" s="211"/>
      <c r="R182" s="212">
        <f>SUM(R183:R187)</f>
        <v>0</v>
      </c>
      <c r="S182" s="211"/>
      <c r="T182" s="213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87</v>
      </c>
      <c r="AT182" s="215" t="s">
        <v>79</v>
      </c>
      <c r="AU182" s="215" t="s">
        <v>87</v>
      </c>
      <c r="AY182" s="214" t="s">
        <v>257</v>
      </c>
      <c r="BK182" s="216">
        <f>SUM(BK183:BK187)</f>
        <v>0</v>
      </c>
    </row>
    <row r="183" s="2" customFormat="1" ht="16.5" customHeight="1">
      <c r="A183" s="41"/>
      <c r="B183" s="42"/>
      <c r="C183" s="219" t="s">
        <v>8</v>
      </c>
      <c r="D183" s="219" t="s">
        <v>259</v>
      </c>
      <c r="E183" s="220" t="s">
        <v>1022</v>
      </c>
      <c r="F183" s="221" t="s">
        <v>1023</v>
      </c>
      <c r="G183" s="222" t="s">
        <v>297</v>
      </c>
      <c r="H183" s="223">
        <v>59.329999999999998</v>
      </c>
      <c r="I183" s="224"/>
      <c r="J183" s="225">
        <f>ROUND(I183*H183,2)</f>
        <v>0</v>
      </c>
      <c r="K183" s="221" t="s">
        <v>263</v>
      </c>
      <c r="L183" s="47"/>
      <c r="M183" s="226" t="s">
        <v>35</v>
      </c>
      <c r="N183" s="227" t="s">
        <v>51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30" t="s">
        <v>264</v>
      </c>
      <c r="AT183" s="230" t="s">
        <v>259</v>
      </c>
      <c r="AU183" s="230" t="s">
        <v>89</v>
      </c>
      <c r="AY183" s="19" t="s">
        <v>257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87</v>
      </c>
      <c r="BK183" s="231">
        <f>ROUND(I183*H183,2)</f>
        <v>0</v>
      </c>
      <c r="BL183" s="19" t="s">
        <v>264</v>
      </c>
      <c r="BM183" s="230" t="s">
        <v>2728</v>
      </c>
    </row>
    <row r="184" s="2" customFormat="1">
      <c r="A184" s="41"/>
      <c r="B184" s="42"/>
      <c r="C184" s="43"/>
      <c r="D184" s="232" t="s">
        <v>266</v>
      </c>
      <c r="E184" s="43"/>
      <c r="F184" s="233" t="s">
        <v>1025</v>
      </c>
      <c r="G184" s="43"/>
      <c r="H184" s="43"/>
      <c r="I184" s="234"/>
      <c r="J184" s="43"/>
      <c r="K184" s="43"/>
      <c r="L184" s="47"/>
      <c r="M184" s="235"/>
      <c r="N184" s="23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266</v>
      </c>
      <c r="AU184" s="19" t="s">
        <v>89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2700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4" customFormat="1">
      <c r="A186" s="14"/>
      <c r="B186" s="248"/>
      <c r="C186" s="249"/>
      <c r="D186" s="239" t="s">
        <v>268</v>
      </c>
      <c r="E186" s="250" t="s">
        <v>35</v>
      </c>
      <c r="F186" s="251" t="s">
        <v>2729</v>
      </c>
      <c r="G186" s="249"/>
      <c r="H186" s="252">
        <v>59.329999999999998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268</v>
      </c>
      <c r="AU186" s="258" t="s">
        <v>89</v>
      </c>
      <c r="AV186" s="14" t="s">
        <v>89</v>
      </c>
      <c r="AW186" s="14" t="s">
        <v>41</v>
      </c>
      <c r="AX186" s="14" t="s">
        <v>80</v>
      </c>
      <c r="AY186" s="258" t="s">
        <v>257</v>
      </c>
    </row>
    <row r="187" s="15" customFormat="1">
      <c r="A187" s="15"/>
      <c r="B187" s="259"/>
      <c r="C187" s="260"/>
      <c r="D187" s="239" t="s">
        <v>268</v>
      </c>
      <c r="E187" s="261" t="s">
        <v>35</v>
      </c>
      <c r="F187" s="262" t="s">
        <v>272</v>
      </c>
      <c r="G187" s="260"/>
      <c r="H187" s="263">
        <v>59.329999999999998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9" t="s">
        <v>268</v>
      </c>
      <c r="AU187" s="269" t="s">
        <v>89</v>
      </c>
      <c r="AV187" s="15" t="s">
        <v>264</v>
      </c>
      <c r="AW187" s="15" t="s">
        <v>41</v>
      </c>
      <c r="AX187" s="15" t="s">
        <v>87</v>
      </c>
      <c r="AY187" s="269" t="s">
        <v>257</v>
      </c>
    </row>
    <row r="188" s="12" customFormat="1" ht="22.8" customHeight="1">
      <c r="A188" s="12"/>
      <c r="B188" s="203"/>
      <c r="C188" s="204"/>
      <c r="D188" s="205" t="s">
        <v>79</v>
      </c>
      <c r="E188" s="217" t="s">
        <v>264</v>
      </c>
      <c r="F188" s="217" t="s">
        <v>404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SUM(P189:P194)</f>
        <v>0</v>
      </c>
      <c r="Q188" s="211"/>
      <c r="R188" s="212">
        <f>SUM(R189:R194)</f>
        <v>0</v>
      </c>
      <c r="S188" s="211"/>
      <c r="T188" s="213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87</v>
      </c>
      <c r="AT188" s="215" t="s">
        <v>79</v>
      </c>
      <c r="AU188" s="215" t="s">
        <v>87</v>
      </c>
      <c r="AY188" s="214" t="s">
        <v>257</v>
      </c>
      <c r="BK188" s="216">
        <f>SUM(BK189:BK194)</f>
        <v>0</v>
      </c>
    </row>
    <row r="189" s="2" customFormat="1" ht="16.5" customHeight="1">
      <c r="A189" s="41"/>
      <c r="B189" s="42"/>
      <c r="C189" s="219" t="s">
        <v>361</v>
      </c>
      <c r="D189" s="219" t="s">
        <v>259</v>
      </c>
      <c r="E189" s="220" t="s">
        <v>406</v>
      </c>
      <c r="F189" s="221" t="s">
        <v>407</v>
      </c>
      <c r="G189" s="222" t="s">
        <v>318</v>
      </c>
      <c r="H189" s="223">
        <v>6.8230000000000004</v>
      </c>
      <c r="I189" s="224"/>
      <c r="J189" s="225">
        <f>ROUND(I189*H189,2)</f>
        <v>0</v>
      </c>
      <c r="K189" s="221" t="s">
        <v>263</v>
      </c>
      <c r="L189" s="47"/>
      <c r="M189" s="226" t="s">
        <v>35</v>
      </c>
      <c r="N189" s="227" t="s">
        <v>51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30" t="s">
        <v>264</v>
      </c>
      <c r="AT189" s="230" t="s">
        <v>259</v>
      </c>
      <c r="AU189" s="230" t="s">
        <v>89</v>
      </c>
      <c r="AY189" s="19" t="s">
        <v>257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9" t="s">
        <v>87</v>
      </c>
      <c r="BK189" s="231">
        <f>ROUND(I189*H189,2)</f>
        <v>0</v>
      </c>
      <c r="BL189" s="19" t="s">
        <v>264</v>
      </c>
      <c r="BM189" s="230" t="s">
        <v>2730</v>
      </c>
    </row>
    <row r="190" s="2" customFormat="1">
      <c r="A190" s="41"/>
      <c r="B190" s="42"/>
      <c r="C190" s="43"/>
      <c r="D190" s="232" t="s">
        <v>266</v>
      </c>
      <c r="E190" s="43"/>
      <c r="F190" s="233" t="s">
        <v>409</v>
      </c>
      <c r="G190" s="43"/>
      <c r="H190" s="43"/>
      <c r="I190" s="234"/>
      <c r="J190" s="43"/>
      <c r="K190" s="43"/>
      <c r="L190" s="47"/>
      <c r="M190" s="235"/>
      <c r="N190" s="23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266</v>
      </c>
      <c r="AU190" s="19" t="s">
        <v>89</v>
      </c>
    </row>
    <row r="191" s="13" customFormat="1">
      <c r="A191" s="13"/>
      <c r="B191" s="237"/>
      <c r="C191" s="238"/>
      <c r="D191" s="239" t="s">
        <v>268</v>
      </c>
      <c r="E191" s="240" t="s">
        <v>35</v>
      </c>
      <c r="F191" s="241" t="s">
        <v>2700</v>
      </c>
      <c r="G191" s="238"/>
      <c r="H191" s="240" t="s">
        <v>35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268</v>
      </c>
      <c r="AU191" s="247" t="s">
        <v>89</v>
      </c>
      <c r="AV191" s="13" t="s">
        <v>87</v>
      </c>
      <c r="AW191" s="13" t="s">
        <v>41</v>
      </c>
      <c r="AX191" s="13" t="s">
        <v>80</v>
      </c>
      <c r="AY191" s="247" t="s">
        <v>257</v>
      </c>
    </row>
    <row r="192" s="13" customFormat="1">
      <c r="A192" s="13"/>
      <c r="B192" s="237"/>
      <c r="C192" s="238"/>
      <c r="D192" s="239" t="s">
        <v>268</v>
      </c>
      <c r="E192" s="240" t="s">
        <v>35</v>
      </c>
      <c r="F192" s="241" t="s">
        <v>410</v>
      </c>
      <c r="G192" s="238"/>
      <c r="H192" s="240" t="s">
        <v>35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268</v>
      </c>
      <c r="AU192" s="247" t="s">
        <v>89</v>
      </c>
      <c r="AV192" s="13" t="s">
        <v>87</v>
      </c>
      <c r="AW192" s="13" t="s">
        <v>41</v>
      </c>
      <c r="AX192" s="13" t="s">
        <v>80</v>
      </c>
      <c r="AY192" s="247" t="s">
        <v>257</v>
      </c>
    </row>
    <row r="193" s="14" customFormat="1">
      <c r="A193" s="14"/>
      <c r="B193" s="248"/>
      <c r="C193" s="249"/>
      <c r="D193" s="239" t="s">
        <v>268</v>
      </c>
      <c r="E193" s="250" t="s">
        <v>35</v>
      </c>
      <c r="F193" s="251" t="s">
        <v>2731</v>
      </c>
      <c r="G193" s="249"/>
      <c r="H193" s="252">
        <v>6.8230000000000004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268</v>
      </c>
      <c r="AU193" s="258" t="s">
        <v>89</v>
      </c>
      <c r="AV193" s="14" t="s">
        <v>89</v>
      </c>
      <c r="AW193" s="14" t="s">
        <v>41</v>
      </c>
      <c r="AX193" s="14" t="s">
        <v>80</v>
      </c>
      <c r="AY193" s="258" t="s">
        <v>257</v>
      </c>
    </row>
    <row r="194" s="15" customFormat="1">
      <c r="A194" s="15"/>
      <c r="B194" s="259"/>
      <c r="C194" s="260"/>
      <c r="D194" s="239" t="s">
        <v>268</v>
      </c>
      <c r="E194" s="261" t="s">
        <v>35</v>
      </c>
      <c r="F194" s="262" t="s">
        <v>272</v>
      </c>
      <c r="G194" s="260"/>
      <c r="H194" s="263">
        <v>6.8230000000000004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268</v>
      </c>
      <c r="AU194" s="269" t="s">
        <v>89</v>
      </c>
      <c r="AV194" s="15" t="s">
        <v>264</v>
      </c>
      <c r="AW194" s="15" t="s">
        <v>41</v>
      </c>
      <c r="AX194" s="15" t="s">
        <v>87</v>
      </c>
      <c r="AY194" s="269" t="s">
        <v>257</v>
      </c>
    </row>
    <row r="195" s="12" customFormat="1" ht="22.8" customHeight="1">
      <c r="A195" s="12"/>
      <c r="B195" s="203"/>
      <c r="C195" s="204"/>
      <c r="D195" s="205" t="s">
        <v>79</v>
      </c>
      <c r="E195" s="217" t="s">
        <v>287</v>
      </c>
      <c r="F195" s="217" t="s">
        <v>753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SUM(P196:P209)</f>
        <v>0</v>
      </c>
      <c r="Q195" s="211"/>
      <c r="R195" s="212">
        <f>SUM(R196:R209)</f>
        <v>0</v>
      </c>
      <c r="S195" s="211"/>
      <c r="T195" s="213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87</v>
      </c>
      <c r="AT195" s="215" t="s">
        <v>79</v>
      </c>
      <c r="AU195" s="215" t="s">
        <v>87</v>
      </c>
      <c r="AY195" s="214" t="s">
        <v>257</v>
      </c>
      <c r="BK195" s="216">
        <f>SUM(BK196:BK209)</f>
        <v>0</v>
      </c>
    </row>
    <row r="196" s="2" customFormat="1" ht="21.75" customHeight="1">
      <c r="A196" s="41"/>
      <c r="B196" s="42"/>
      <c r="C196" s="219" t="s">
        <v>368</v>
      </c>
      <c r="D196" s="219" t="s">
        <v>259</v>
      </c>
      <c r="E196" s="220" t="s">
        <v>754</v>
      </c>
      <c r="F196" s="221" t="s">
        <v>755</v>
      </c>
      <c r="G196" s="222" t="s">
        <v>262</v>
      </c>
      <c r="H196" s="223">
        <v>21.77</v>
      </c>
      <c r="I196" s="224"/>
      <c r="J196" s="225">
        <f>ROUND(I196*H196,2)</f>
        <v>0</v>
      </c>
      <c r="K196" s="221" t="s">
        <v>263</v>
      </c>
      <c r="L196" s="47"/>
      <c r="M196" s="226" t="s">
        <v>35</v>
      </c>
      <c r="N196" s="227" t="s">
        <v>51</v>
      </c>
      <c r="O196" s="87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30" t="s">
        <v>264</v>
      </c>
      <c r="AT196" s="230" t="s">
        <v>259</v>
      </c>
      <c r="AU196" s="230" t="s">
        <v>89</v>
      </c>
      <c r="AY196" s="19" t="s">
        <v>257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9" t="s">
        <v>87</v>
      </c>
      <c r="BK196" s="231">
        <f>ROUND(I196*H196,2)</f>
        <v>0</v>
      </c>
      <c r="BL196" s="19" t="s">
        <v>264</v>
      </c>
      <c r="BM196" s="230" t="s">
        <v>2732</v>
      </c>
    </row>
    <row r="197" s="2" customFormat="1">
      <c r="A197" s="41"/>
      <c r="B197" s="42"/>
      <c r="C197" s="43"/>
      <c r="D197" s="232" t="s">
        <v>266</v>
      </c>
      <c r="E197" s="43"/>
      <c r="F197" s="233" t="s">
        <v>757</v>
      </c>
      <c r="G197" s="43"/>
      <c r="H197" s="43"/>
      <c r="I197" s="234"/>
      <c r="J197" s="43"/>
      <c r="K197" s="43"/>
      <c r="L197" s="47"/>
      <c r="M197" s="235"/>
      <c r="N197" s="23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266</v>
      </c>
      <c r="AU197" s="19" t="s">
        <v>89</v>
      </c>
    </row>
    <row r="198" s="13" customFormat="1">
      <c r="A198" s="13"/>
      <c r="B198" s="237"/>
      <c r="C198" s="238"/>
      <c r="D198" s="239" t="s">
        <v>268</v>
      </c>
      <c r="E198" s="240" t="s">
        <v>35</v>
      </c>
      <c r="F198" s="241" t="s">
        <v>2700</v>
      </c>
      <c r="G198" s="238"/>
      <c r="H198" s="240" t="s">
        <v>35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268</v>
      </c>
      <c r="AU198" s="247" t="s">
        <v>89</v>
      </c>
      <c r="AV198" s="13" t="s">
        <v>87</v>
      </c>
      <c r="AW198" s="13" t="s">
        <v>41</v>
      </c>
      <c r="AX198" s="13" t="s">
        <v>80</v>
      </c>
      <c r="AY198" s="247" t="s">
        <v>257</v>
      </c>
    </row>
    <row r="199" s="13" customFormat="1">
      <c r="A199" s="13"/>
      <c r="B199" s="237"/>
      <c r="C199" s="238"/>
      <c r="D199" s="239" t="s">
        <v>268</v>
      </c>
      <c r="E199" s="240" t="s">
        <v>35</v>
      </c>
      <c r="F199" s="241" t="s">
        <v>980</v>
      </c>
      <c r="G199" s="238"/>
      <c r="H199" s="240" t="s">
        <v>35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268</v>
      </c>
      <c r="AU199" s="247" t="s">
        <v>89</v>
      </c>
      <c r="AV199" s="13" t="s">
        <v>87</v>
      </c>
      <c r="AW199" s="13" t="s">
        <v>41</v>
      </c>
      <c r="AX199" s="13" t="s">
        <v>80</v>
      </c>
      <c r="AY199" s="247" t="s">
        <v>257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1264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4" customFormat="1">
      <c r="A201" s="14"/>
      <c r="B201" s="248"/>
      <c r="C201" s="249"/>
      <c r="D201" s="239" t="s">
        <v>268</v>
      </c>
      <c r="E201" s="250" t="s">
        <v>35</v>
      </c>
      <c r="F201" s="251" t="s">
        <v>2704</v>
      </c>
      <c r="G201" s="249"/>
      <c r="H201" s="252">
        <v>21.77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268</v>
      </c>
      <c r="AU201" s="258" t="s">
        <v>89</v>
      </c>
      <c r="AV201" s="14" t="s">
        <v>89</v>
      </c>
      <c r="AW201" s="14" t="s">
        <v>41</v>
      </c>
      <c r="AX201" s="14" t="s">
        <v>80</v>
      </c>
      <c r="AY201" s="258" t="s">
        <v>257</v>
      </c>
    </row>
    <row r="202" s="15" customFormat="1">
      <c r="A202" s="15"/>
      <c r="B202" s="259"/>
      <c r="C202" s="260"/>
      <c r="D202" s="239" t="s">
        <v>268</v>
      </c>
      <c r="E202" s="261" t="s">
        <v>35</v>
      </c>
      <c r="F202" s="262" t="s">
        <v>272</v>
      </c>
      <c r="G202" s="260"/>
      <c r="H202" s="263">
        <v>21.77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9" t="s">
        <v>268</v>
      </c>
      <c r="AU202" s="269" t="s">
        <v>89</v>
      </c>
      <c r="AV202" s="15" t="s">
        <v>264</v>
      </c>
      <c r="AW202" s="15" t="s">
        <v>41</v>
      </c>
      <c r="AX202" s="15" t="s">
        <v>87</v>
      </c>
      <c r="AY202" s="269" t="s">
        <v>257</v>
      </c>
    </row>
    <row r="203" s="2" customFormat="1" ht="16.5" customHeight="1">
      <c r="A203" s="41"/>
      <c r="B203" s="42"/>
      <c r="C203" s="219" t="s">
        <v>374</v>
      </c>
      <c r="D203" s="219" t="s">
        <v>259</v>
      </c>
      <c r="E203" s="220" t="s">
        <v>758</v>
      </c>
      <c r="F203" s="221" t="s">
        <v>759</v>
      </c>
      <c r="G203" s="222" t="s">
        <v>262</v>
      </c>
      <c r="H203" s="223">
        <v>21.77</v>
      </c>
      <c r="I203" s="224"/>
      <c r="J203" s="225">
        <f>ROUND(I203*H203,2)</f>
        <v>0</v>
      </c>
      <c r="K203" s="221" t="s">
        <v>263</v>
      </c>
      <c r="L203" s="47"/>
      <c r="M203" s="226" t="s">
        <v>35</v>
      </c>
      <c r="N203" s="227" t="s">
        <v>51</v>
      </c>
      <c r="O203" s="87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30" t="s">
        <v>264</v>
      </c>
      <c r="AT203" s="230" t="s">
        <v>259</v>
      </c>
      <c r="AU203" s="230" t="s">
        <v>89</v>
      </c>
      <c r="AY203" s="19" t="s">
        <v>257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9" t="s">
        <v>87</v>
      </c>
      <c r="BK203" s="231">
        <f>ROUND(I203*H203,2)</f>
        <v>0</v>
      </c>
      <c r="BL203" s="19" t="s">
        <v>264</v>
      </c>
      <c r="BM203" s="230" t="s">
        <v>2733</v>
      </c>
    </row>
    <row r="204" s="2" customFormat="1">
      <c r="A204" s="41"/>
      <c r="B204" s="42"/>
      <c r="C204" s="43"/>
      <c r="D204" s="232" t="s">
        <v>266</v>
      </c>
      <c r="E204" s="43"/>
      <c r="F204" s="233" t="s">
        <v>761</v>
      </c>
      <c r="G204" s="43"/>
      <c r="H204" s="43"/>
      <c r="I204" s="234"/>
      <c r="J204" s="43"/>
      <c r="K204" s="43"/>
      <c r="L204" s="47"/>
      <c r="M204" s="235"/>
      <c r="N204" s="23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266</v>
      </c>
      <c r="AU204" s="19" t="s">
        <v>89</v>
      </c>
    </row>
    <row r="205" s="13" customFormat="1">
      <c r="A205" s="13"/>
      <c r="B205" s="237"/>
      <c r="C205" s="238"/>
      <c r="D205" s="239" t="s">
        <v>268</v>
      </c>
      <c r="E205" s="240" t="s">
        <v>35</v>
      </c>
      <c r="F205" s="241" t="s">
        <v>2700</v>
      </c>
      <c r="G205" s="238"/>
      <c r="H205" s="240" t="s">
        <v>35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268</v>
      </c>
      <c r="AU205" s="247" t="s">
        <v>89</v>
      </c>
      <c r="AV205" s="13" t="s">
        <v>87</v>
      </c>
      <c r="AW205" s="13" t="s">
        <v>41</v>
      </c>
      <c r="AX205" s="13" t="s">
        <v>80</v>
      </c>
      <c r="AY205" s="247" t="s">
        <v>257</v>
      </c>
    </row>
    <row r="206" s="13" customFormat="1">
      <c r="A206" s="13"/>
      <c r="B206" s="237"/>
      <c r="C206" s="238"/>
      <c r="D206" s="239" t="s">
        <v>268</v>
      </c>
      <c r="E206" s="240" t="s">
        <v>35</v>
      </c>
      <c r="F206" s="241" t="s">
        <v>980</v>
      </c>
      <c r="G206" s="238"/>
      <c r="H206" s="240" t="s">
        <v>35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268</v>
      </c>
      <c r="AU206" s="247" t="s">
        <v>89</v>
      </c>
      <c r="AV206" s="13" t="s">
        <v>87</v>
      </c>
      <c r="AW206" s="13" t="s">
        <v>41</v>
      </c>
      <c r="AX206" s="13" t="s">
        <v>80</v>
      </c>
      <c r="AY206" s="247" t="s">
        <v>257</v>
      </c>
    </row>
    <row r="207" s="13" customFormat="1">
      <c r="A207" s="13"/>
      <c r="B207" s="237"/>
      <c r="C207" s="238"/>
      <c r="D207" s="239" t="s">
        <v>268</v>
      </c>
      <c r="E207" s="240" t="s">
        <v>35</v>
      </c>
      <c r="F207" s="241" t="s">
        <v>1264</v>
      </c>
      <c r="G207" s="238"/>
      <c r="H207" s="240" t="s">
        <v>35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268</v>
      </c>
      <c r="AU207" s="247" t="s">
        <v>89</v>
      </c>
      <c r="AV207" s="13" t="s">
        <v>87</v>
      </c>
      <c r="AW207" s="13" t="s">
        <v>41</v>
      </c>
      <c r="AX207" s="13" t="s">
        <v>80</v>
      </c>
      <c r="AY207" s="247" t="s">
        <v>257</v>
      </c>
    </row>
    <row r="208" s="14" customFormat="1">
      <c r="A208" s="14"/>
      <c r="B208" s="248"/>
      <c r="C208" s="249"/>
      <c r="D208" s="239" t="s">
        <v>268</v>
      </c>
      <c r="E208" s="250" t="s">
        <v>35</v>
      </c>
      <c r="F208" s="251" t="s">
        <v>2704</v>
      </c>
      <c r="G208" s="249"/>
      <c r="H208" s="252">
        <v>21.77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268</v>
      </c>
      <c r="AU208" s="258" t="s">
        <v>89</v>
      </c>
      <c r="AV208" s="14" t="s">
        <v>89</v>
      </c>
      <c r="AW208" s="14" t="s">
        <v>41</v>
      </c>
      <c r="AX208" s="14" t="s">
        <v>80</v>
      </c>
      <c r="AY208" s="258" t="s">
        <v>257</v>
      </c>
    </row>
    <row r="209" s="15" customFormat="1">
      <c r="A209" s="15"/>
      <c r="B209" s="259"/>
      <c r="C209" s="260"/>
      <c r="D209" s="239" t="s">
        <v>268</v>
      </c>
      <c r="E209" s="261" t="s">
        <v>35</v>
      </c>
      <c r="F209" s="262" t="s">
        <v>272</v>
      </c>
      <c r="G209" s="260"/>
      <c r="H209" s="263">
        <v>21.77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268</v>
      </c>
      <c r="AU209" s="269" t="s">
        <v>89</v>
      </c>
      <c r="AV209" s="15" t="s">
        <v>264</v>
      </c>
      <c r="AW209" s="15" t="s">
        <v>41</v>
      </c>
      <c r="AX209" s="15" t="s">
        <v>87</v>
      </c>
      <c r="AY209" s="269" t="s">
        <v>257</v>
      </c>
    </row>
    <row r="210" s="12" customFormat="1" ht="22.8" customHeight="1">
      <c r="A210" s="12"/>
      <c r="B210" s="203"/>
      <c r="C210" s="204"/>
      <c r="D210" s="205" t="s">
        <v>79</v>
      </c>
      <c r="E210" s="217" t="s">
        <v>308</v>
      </c>
      <c r="F210" s="217" t="s">
        <v>412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SUM(P211:P245)</f>
        <v>0</v>
      </c>
      <c r="Q210" s="211"/>
      <c r="R210" s="212">
        <f>SUM(R211:R245)</f>
        <v>2.6378396</v>
      </c>
      <c r="S210" s="211"/>
      <c r="T210" s="213">
        <f>SUM(T211:T245)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87</v>
      </c>
      <c r="AT210" s="215" t="s">
        <v>79</v>
      </c>
      <c r="AU210" s="215" t="s">
        <v>87</v>
      </c>
      <c r="AY210" s="214" t="s">
        <v>257</v>
      </c>
      <c r="BK210" s="216">
        <f>SUM(BK211:BK245)</f>
        <v>0</v>
      </c>
    </row>
    <row r="211" s="2" customFormat="1" ht="24.15" customHeight="1">
      <c r="A211" s="41"/>
      <c r="B211" s="42"/>
      <c r="C211" s="219" t="s">
        <v>382</v>
      </c>
      <c r="D211" s="219" t="s">
        <v>259</v>
      </c>
      <c r="E211" s="220" t="s">
        <v>1336</v>
      </c>
      <c r="F211" s="221" t="s">
        <v>1337</v>
      </c>
      <c r="G211" s="222" t="s">
        <v>297</v>
      </c>
      <c r="H211" s="223">
        <v>59.329999999999998</v>
      </c>
      <c r="I211" s="224"/>
      <c r="J211" s="225">
        <f>ROUND(I211*H211,2)</f>
        <v>0</v>
      </c>
      <c r="K211" s="221" t="s">
        <v>263</v>
      </c>
      <c r="L211" s="47"/>
      <c r="M211" s="226" t="s">
        <v>35</v>
      </c>
      <c r="N211" s="227" t="s">
        <v>51</v>
      </c>
      <c r="O211" s="87"/>
      <c r="P211" s="228">
        <f>O211*H211</f>
        <v>0</v>
      </c>
      <c r="Q211" s="228">
        <v>3.0000000000000001E-05</v>
      </c>
      <c r="R211" s="228">
        <f>Q211*H211</f>
        <v>0.0017799000000000001</v>
      </c>
      <c r="S211" s="228">
        <v>0</v>
      </c>
      <c r="T211" s="22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30" t="s">
        <v>264</v>
      </c>
      <c r="AT211" s="230" t="s">
        <v>259</v>
      </c>
      <c r="AU211" s="230" t="s">
        <v>89</v>
      </c>
      <c r="AY211" s="19" t="s">
        <v>257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9" t="s">
        <v>87</v>
      </c>
      <c r="BK211" s="231">
        <f>ROUND(I211*H211,2)</f>
        <v>0</v>
      </c>
      <c r="BL211" s="19" t="s">
        <v>264</v>
      </c>
      <c r="BM211" s="230" t="s">
        <v>2734</v>
      </c>
    </row>
    <row r="212" s="2" customFormat="1">
      <c r="A212" s="41"/>
      <c r="B212" s="42"/>
      <c r="C212" s="43"/>
      <c r="D212" s="232" t="s">
        <v>266</v>
      </c>
      <c r="E212" s="43"/>
      <c r="F212" s="233" t="s">
        <v>1339</v>
      </c>
      <c r="G212" s="43"/>
      <c r="H212" s="43"/>
      <c r="I212" s="234"/>
      <c r="J212" s="43"/>
      <c r="K212" s="43"/>
      <c r="L212" s="47"/>
      <c r="M212" s="235"/>
      <c r="N212" s="23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266</v>
      </c>
      <c r="AU212" s="19" t="s">
        <v>89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2700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4" customFormat="1">
      <c r="A214" s="14"/>
      <c r="B214" s="248"/>
      <c r="C214" s="249"/>
      <c r="D214" s="239" t="s">
        <v>268</v>
      </c>
      <c r="E214" s="250" t="s">
        <v>35</v>
      </c>
      <c r="F214" s="251" t="s">
        <v>2729</v>
      </c>
      <c r="G214" s="249"/>
      <c r="H214" s="252">
        <v>59.329999999999998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41</v>
      </c>
      <c r="AX214" s="14" t="s">
        <v>80</v>
      </c>
      <c r="AY214" s="258" t="s">
        <v>257</v>
      </c>
    </row>
    <row r="215" s="15" customFormat="1">
      <c r="A215" s="15"/>
      <c r="B215" s="259"/>
      <c r="C215" s="260"/>
      <c r="D215" s="239" t="s">
        <v>268</v>
      </c>
      <c r="E215" s="261" t="s">
        <v>35</v>
      </c>
      <c r="F215" s="262" t="s">
        <v>272</v>
      </c>
      <c r="G215" s="260"/>
      <c r="H215" s="263">
        <v>59.329999999999998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268</v>
      </c>
      <c r="AU215" s="269" t="s">
        <v>89</v>
      </c>
      <c r="AV215" s="15" t="s">
        <v>264</v>
      </c>
      <c r="AW215" s="15" t="s">
        <v>41</v>
      </c>
      <c r="AX215" s="15" t="s">
        <v>87</v>
      </c>
      <c r="AY215" s="269" t="s">
        <v>257</v>
      </c>
    </row>
    <row r="216" s="2" customFormat="1" ht="16.5" customHeight="1">
      <c r="A216" s="41"/>
      <c r="B216" s="42"/>
      <c r="C216" s="270" t="s">
        <v>388</v>
      </c>
      <c r="D216" s="270" t="s">
        <v>369</v>
      </c>
      <c r="E216" s="271" t="s">
        <v>1340</v>
      </c>
      <c r="F216" s="272" t="s">
        <v>1341</v>
      </c>
      <c r="G216" s="273" t="s">
        <v>297</v>
      </c>
      <c r="H216" s="274">
        <v>60.219999999999999</v>
      </c>
      <c r="I216" s="275"/>
      <c r="J216" s="276">
        <f>ROUND(I216*H216,2)</f>
        <v>0</v>
      </c>
      <c r="K216" s="272" t="s">
        <v>263</v>
      </c>
      <c r="L216" s="277"/>
      <c r="M216" s="278" t="s">
        <v>35</v>
      </c>
      <c r="N216" s="279" t="s">
        <v>51</v>
      </c>
      <c r="O216" s="87"/>
      <c r="P216" s="228">
        <f>O216*H216</f>
        <v>0</v>
      </c>
      <c r="Q216" s="228">
        <v>0.024</v>
      </c>
      <c r="R216" s="228">
        <f>Q216*H216</f>
        <v>1.4452799999999999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308</v>
      </c>
      <c r="AT216" s="230" t="s">
        <v>369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2735</v>
      </c>
    </row>
    <row r="217" s="14" customFormat="1">
      <c r="A217" s="14"/>
      <c r="B217" s="248"/>
      <c r="C217" s="249"/>
      <c r="D217" s="239" t="s">
        <v>268</v>
      </c>
      <c r="E217" s="249"/>
      <c r="F217" s="251" t="s">
        <v>2736</v>
      </c>
      <c r="G217" s="249"/>
      <c r="H217" s="252">
        <v>60.219999999999999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268</v>
      </c>
      <c r="AU217" s="258" t="s">
        <v>89</v>
      </c>
      <c r="AV217" s="14" t="s">
        <v>89</v>
      </c>
      <c r="AW217" s="14" t="s">
        <v>4</v>
      </c>
      <c r="AX217" s="14" t="s">
        <v>87</v>
      </c>
      <c r="AY217" s="258" t="s">
        <v>257</v>
      </c>
    </row>
    <row r="218" s="2" customFormat="1" ht="24.15" customHeight="1">
      <c r="A218" s="41"/>
      <c r="B218" s="42"/>
      <c r="C218" s="219" t="s">
        <v>7</v>
      </c>
      <c r="D218" s="219" t="s">
        <v>259</v>
      </c>
      <c r="E218" s="220" t="s">
        <v>1344</v>
      </c>
      <c r="F218" s="221" t="s">
        <v>1345</v>
      </c>
      <c r="G218" s="222" t="s">
        <v>396</v>
      </c>
      <c r="H218" s="223">
        <v>40</v>
      </c>
      <c r="I218" s="224"/>
      <c r="J218" s="225">
        <f>ROUND(I218*H218,2)</f>
        <v>0</v>
      </c>
      <c r="K218" s="221" t="s">
        <v>263</v>
      </c>
      <c r="L218" s="47"/>
      <c r="M218" s="226" t="s">
        <v>35</v>
      </c>
      <c r="N218" s="227" t="s">
        <v>51</v>
      </c>
      <c r="O218" s="87"/>
      <c r="P218" s="228">
        <f>O218*H218</f>
        <v>0</v>
      </c>
      <c r="Q218" s="228">
        <v>6.9999999999999994E-05</v>
      </c>
      <c r="R218" s="228">
        <f>Q218*H218</f>
        <v>0.0027999999999999995</v>
      </c>
      <c r="S218" s="228">
        <v>0</v>
      </c>
      <c r="T218" s="22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30" t="s">
        <v>264</v>
      </c>
      <c r="AT218" s="230" t="s">
        <v>259</v>
      </c>
      <c r="AU218" s="230" t="s">
        <v>89</v>
      </c>
      <c r="AY218" s="19" t="s">
        <v>257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9" t="s">
        <v>87</v>
      </c>
      <c r="BK218" s="231">
        <f>ROUND(I218*H218,2)</f>
        <v>0</v>
      </c>
      <c r="BL218" s="19" t="s">
        <v>264</v>
      </c>
      <c r="BM218" s="230" t="s">
        <v>2737</v>
      </c>
    </row>
    <row r="219" s="2" customFormat="1">
      <c r="A219" s="41"/>
      <c r="B219" s="42"/>
      <c r="C219" s="43"/>
      <c r="D219" s="232" t="s">
        <v>266</v>
      </c>
      <c r="E219" s="43"/>
      <c r="F219" s="233" t="s">
        <v>1347</v>
      </c>
      <c r="G219" s="43"/>
      <c r="H219" s="43"/>
      <c r="I219" s="234"/>
      <c r="J219" s="43"/>
      <c r="K219" s="43"/>
      <c r="L219" s="47"/>
      <c r="M219" s="235"/>
      <c r="N219" s="23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266</v>
      </c>
      <c r="AU219" s="19" t="s">
        <v>89</v>
      </c>
    </row>
    <row r="220" s="13" customFormat="1">
      <c r="A220" s="13"/>
      <c r="B220" s="237"/>
      <c r="C220" s="238"/>
      <c r="D220" s="239" t="s">
        <v>268</v>
      </c>
      <c r="E220" s="240" t="s">
        <v>35</v>
      </c>
      <c r="F220" s="241" t="s">
        <v>2700</v>
      </c>
      <c r="G220" s="238"/>
      <c r="H220" s="240" t="s">
        <v>35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268</v>
      </c>
      <c r="AU220" s="247" t="s">
        <v>89</v>
      </c>
      <c r="AV220" s="13" t="s">
        <v>87</v>
      </c>
      <c r="AW220" s="13" t="s">
        <v>41</v>
      </c>
      <c r="AX220" s="13" t="s">
        <v>80</v>
      </c>
      <c r="AY220" s="247" t="s">
        <v>257</v>
      </c>
    </row>
    <row r="221" s="14" customFormat="1">
      <c r="A221" s="14"/>
      <c r="B221" s="248"/>
      <c r="C221" s="249"/>
      <c r="D221" s="239" t="s">
        <v>268</v>
      </c>
      <c r="E221" s="250" t="s">
        <v>35</v>
      </c>
      <c r="F221" s="251" t="s">
        <v>2738</v>
      </c>
      <c r="G221" s="249"/>
      <c r="H221" s="252">
        <v>20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268</v>
      </c>
      <c r="AU221" s="258" t="s">
        <v>89</v>
      </c>
      <c r="AV221" s="14" t="s">
        <v>89</v>
      </c>
      <c r="AW221" s="14" t="s">
        <v>41</v>
      </c>
      <c r="AX221" s="14" t="s">
        <v>80</v>
      </c>
      <c r="AY221" s="258" t="s">
        <v>257</v>
      </c>
    </row>
    <row r="222" s="14" customFormat="1">
      <c r="A222" s="14"/>
      <c r="B222" s="248"/>
      <c r="C222" s="249"/>
      <c r="D222" s="239" t="s">
        <v>268</v>
      </c>
      <c r="E222" s="250" t="s">
        <v>35</v>
      </c>
      <c r="F222" s="251" t="s">
        <v>2739</v>
      </c>
      <c r="G222" s="249"/>
      <c r="H222" s="252">
        <v>20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268</v>
      </c>
      <c r="AU222" s="258" t="s">
        <v>89</v>
      </c>
      <c r="AV222" s="14" t="s">
        <v>89</v>
      </c>
      <c r="AW222" s="14" t="s">
        <v>41</v>
      </c>
      <c r="AX222" s="14" t="s">
        <v>80</v>
      </c>
      <c r="AY222" s="258" t="s">
        <v>257</v>
      </c>
    </row>
    <row r="223" s="15" customFormat="1">
      <c r="A223" s="15"/>
      <c r="B223" s="259"/>
      <c r="C223" s="260"/>
      <c r="D223" s="239" t="s">
        <v>268</v>
      </c>
      <c r="E223" s="261" t="s">
        <v>35</v>
      </c>
      <c r="F223" s="262" t="s">
        <v>272</v>
      </c>
      <c r="G223" s="260"/>
      <c r="H223" s="263">
        <v>40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9" t="s">
        <v>268</v>
      </c>
      <c r="AU223" s="269" t="s">
        <v>89</v>
      </c>
      <c r="AV223" s="15" t="s">
        <v>264</v>
      </c>
      <c r="AW223" s="15" t="s">
        <v>41</v>
      </c>
      <c r="AX223" s="15" t="s">
        <v>87</v>
      </c>
      <c r="AY223" s="269" t="s">
        <v>257</v>
      </c>
    </row>
    <row r="224" s="2" customFormat="1" ht="16.5" customHeight="1">
      <c r="A224" s="41"/>
      <c r="B224" s="42"/>
      <c r="C224" s="270" t="s">
        <v>400</v>
      </c>
      <c r="D224" s="270" t="s">
        <v>369</v>
      </c>
      <c r="E224" s="271" t="s">
        <v>1350</v>
      </c>
      <c r="F224" s="272" t="s">
        <v>1351</v>
      </c>
      <c r="G224" s="273" t="s">
        <v>396</v>
      </c>
      <c r="H224" s="274">
        <v>20.300000000000001</v>
      </c>
      <c r="I224" s="275"/>
      <c r="J224" s="276">
        <f>ROUND(I224*H224,2)</f>
        <v>0</v>
      </c>
      <c r="K224" s="272" t="s">
        <v>263</v>
      </c>
      <c r="L224" s="277"/>
      <c r="M224" s="278" t="s">
        <v>35</v>
      </c>
      <c r="N224" s="279" t="s">
        <v>51</v>
      </c>
      <c r="O224" s="87"/>
      <c r="P224" s="228">
        <f>O224*H224</f>
        <v>0</v>
      </c>
      <c r="Q224" s="228">
        <v>0.01</v>
      </c>
      <c r="R224" s="228">
        <f>Q224*H224</f>
        <v>0.20300000000000001</v>
      </c>
      <c r="S224" s="228">
        <v>0</v>
      </c>
      <c r="T224" s="22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30" t="s">
        <v>308</v>
      </c>
      <c r="AT224" s="230" t="s">
        <v>369</v>
      </c>
      <c r="AU224" s="230" t="s">
        <v>89</v>
      </c>
      <c r="AY224" s="19" t="s">
        <v>257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9" t="s">
        <v>87</v>
      </c>
      <c r="BK224" s="231">
        <f>ROUND(I224*H224,2)</f>
        <v>0</v>
      </c>
      <c r="BL224" s="19" t="s">
        <v>264</v>
      </c>
      <c r="BM224" s="230" t="s">
        <v>2740</v>
      </c>
    </row>
    <row r="225" s="13" customFormat="1">
      <c r="A225" s="13"/>
      <c r="B225" s="237"/>
      <c r="C225" s="238"/>
      <c r="D225" s="239" t="s">
        <v>268</v>
      </c>
      <c r="E225" s="240" t="s">
        <v>35</v>
      </c>
      <c r="F225" s="241" t="s">
        <v>2700</v>
      </c>
      <c r="G225" s="238"/>
      <c r="H225" s="240" t="s">
        <v>35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268</v>
      </c>
      <c r="AU225" s="247" t="s">
        <v>89</v>
      </c>
      <c r="AV225" s="13" t="s">
        <v>87</v>
      </c>
      <c r="AW225" s="13" t="s">
        <v>41</v>
      </c>
      <c r="AX225" s="13" t="s">
        <v>80</v>
      </c>
      <c r="AY225" s="247" t="s">
        <v>257</v>
      </c>
    </row>
    <row r="226" s="14" customFormat="1">
      <c r="A226" s="14"/>
      <c r="B226" s="248"/>
      <c r="C226" s="249"/>
      <c r="D226" s="239" t="s">
        <v>268</v>
      </c>
      <c r="E226" s="250" t="s">
        <v>35</v>
      </c>
      <c r="F226" s="251" t="s">
        <v>2738</v>
      </c>
      <c r="G226" s="249"/>
      <c r="H226" s="252">
        <v>20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268</v>
      </c>
      <c r="AU226" s="258" t="s">
        <v>89</v>
      </c>
      <c r="AV226" s="14" t="s">
        <v>89</v>
      </c>
      <c r="AW226" s="14" t="s">
        <v>41</v>
      </c>
      <c r="AX226" s="14" t="s">
        <v>80</v>
      </c>
      <c r="AY226" s="258" t="s">
        <v>257</v>
      </c>
    </row>
    <row r="227" s="15" customFormat="1">
      <c r="A227" s="15"/>
      <c r="B227" s="259"/>
      <c r="C227" s="260"/>
      <c r="D227" s="239" t="s">
        <v>268</v>
      </c>
      <c r="E227" s="261" t="s">
        <v>35</v>
      </c>
      <c r="F227" s="262" t="s">
        <v>272</v>
      </c>
      <c r="G227" s="260"/>
      <c r="H227" s="263">
        <v>20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268</v>
      </c>
      <c r="AU227" s="269" t="s">
        <v>89</v>
      </c>
      <c r="AV227" s="15" t="s">
        <v>264</v>
      </c>
      <c r="AW227" s="15" t="s">
        <v>41</v>
      </c>
      <c r="AX227" s="15" t="s">
        <v>87</v>
      </c>
      <c r="AY227" s="269" t="s">
        <v>257</v>
      </c>
    </row>
    <row r="228" s="14" customFormat="1">
      <c r="A228" s="14"/>
      <c r="B228" s="248"/>
      <c r="C228" s="249"/>
      <c r="D228" s="239" t="s">
        <v>268</v>
      </c>
      <c r="E228" s="249"/>
      <c r="F228" s="251" t="s">
        <v>2741</v>
      </c>
      <c r="G228" s="249"/>
      <c r="H228" s="252">
        <v>20.300000000000001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</v>
      </c>
      <c r="AX228" s="14" t="s">
        <v>87</v>
      </c>
      <c r="AY228" s="258" t="s">
        <v>257</v>
      </c>
    </row>
    <row r="229" s="2" customFormat="1" ht="16.5" customHeight="1">
      <c r="A229" s="41"/>
      <c r="B229" s="42"/>
      <c r="C229" s="270" t="s">
        <v>405</v>
      </c>
      <c r="D229" s="270" t="s">
        <v>369</v>
      </c>
      <c r="E229" s="271" t="s">
        <v>1354</v>
      </c>
      <c r="F229" s="272" t="s">
        <v>1355</v>
      </c>
      <c r="G229" s="273" t="s">
        <v>396</v>
      </c>
      <c r="H229" s="274">
        <v>20.300000000000001</v>
      </c>
      <c r="I229" s="275"/>
      <c r="J229" s="276">
        <f>ROUND(I229*H229,2)</f>
        <v>0</v>
      </c>
      <c r="K229" s="272" t="s">
        <v>263</v>
      </c>
      <c r="L229" s="277"/>
      <c r="M229" s="278" t="s">
        <v>35</v>
      </c>
      <c r="N229" s="279" t="s">
        <v>51</v>
      </c>
      <c r="O229" s="87"/>
      <c r="P229" s="228">
        <f>O229*H229</f>
        <v>0</v>
      </c>
      <c r="Q229" s="228">
        <v>0.0030000000000000001</v>
      </c>
      <c r="R229" s="228">
        <f>Q229*H229</f>
        <v>0.060900000000000003</v>
      </c>
      <c r="S229" s="228">
        <v>0</v>
      </c>
      <c r="T229" s="22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30" t="s">
        <v>308</v>
      </c>
      <c r="AT229" s="230" t="s">
        <v>369</v>
      </c>
      <c r="AU229" s="230" t="s">
        <v>89</v>
      </c>
      <c r="AY229" s="19" t="s">
        <v>257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9" t="s">
        <v>87</v>
      </c>
      <c r="BK229" s="231">
        <f>ROUND(I229*H229,2)</f>
        <v>0</v>
      </c>
      <c r="BL229" s="19" t="s">
        <v>264</v>
      </c>
      <c r="BM229" s="230" t="s">
        <v>2742</v>
      </c>
    </row>
    <row r="230" s="13" customFormat="1">
      <c r="A230" s="13"/>
      <c r="B230" s="237"/>
      <c r="C230" s="238"/>
      <c r="D230" s="239" t="s">
        <v>268</v>
      </c>
      <c r="E230" s="240" t="s">
        <v>35</v>
      </c>
      <c r="F230" s="241" t="s">
        <v>2700</v>
      </c>
      <c r="G230" s="238"/>
      <c r="H230" s="240" t="s">
        <v>35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268</v>
      </c>
      <c r="AU230" s="247" t="s">
        <v>89</v>
      </c>
      <c r="AV230" s="13" t="s">
        <v>87</v>
      </c>
      <c r="AW230" s="13" t="s">
        <v>41</v>
      </c>
      <c r="AX230" s="13" t="s">
        <v>80</v>
      </c>
      <c r="AY230" s="247" t="s">
        <v>257</v>
      </c>
    </row>
    <row r="231" s="14" customFormat="1">
      <c r="A231" s="14"/>
      <c r="B231" s="248"/>
      <c r="C231" s="249"/>
      <c r="D231" s="239" t="s">
        <v>268</v>
      </c>
      <c r="E231" s="250" t="s">
        <v>35</v>
      </c>
      <c r="F231" s="251" t="s">
        <v>2739</v>
      </c>
      <c r="G231" s="249"/>
      <c r="H231" s="252">
        <v>20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8" t="s">
        <v>268</v>
      </c>
      <c r="AU231" s="258" t="s">
        <v>89</v>
      </c>
      <c r="AV231" s="14" t="s">
        <v>89</v>
      </c>
      <c r="AW231" s="14" t="s">
        <v>41</v>
      </c>
      <c r="AX231" s="14" t="s">
        <v>80</v>
      </c>
      <c r="AY231" s="258" t="s">
        <v>257</v>
      </c>
    </row>
    <row r="232" s="15" customFormat="1">
      <c r="A232" s="15"/>
      <c r="B232" s="259"/>
      <c r="C232" s="260"/>
      <c r="D232" s="239" t="s">
        <v>268</v>
      </c>
      <c r="E232" s="261" t="s">
        <v>35</v>
      </c>
      <c r="F232" s="262" t="s">
        <v>272</v>
      </c>
      <c r="G232" s="260"/>
      <c r="H232" s="263">
        <v>20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9" t="s">
        <v>268</v>
      </c>
      <c r="AU232" s="269" t="s">
        <v>89</v>
      </c>
      <c r="AV232" s="15" t="s">
        <v>264</v>
      </c>
      <c r="AW232" s="15" t="s">
        <v>41</v>
      </c>
      <c r="AX232" s="15" t="s">
        <v>87</v>
      </c>
      <c r="AY232" s="269" t="s">
        <v>257</v>
      </c>
    </row>
    <row r="233" s="14" customFormat="1">
      <c r="A233" s="14"/>
      <c r="B233" s="248"/>
      <c r="C233" s="249"/>
      <c r="D233" s="239" t="s">
        <v>268</v>
      </c>
      <c r="E233" s="249"/>
      <c r="F233" s="251" t="s">
        <v>2741</v>
      </c>
      <c r="G233" s="249"/>
      <c r="H233" s="252">
        <v>20.300000000000001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268</v>
      </c>
      <c r="AU233" s="258" t="s">
        <v>89</v>
      </c>
      <c r="AV233" s="14" t="s">
        <v>89</v>
      </c>
      <c r="AW233" s="14" t="s">
        <v>4</v>
      </c>
      <c r="AX233" s="14" t="s">
        <v>87</v>
      </c>
      <c r="AY233" s="258" t="s">
        <v>257</v>
      </c>
    </row>
    <row r="234" s="2" customFormat="1" ht="16.5" customHeight="1">
      <c r="A234" s="41"/>
      <c r="B234" s="42"/>
      <c r="C234" s="219" t="s">
        <v>413</v>
      </c>
      <c r="D234" s="219" t="s">
        <v>259</v>
      </c>
      <c r="E234" s="220" t="s">
        <v>1357</v>
      </c>
      <c r="F234" s="221" t="s">
        <v>1358</v>
      </c>
      <c r="G234" s="222" t="s">
        <v>297</v>
      </c>
      <c r="H234" s="223">
        <v>59.329999999999998</v>
      </c>
      <c r="I234" s="224"/>
      <c r="J234" s="225">
        <f>ROUND(I234*H234,2)</f>
        <v>0</v>
      </c>
      <c r="K234" s="221" t="s">
        <v>263</v>
      </c>
      <c r="L234" s="47"/>
      <c r="M234" s="226" t="s">
        <v>35</v>
      </c>
      <c r="N234" s="227" t="s">
        <v>51</v>
      </c>
      <c r="O234" s="87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264</v>
      </c>
      <c r="AT234" s="230" t="s">
        <v>259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2743</v>
      </c>
    </row>
    <row r="235" s="2" customFormat="1">
      <c r="A235" s="41"/>
      <c r="B235" s="42"/>
      <c r="C235" s="43"/>
      <c r="D235" s="232" t="s">
        <v>266</v>
      </c>
      <c r="E235" s="43"/>
      <c r="F235" s="233" t="s">
        <v>1360</v>
      </c>
      <c r="G235" s="43"/>
      <c r="H235" s="43"/>
      <c r="I235" s="234"/>
      <c r="J235" s="43"/>
      <c r="K235" s="43"/>
      <c r="L235" s="47"/>
      <c r="M235" s="235"/>
      <c r="N235" s="23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266</v>
      </c>
      <c r="AU235" s="19" t="s">
        <v>89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2700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4" customFormat="1">
      <c r="A237" s="14"/>
      <c r="B237" s="248"/>
      <c r="C237" s="249"/>
      <c r="D237" s="239" t="s">
        <v>268</v>
      </c>
      <c r="E237" s="250" t="s">
        <v>35</v>
      </c>
      <c r="F237" s="251" t="s">
        <v>2729</v>
      </c>
      <c r="G237" s="249"/>
      <c r="H237" s="252">
        <v>59.329999999999998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268</v>
      </c>
      <c r="AU237" s="258" t="s">
        <v>89</v>
      </c>
      <c r="AV237" s="14" t="s">
        <v>89</v>
      </c>
      <c r="AW237" s="14" t="s">
        <v>41</v>
      </c>
      <c r="AX237" s="14" t="s">
        <v>80</v>
      </c>
      <c r="AY237" s="258" t="s">
        <v>257</v>
      </c>
    </row>
    <row r="238" s="15" customFormat="1">
      <c r="A238" s="15"/>
      <c r="B238" s="259"/>
      <c r="C238" s="260"/>
      <c r="D238" s="239" t="s">
        <v>268</v>
      </c>
      <c r="E238" s="261" t="s">
        <v>35</v>
      </c>
      <c r="F238" s="262" t="s">
        <v>272</v>
      </c>
      <c r="G238" s="260"/>
      <c r="H238" s="263">
        <v>59.329999999999998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268</v>
      </c>
      <c r="AU238" s="269" t="s">
        <v>89</v>
      </c>
      <c r="AV238" s="15" t="s">
        <v>264</v>
      </c>
      <c r="AW238" s="15" t="s">
        <v>41</v>
      </c>
      <c r="AX238" s="15" t="s">
        <v>87</v>
      </c>
      <c r="AY238" s="269" t="s">
        <v>257</v>
      </c>
    </row>
    <row r="239" s="2" customFormat="1" ht="16.5" customHeight="1">
      <c r="A239" s="41"/>
      <c r="B239" s="42"/>
      <c r="C239" s="219" t="s">
        <v>418</v>
      </c>
      <c r="D239" s="219" t="s">
        <v>259</v>
      </c>
      <c r="E239" s="220" t="s">
        <v>500</v>
      </c>
      <c r="F239" s="221" t="s">
        <v>501</v>
      </c>
      <c r="G239" s="222" t="s">
        <v>396</v>
      </c>
      <c r="H239" s="223">
        <v>2</v>
      </c>
      <c r="I239" s="224"/>
      <c r="J239" s="225">
        <f>ROUND(I239*H239,2)</f>
        <v>0</v>
      </c>
      <c r="K239" s="221" t="s">
        <v>263</v>
      </c>
      <c r="L239" s="47"/>
      <c r="M239" s="226" t="s">
        <v>35</v>
      </c>
      <c r="N239" s="227" t="s">
        <v>51</v>
      </c>
      <c r="O239" s="87"/>
      <c r="P239" s="228">
        <f>O239*H239</f>
        <v>0</v>
      </c>
      <c r="Q239" s="228">
        <v>0.45937</v>
      </c>
      <c r="R239" s="228">
        <f>Q239*H239</f>
        <v>0.91874</v>
      </c>
      <c r="S239" s="228">
        <v>0</v>
      </c>
      <c r="T239" s="22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30" t="s">
        <v>264</v>
      </c>
      <c r="AT239" s="230" t="s">
        <v>259</v>
      </c>
      <c r="AU239" s="230" t="s">
        <v>89</v>
      </c>
      <c r="AY239" s="19" t="s">
        <v>257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9" t="s">
        <v>87</v>
      </c>
      <c r="BK239" s="231">
        <f>ROUND(I239*H239,2)</f>
        <v>0</v>
      </c>
      <c r="BL239" s="19" t="s">
        <v>264</v>
      </c>
      <c r="BM239" s="230" t="s">
        <v>2744</v>
      </c>
    </row>
    <row r="240" s="2" customFormat="1">
      <c r="A240" s="41"/>
      <c r="B240" s="42"/>
      <c r="C240" s="43"/>
      <c r="D240" s="232" t="s">
        <v>266</v>
      </c>
      <c r="E240" s="43"/>
      <c r="F240" s="233" t="s">
        <v>503</v>
      </c>
      <c r="G240" s="43"/>
      <c r="H240" s="43"/>
      <c r="I240" s="234"/>
      <c r="J240" s="43"/>
      <c r="K240" s="43"/>
      <c r="L240" s="47"/>
      <c r="M240" s="235"/>
      <c r="N240" s="23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266</v>
      </c>
      <c r="AU240" s="19" t="s">
        <v>89</v>
      </c>
    </row>
    <row r="241" s="2" customFormat="1" ht="16.5" customHeight="1">
      <c r="A241" s="41"/>
      <c r="B241" s="42"/>
      <c r="C241" s="219" t="s">
        <v>422</v>
      </c>
      <c r="D241" s="219" t="s">
        <v>259</v>
      </c>
      <c r="E241" s="220" t="s">
        <v>1378</v>
      </c>
      <c r="F241" s="221" t="s">
        <v>1379</v>
      </c>
      <c r="G241" s="222" t="s">
        <v>297</v>
      </c>
      <c r="H241" s="223">
        <v>59.329999999999998</v>
      </c>
      <c r="I241" s="224"/>
      <c r="J241" s="225">
        <f>ROUND(I241*H241,2)</f>
        <v>0</v>
      </c>
      <c r="K241" s="221" t="s">
        <v>263</v>
      </c>
      <c r="L241" s="47"/>
      <c r="M241" s="226" t="s">
        <v>35</v>
      </c>
      <c r="N241" s="227" t="s">
        <v>51</v>
      </c>
      <c r="O241" s="87"/>
      <c r="P241" s="228">
        <f>O241*H241</f>
        <v>0</v>
      </c>
      <c r="Q241" s="228">
        <v>9.0000000000000006E-05</v>
      </c>
      <c r="R241" s="228">
        <f>Q241*H241</f>
        <v>0.0053397000000000002</v>
      </c>
      <c r="S241" s="228">
        <v>0</v>
      </c>
      <c r="T241" s="22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30" t="s">
        <v>264</v>
      </c>
      <c r="AT241" s="230" t="s">
        <v>259</v>
      </c>
      <c r="AU241" s="230" t="s">
        <v>89</v>
      </c>
      <c r="AY241" s="19" t="s">
        <v>257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87</v>
      </c>
      <c r="BK241" s="231">
        <f>ROUND(I241*H241,2)</f>
        <v>0</v>
      </c>
      <c r="BL241" s="19" t="s">
        <v>264</v>
      </c>
      <c r="BM241" s="230" t="s">
        <v>2745</v>
      </c>
    </row>
    <row r="242" s="2" customFormat="1">
      <c r="A242" s="41"/>
      <c r="B242" s="42"/>
      <c r="C242" s="43"/>
      <c r="D242" s="232" t="s">
        <v>266</v>
      </c>
      <c r="E242" s="43"/>
      <c r="F242" s="233" t="s">
        <v>1381</v>
      </c>
      <c r="G242" s="43"/>
      <c r="H242" s="43"/>
      <c r="I242" s="234"/>
      <c r="J242" s="43"/>
      <c r="K242" s="43"/>
      <c r="L242" s="47"/>
      <c r="M242" s="235"/>
      <c r="N242" s="23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266</v>
      </c>
      <c r="AU242" s="19" t="s">
        <v>89</v>
      </c>
    </row>
    <row r="243" s="13" customFormat="1">
      <c r="A243" s="13"/>
      <c r="B243" s="237"/>
      <c r="C243" s="238"/>
      <c r="D243" s="239" t="s">
        <v>268</v>
      </c>
      <c r="E243" s="240" t="s">
        <v>35</v>
      </c>
      <c r="F243" s="241" t="s">
        <v>2700</v>
      </c>
      <c r="G243" s="238"/>
      <c r="H243" s="240" t="s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268</v>
      </c>
      <c r="AU243" s="247" t="s">
        <v>89</v>
      </c>
      <c r="AV243" s="13" t="s">
        <v>87</v>
      </c>
      <c r="AW243" s="13" t="s">
        <v>41</v>
      </c>
      <c r="AX243" s="13" t="s">
        <v>80</v>
      </c>
      <c r="AY243" s="247" t="s">
        <v>257</v>
      </c>
    </row>
    <row r="244" s="14" customFormat="1">
      <c r="A244" s="14"/>
      <c r="B244" s="248"/>
      <c r="C244" s="249"/>
      <c r="D244" s="239" t="s">
        <v>268</v>
      </c>
      <c r="E244" s="250" t="s">
        <v>35</v>
      </c>
      <c r="F244" s="251" t="s">
        <v>2729</v>
      </c>
      <c r="G244" s="249"/>
      <c r="H244" s="252">
        <v>59.329999999999998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8" t="s">
        <v>268</v>
      </c>
      <c r="AU244" s="258" t="s">
        <v>89</v>
      </c>
      <c r="AV244" s="14" t="s">
        <v>89</v>
      </c>
      <c r="AW244" s="14" t="s">
        <v>41</v>
      </c>
      <c r="AX244" s="14" t="s">
        <v>80</v>
      </c>
      <c r="AY244" s="258" t="s">
        <v>257</v>
      </c>
    </row>
    <row r="245" s="15" customFormat="1">
      <c r="A245" s="15"/>
      <c r="B245" s="259"/>
      <c r="C245" s="260"/>
      <c r="D245" s="239" t="s">
        <v>268</v>
      </c>
      <c r="E245" s="261" t="s">
        <v>35</v>
      </c>
      <c r="F245" s="262" t="s">
        <v>272</v>
      </c>
      <c r="G245" s="260"/>
      <c r="H245" s="263">
        <v>59.329999999999998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9" t="s">
        <v>268</v>
      </c>
      <c r="AU245" s="269" t="s">
        <v>89</v>
      </c>
      <c r="AV245" s="15" t="s">
        <v>264</v>
      </c>
      <c r="AW245" s="15" t="s">
        <v>41</v>
      </c>
      <c r="AX245" s="15" t="s">
        <v>87</v>
      </c>
      <c r="AY245" s="269" t="s">
        <v>257</v>
      </c>
    </row>
    <row r="246" s="12" customFormat="1" ht="22.8" customHeight="1">
      <c r="A246" s="12"/>
      <c r="B246" s="203"/>
      <c r="C246" s="204"/>
      <c r="D246" s="205" t="s">
        <v>79</v>
      </c>
      <c r="E246" s="217" t="s">
        <v>315</v>
      </c>
      <c r="F246" s="217" t="s">
        <v>533</v>
      </c>
      <c r="G246" s="204"/>
      <c r="H246" s="204"/>
      <c r="I246" s="207"/>
      <c r="J246" s="218">
        <f>BK246</f>
        <v>0</v>
      </c>
      <c r="K246" s="204"/>
      <c r="L246" s="209"/>
      <c r="M246" s="210"/>
      <c r="N246" s="211"/>
      <c r="O246" s="211"/>
      <c r="P246" s="212">
        <f>SUM(P247:P253)</f>
        <v>0</v>
      </c>
      <c r="Q246" s="211"/>
      <c r="R246" s="212">
        <f>SUM(R247:R253)</f>
        <v>0</v>
      </c>
      <c r="S246" s="211"/>
      <c r="T246" s="213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87</v>
      </c>
      <c r="AT246" s="215" t="s">
        <v>79</v>
      </c>
      <c r="AU246" s="215" t="s">
        <v>87</v>
      </c>
      <c r="AY246" s="214" t="s">
        <v>257</v>
      </c>
      <c r="BK246" s="216">
        <f>SUM(BK247:BK253)</f>
        <v>0</v>
      </c>
    </row>
    <row r="247" s="2" customFormat="1" ht="16.5" customHeight="1">
      <c r="A247" s="41"/>
      <c r="B247" s="42"/>
      <c r="C247" s="219" t="s">
        <v>427</v>
      </c>
      <c r="D247" s="219" t="s">
        <v>259</v>
      </c>
      <c r="E247" s="220" t="s">
        <v>535</v>
      </c>
      <c r="F247" s="221" t="s">
        <v>536</v>
      </c>
      <c r="G247" s="222" t="s">
        <v>297</v>
      </c>
      <c r="H247" s="223">
        <v>80.799999999999997</v>
      </c>
      <c r="I247" s="224"/>
      <c r="J247" s="225">
        <f>ROUND(I247*H247,2)</f>
        <v>0</v>
      </c>
      <c r="K247" s="221" t="s">
        <v>263</v>
      </c>
      <c r="L247" s="47"/>
      <c r="M247" s="226" t="s">
        <v>35</v>
      </c>
      <c r="N247" s="227" t="s">
        <v>51</v>
      </c>
      <c r="O247" s="87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30" t="s">
        <v>264</v>
      </c>
      <c r="AT247" s="230" t="s">
        <v>259</v>
      </c>
      <c r="AU247" s="230" t="s">
        <v>89</v>
      </c>
      <c r="AY247" s="19" t="s">
        <v>257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9" t="s">
        <v>87</v>
      </c>
      <c r="BK247" s="231">
        <f>ROUND(I247*H247,2)</f>
        <v>0</v>
      </c>
      <c r="BL247" s="19" t="s">
        <v>264</v>
      </c>
      <c r="BM247" s="230" t="s">
        <v>2746</v>
      </c>
    </row>
    <row r="248" s="2" customFormat="1">
      <c r="A248" s="41"/>
      <c r="B248" s="42"/>
      <c r="C248" s="43"/>
      <c r="D248" s="232" t="s">
        <v>266</v>
      </c>
      <c r="E248" s="43"/>
      <c r="F248" s="233" t="s">
        <v>538</v>
      </c>
      <c r="G248" s="43"/>
      <c r="H248" s="43"/>
      <c r="I248" s="234"/>
      <c r="J248" s="43"/>
      <c r="K248" s="43"/>
      <c r="L248" s="47"/>
      <c r="M248" s="235"/>
      <c r="N248" s="23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266</v>
      </c>
      <c r="AU248" s="19" t="s">
        <v>89</v>
      </c>
    </row>
    <row r="249" s="13" customFormat="1">
      <c r="A249" s="13"/>
      <c r="B249" s="237"/>
      <c r="C249" s="238"/>
      <c r="D249" s="239" t="s">
        <v>268</v>
      </c>
      <c r="E249" s="240" t="s">
        <v>35</v>
      </c>
      <c r="F249" s="241" t="s">
        <v>2700</v>
      </c>
      <c r="G249" s="238"/>
      <c r="H249" s="240" t="s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268</v>
      </c>
      <c r="AU249" s="247" t="s">
        <v>89</v>
      </c>
      <c r="AV249" s="13" t="s">
        <v>87</v>
      </c>
      <c r="AW249" s="13" t="s">
        <v>41</v>
      </c>
      <c r="AX249" s="13" t="s">
        <v>80</v>
      </c>
      <c r="AY249" s="247" t="s">
        <v>257</v>
      </c>
    </row>
    <row r="250" s="13" customFormat="1">
      <c r="A250" s="13"/>
      <c r="B250" s="237"/>
      <c r="C250" s="238"/>
      <c r="D250" s="239" t="s">
        <v>268</v>
      </c>
      <c r="E250" s="240" t="s">
        <v>35</v>
      </c>
      <c r="F250" s="241" t="s">
        <v>975</v>
      </c>
      <c r="G250" s="238"/>
      <c r="H250" s="240" t="s">
        <v>35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268</v>
      </c>
      <c r="AU250" s="247" t="s">
        <v>89</v>
      </c>
      <c r="AV250" s="13" t="s">
        <v>87</v>
      </c>
      <c r="AW250" s="13" t="s">
        <v>41</v>
      </c>
      <c r="AX250" s="13" t="s">
        <v>80</v>
      </c>
      <c r="AY250" s="247" t="s">
        <v>257</v>
      </c>
    </row>
    <row r="251" s="13" customFormat="1">
      <c r="A251" s="13"/>
      <c r="B251" s="237"/>
      <c r="C251" s="238"/>
      <c r="D251" s="239" t="s">
        <v>268</v>
      </c>
      <c r="E251" s="240" t="s">
        <v>35</v>
      </c>
      <c r="F251" s="241" t="s">
        <v>1264</v>
      </c>
      <c r="G251" s="238"/>
      <c r="H251" s="240" t="s">
        <v>35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268</v>
      </c>
      <c r="AU251" s="247" t="s">
        <v>89</v>
      </c>
      <c r="AV251" s="13" t="s">
        <v>87</v>
      </c>
      <c r="AW251" s="13" t="s">
        <v>41</v>
      </c>
      <c r="AX251" s="13" t="s">
        <v>80</v>
      </c>
      <c r="AY251" s="247" t="s">
        <v>257</v>
      </c>
    </row>
    <row r="252" s="14" customFormat="1">
      <c r="A252" s="14"/>
      <c r="B252" s="248"/>
      <c r="C252" s="249"/>
      <c r="D252" s="239" t="s">
        <v>268</v>
      </c>
      <c r="E252" s="250" t="s">
        <v>35</v>
      </c>
      <c r="F252" s="251" t="s">
        <v>2747</v>
      </c>
      <c r="G252" s="249"/>
      <c r="H252" s="252">
        <v>80.799999999999997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268</v>
      </c>
      <c r="AU252" s="258" t="s">
        <v>89</v>
      </c>
      <c r="AV252" s="14" t="s">
        <v>89</v>
      </c>
      <c r="AW252" s="14" t="s">
        <v>41</v>
      </c>
      <c r="AX252" s="14" t="s">
        <v>80</v>
      </c>
      <c r="AY252" s="258" t="s">
        <v>257</v>
      </c>
    </row>
    <row r="253" s="15" customFormat="1">
      <c r="A253" s="15"/>
      <c r="B253" s="259"/>
      <c r="C253" s="260"/>
      <c r="D253" s="239" t="s">
        <v>268</v>
      </c>
      <c r="E253" s="261" t="s">
        <v>35</v>
      </c>
      <c r="F253" s="262" t="s">
        <v>272</v>
      </c>
      <c r="G253" s="260"/>
      <c r="H253" s="263">
        <v>80.799999999999997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9" t="s">
        <v>268</v>
      </c>
      <c r="AU253" s="269" t="s">
        <v>89</v>
      </c>
      <c r="AV253" s="15" t="s">
        <v>264</v>
      </c>
      <c r="AW253" s="15" t="s">
        <v>41</v>
      </c>
      <c r="AX253" s="15" t="s">
        <v>87</v>
      </c>
      <c r="AY253" s="269" t="s">
        <v>257</v>
      </c>
    </row>
    <row r="254" s="12" customFormat="1" ht="22.8" customHeight="1">
      <c r="A254" s="12"/>
      <c r="B254" s="203"/>
      <c r="C254" s="204"/>
      <c r="D254" s="205" t="s">
        <v>79</v>
      </c>
      <c r="E254" s="217" t="s">
        <v>539</v>
      </c>
      <c r="F254" s="217" t="s">
        <v>540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SUM(P255:P270)</f>
        <v>0</v>
      </c>
      <c r="Q254" s="211"/>
      <c r="R254" s="212">
        <f>SUM(R255:R270)</f>
        <v>0</v>
      </c>
      <c r="S254" s="211"/>
      <c r="T254" s="213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87</v>
      </c>
      <c r="AT254" s="215" t="s">
        <v>79</v>
      </c>
      <c r="AU254" s="215" t="s">
        <v>87</v>
      </c>
      <c r="AY254" s="214" t="s">
        <v>257</v>
      </c>
      <c r="BK254" s="216">
        <f>SUM(BK255:BK270)</f>
        <v>0</v>
      </c>
    </row>
    <row r="255" s="2" customFormat="1" ht="24.15" customHeight="1">
      <c r="A255" s="41"/>
      <c r="B255" s="42"/>
      <c r="C255" s="219" t="s">
        <v>431</v>
      </c>
      <c r="D255" s="219" t="s">
        <v>259</v>
      </c>
      <c r="E255" s="220" t="s">
        <v>542</v>
      </c>
      <c r="F255" s="221" t="s">
        <v>543</v>
      </c>
      <c r="G255" s="222" t="s">
        <v>356</v>
      </c>
      <c r="H255" s="223">
        <v>57.228000000000002</v>
      </c>
      <c r="I255" s="224"/>
      <c r="J255" s="225">
        <f>ROUND(I255*H255,2)</f>
        <v>0</v>
      </c>
      <c r="K255" s="221" t="s">
        <v>263</v>
      </c>
      <c r="L255" s="47"/>
      <c r="M255" s="226" t="s">
        <v>35</v>
      </c>
      <c r="N255" s="227" t="s">
        <v>51</v>
      </c>
      <c r="O255" s="87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30" t="s">
        <v>264</v>
      </c>
      <c r="AT255" s="230" t="s">
        <v>259</v>
      </c>
      <c r="AU255" s="230" t="s">
        <v>89</v>
      </c>
      <c r="AY255" s="19" t="s">
        <v>257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9" t="s">
        <v>87</v>
      </c>
      <c r="BK255" s="231">
        <f>ROUND(I255*H255,2)</f>
        <v>0</v>
      </c>
      <c r="BL255" s="19" t="s">
        <v>264</v>
      </c>
      <c r="BM255" s="230" t="s">
        <v>2748</v>
      </c>
    </row>
    <row r="256" s="2" customFormat="1">
      <c r="A256" s="41"/>
      <c r="B256" s="42"/>
      <c r="C256" s="43"/>
      <c r="D256" s="232" t="s">
        <v>266</v>
      </c>
      <c r="E256" s="43"/>
      <c r="F256" s="233" t="s">
        <v>545</v>
      </c>
      <c r="G256" s="43"/>
      <c r="H256" s="43"/>
      <c r="I256" s="234"/>
      <c r="J256" s="43"/>
      <c r="K256" s="43"/>
      <c r="L256" s="47"/>
      <c r="M256" s="235"/>
      <c r="N256" s="23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9" t="s">
        <v>266</v>
      </c>
      <c r="AU256" s="19" t="s">
        <v>89</v>
      </c>
    </row>
    <row r="257" s="2" customFormat="1" ht="24.15" customHeight="1">
      <c r="A257" s="41"/>
      <c r="B257" s="42"/>
      <c r="C257" s="219" t="s">
        <v>436</v>
      </c>
      <c r="D257" s="219" t="s">
        <v>259</v>
      </c>
      <c r="E257" s="220" t="s">
        <v>547</v>
      </c>
      <c r="F257" s="221" t="s">
        <v>548</v>
      </c>
      <c r="G257" s="222" t="s">
        <v>356</v>
      </c>
      <c r="H257" s="223">
        <v>629.50800000000004</v>
      </c>
      <c r="I257" s="224"/>
      <c r="J257" s="225">
        <f>ROUND(I257*H257,2)</f>
        <v>0</v>
      </c>
      <c r="K257" s="221" t="s">
        <v>263</v>
      </c>
      <c r="L257" s="47"/>
      <c r="M257" s="226" t="s">
        <v>35</v>
      </c>
      <c r="N257" s="227" t="s">
        <v>51</v>
      </c>
      <c r="O257" s="87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30" t="s">
        <v>264</v>
      </c>
      <c r="AT257" s="230" t="s">
        <v>259</v>
      </c>
      <c r="AU257" s="230" t="s">
        <v>89</v>
      </c>
      <c r="AY257" s="19" t="s">
        <v>257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9" t="s">
        <v>87</v>
      </c>
      <c r="BK257" s="231">
        <f>ROUND(I257*H257,2)</f>
        <v>0</v>
      </c>
      <c r="BL257" s="19" t="s">
        <v>264</v>
      </c>
      <c r="BM257" s="230" t="s">
        <v>2749</v>
      </c>
    </row>
    <row r="258" s="2" customFormat="1">
      <c r="A258" s="41"/>
      <c r="B258" s="42"/>
      <c r="C258" s="43"/>
      <c r="D258" s="232" t="s">
        <v>266</v>
      </c>
      <c r="E258" s="43"/>
      <c r="F258" s="233" t="s">
        <v>550</v>
      </c>
      <c r="G258" s="43"/>
      <c r="H258" s="43"/>
      <c r="I258" s="234"/>
      <c r="J258" s="43"/>
      <c r="K258" s="43"/>
      <c r="L258" s="47"/>
      <c r="M258" s="235"/>
      <c r="N258" s="23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266</v>
      </c>
      <c r="AU258" s="19" t="s">
        <v>89</v>
      </c>
    </row>
    <row r="259" s="2" customFormat="1">
      <c r="A259" s="41"/>
      <c r="B259" s="42"/>
      <c r="C259" s="43"/>
      <c r="D259" s="239" t="s">
        <v>551</v>
      </c>
      <c r="E259" s="43"/>
      <c r="F259" s="280" t="s">
        <v>552</v>
      </c>
      <c r="G259" s="43"/>
      <c r="H259" s="43"/>
      <c r="I259" s="234"/>
      <c r="J259" s="43"/>
      <c r="K259" s="43"/>
      <c r="L259" s="47"/>
      <c r="M259" s="235"/>
      <c r="N259" s="23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551</v>
      </c>
      <c r="AU259" s="19" t="s">
        <v>89</v>
      </c>
    </row>
    <row r="260" s="14" customFormat="1">
      <c r="A260" s="14"/>
      <c r="B260" s="248"/>
      <c r="C260" s="249"/>
      <c r="D260" s="239" t="s">
        <v>268</v>
      </c>
      <c r="E260" s="249"/>
      <c r="F260" s="251" t="s">
        <v>2750</v>
      </c>
      <c r="G260" s="249"/>
      <c r="H260" s="252">
        <v>629.50800000000004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8" t="s">
        <v>268</v>
      </c>
      <c r="AU260" s="258" t="s">
        <v>89</v>
      </c>
      <c r="AV260" s="14" t="s">
        <v>89</v>
      </c>
      <c r="AW260" s="14" t="s">
        <v>4</v>
      </c>
      <c r="AX260" s="14" t="s">
        <v>87</v>
      </c>
      <c r="AY260" s="258" t="s">
        <v>257</v>
      </c>
    </row>
    <row r="261" s="2" customFormat="1" ht="24.15" customHeight="1">
      <c r="A261" s="41"/>
      <c r="B261" s="42"/>
      <c r="C261" s="219" t="s">
        <v>440</v>
      </c>
      <c r="D261" s="219" t="s">
        <v>259</v>
      </c>
      <c r="E261" s="220" t="s">
        <v>555</v>
      </c>
      <c r="F261" s="221" t="s">
        <v>556</v>
      </c>
      <c r="G261" s="222" t="s">
        <v>356</v>
      </c>
      <c r="H261" s="223">
        <v>10.221</v>
      </c>
      <c r="I261" s="224"/>
      <c r="J261" s="225">
        <f>ROUND(I261*H261,2)</f>
        <v>0</v>
      </c>
      <c r="K261" s="221" t="s">
        <v>263</v>
      </c>
      <c r="L261" s="47"/>
      <c r="M261" s="226" t="s">
        <v>35</v>
      </c>
      <c r="N261" s="227" t="s">
        <v>51</v>
      </c>
      <c r="O261" s="87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0" t="s">
        <v>264</v>
      </c>
      <c r="AT261" s="230" t="s">
        <v>259</v>
      </c>
      <c r="AU261" s="230" t="s">
        <v>89</v>
      </c>
      <c r="AY261" s="19" t="s">
        <v>257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87</v>
      </c>
      <c r="BK261" s="231">
        <f>ROUND(I261*H261,2)</f>
        <v>0</v>
      </c>
      <c r="BL261" s="19" t="s">
        <v>264</v>
      </c>
      <c r="BM261" s="230" t="s">
        <v>2751</v>
      </c>
    </row>
    <row r="262" s="2" customFormat="1">
      <c r="A262" s="41"/>
      <c r="B262" s="42"/>
      <c r="C262" s="43"/>
      <c r="D262" s="232" t="s">
        <v>266</v>
      </c>
      <c r="E262" s="43"/>
      <c r="F262" s="233" t="s">
        <v>558</v>
      </c>
      <c r="G262" s="43"/>
      <c r="H262" s="43"/>
      <c r="I262" s="234"/>
      <c r="J262" s="43"/>
      <c r="K262" s="43"/>
      <c r="L262" s="47"/>
      <c r="M262" s="235"/>
      <c r="N262" s="23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266</v>
      </c>
      <c r="AU262" s="19" t="s">
        <v>89</v>
      </c>
    </row>
    <row r="263" s="13" customFormat="1">
      <c r="A263" s="13"/>
      <c r="B263" s="237"/>
      <c r="C263" s="238"/>
      <c r="D263" s="239" t="s">
        <v>268</v>
      </c>
      <c r="E263" s="240" t="s">
        <v>35</v>
      </c>
      <c r="F263" s="241" t="s">
        <v>2700</v>
      </c>
      <c r="G263" s="238"/>
      <c r="H263" s="240" t="s">
        <v>35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268</v>
      </c>
      <c r="AU263" s="247" t="s">
        <v>89</v>
      </c>
      <c r="AV263" s="13" t="s">
        <v>87</v>
      </c>
      <c r="AW263" s="13" t="s">
        <v>41</v>
      </c>
      <c r="AX263" s="13" t="s">
        <v>80</v>
      </c>
      <c r="AY263" s="247" t="s">
        <v>257</v>
      </c>
    </row>
    <row r="264" s="14" customFormat="1">
      <c r="A264" s="14"/>
      <c r="B264" s="248"/>
      <c r="C264" s="249"/>
      <c r="D264" s="239" t="s">
        <v>268</v>
      </c>
      <c r="E264" s="250" t="s">
        <v>35</v>
      </c>
      <c r="F264" s="251" t="s">
        <v>2752</v>
      </c>
      <c r="G264" s="249"/>
      <c r="H264" s="252">
        <v>10.221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8" t="s">
        <v>268</v>
      </c>
      <c r="AU264" s="258" t="s">
        <v>89</v>
      </c>
      <c r="AV264" s="14" t="s">
        <v>89</v>
      </c>
      <c r="AW264" s="14" t="s">
        <v>41</v>
      </c>
      <c r="AX264" s="14" t="s">
        <v>80</v>
      </c>
      <c r="AY264" s="258" t="s">
        <v>257</v>
      </c>
    </row>
    <row r="265" s="15" customFormat="1">
      <c r="A265" s="15"/>
      <c r="B265" s="259"/>
      <c r="C265" s="260"/>
      <c r="D265" s="239" t="s">
        <v>268</v>
      </c>
      <c r="E265" s="261" t="s">
        <v>35</v>
      </c>
      <c r="F265" s="262" t="s">
        <v>272</v>
      </c>
      <c r="G265" s="260"/>
      <c r="H265" s="263">
        <v>10.221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9" t="s">
        <v>268</v>
      </c>
      <c r="AU265" s="269" t="s">
        <v>89</v>
      </c>
      <c r="AV265" s="15" t="s">
        <v>264</v>
      </c>
      <c r="AW265" s="15" t="s">
        <v>41</v>
      </c>
      <c r="AX265" s="15" t="s">
        <v>87</v>
      </c>
      <c r="AY265" s="269" t="s">
        <v>257</v>
      </c>
    </row>
    <row r="266" s="2" customFormat="1" ht="24.15" customHeight="1">
      <c r="A266" s="41"/>
      <c r="B266" s="42"/>
      <c r="C266" s="219" t="s">
        <v>446</v>
      </c>
      <c r="D266" s="219" t="s">
        <v>259</v>
      </c>
      <c r="E266" s="220" t="s">
        <v>561</v>
      </c>
      <c r="F266" s="221" t="s">
        <v>355</v>
      </c>
      <c r="G266" s="222" t="s">
        <v>356</v>
      </c>
      <c r="H266" s="223">
        <v>47.006999999999998</v>
      </c>
      <c r="I266" s="224"/>
      <c r="J266" s="225">
        <f>ROUND(I266*H266,2)</f>
        <v>0</v>
      </c>
      <c r="K266" s="221" t="s">
        <v>263</v>
      </c>
      <c r="L266" s="47"/>
      <c r="M266" s="226" t="s">
        <v>35</v>
      </c>
      <c r="N266" s="227" t="s">
        <v>51</v>
      </c>
      <c r="O266" s="87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30" t="s">
        <v>264</v>
      </c>
      <c r="AT266" s="230" t="s">
        <v>259</v>
      </c>
      <c r="AU266" s="230" t="s">
        <v>89</v>
      </c>
      <c r="AY266" s="19" t="s">
        <v>257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9" t="s">
        <v>87</v>
      </c>
      <c r="BK266" s="231">
        <f>ROUND(I266*H266,2)</f>
        <v>0</v>
      </c>
      <c r="BL266" s="19" t="s">
        <v>264</v>
      </c>
      <c r="BM266" s="230" t="s">
        <v>2753</v>
      </c>
    </row>
    <row r="267" s="2" customFormat="1">
      <c r="A267" s="41"/>
      <c r="B267" s="42"/>
      <c r="C267" s="43"/>
      <c r="D267" s="232" t="s">
        <v>266</v>
      </c>
      <c r="E267" s="43"/>
      <c r="F267" s="233" t="s">
        <v>563</v>
      </c>
      <c r="G267" s="43"/>
      <c r="H267" s="43"/>
      <c r="I267" s="234"/>
      <c r="J267" s="43"/>
      <c r="K267" s="43"/>
      <c r="L267" s="47"/>
      <c r="M267" s="235"/>
      <c r="N267" s="23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9" t="s">
        <v>266</v>
      </c>
      <c r="AU267" s="19" t="s">
        <v>89</v>
      </c>
    </row>
    <row r="268" s="13" customFormat="1">
      <c r="A268" s="13"/>
      <c r="B268" s="237"/>
      <c r="C268" s="238"/>
      <c r="D268" s="239" t="s">
        <v>268</v>
      </c>
      <c r="E268" s="240" t="s">
        <v>35</v>
      </c>
      <c r="F268" s="241" t="s">
        <v>2700</v>
      </c>
      <c r="G268" s="238"/>
      <c r="H268" s="240" t="s">
        <v>35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268</v>
      </c>
      <c r="AU268" s="247" t="s">
        <v>89</v>
      </c>
      <c r="AV268" s="13" t="s">
        <v>87</v>
      </c>
      <c r="AW268" s="13" t="s">
        <v>41</v>
      </c>
      <c r="AX268" s="13" t="s">
        <v>80</v>
      </c>
      <c r="AY268" s="247" t="s">
        <v>257</v>
      </c>
    </row>
    <row r="269" s="14" customFormat="1">
      <c r="A269" s="14"/>
      <c r="B269" s="248"/>
      <c r="C269" s="249"/>
      <c r="D269" s="239" t="s">
        <v>268</v>
      </c>
      <c r="E269" s="250" t="s">
        <v>35</v>
      </c>
      <c r="F269" s="251" t="s">
        <v>2754</v>
      </c>
      <c r="G269" s="249"/>
      <c r="H269" s="252">
        <v>47.006999999999998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268</v>
      </c>
      <c r="AU269" s="258" t="s">
        <v>89</v>
      </c>
      <c r="AV269" s="14" t="s">
        <v>89</v>
      </c>
      <c r="AW269" s="14" t="s">
        <v>41</v>
      </c>
      <c r="AX269" s="14" t="s">
        <v>80</v>
      </c>
      <c r="AY269" s="258" t="s">
        <v>257</v>
      </c>
    </row>
    <row r="270" s="15" customFormat="1">
      <c r="A270" s="15"/>
      <c r="B270" s="259"/>
      <c r="C270" s="260"/>
      <c r="D270" s="239" t="s">
        <v>268</v>
      </c>
      <c r="E270" s="261" t="s">
        <v>35</v>
      </c>
      <c r="F270" s="262" t="s">
        <v>272</v>
      </c>
      <c r="G270" s="260"/>
      <c r="H270" s="263">
        <v>47.006999999999998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9" t="s">
        <v>268</v>
      </c>
      <c r="AU270" s="269" t="s">
        <v>89</v>
      </c>
      <c r="AV270" s="15" t="s">
        <v>264</v>
      </c>
      <c r="AW270" s="15" t="s">
        <v>41</v>
      </c>
      <c r="AX270" s="15" t="s">
        <v>87</v>
      </c>
      <c r="AY270" s="269" t="s">
        <v>257</v>
      </c>
    </row>
    <row r="271" s="12" customFormat="1" ht="22.8" customHeight="1">
      <c r="A271" s="12"/>
      <c r="B271" s="203"/>
      <c r="C271" s="204"/>
      <c r="D271" s="205" t="s">
        <v>79</v>
      </c>
      <c r="E271" s="217" t="s">
        <v>565</v>
      </c>
      <c r="F271" s="217" t="s">
        <v>566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SUM(P272:P273)</f>
        <v>0</v>
      </c>
      <c r="Q271" s="211"/>
      <c r="R271" s="212">
        <f>SUM(R272:R273)</f>
        <v>0</v>
      </c>
      <c r="S271" s="211"/>
      <c r="T271" s="213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87</v>
      </c>
      <c r="AT271" s="215" t="s">
        <v>79</v>
      </c>
      <c r="AU271" s="215" t="s">
        <v>87</v>
      </c>
      <c r="AY271" s="214" t="s">
        <v>257</v>
      </c>
      <c r="BK271" s="216">
        <f>SUM(BK272:BK273)</f>
        <v>0</v>
      </c>
    </row>
    <row r="272" s="2" customFormat="1" ht="24.15" customHeight="1">
      <c r="A272" s="41"/>
      <c r="B272" s="42"/>
      <c r="C272" s="219" t="s">
        <v>451</v>
      </c>
      <c r="D272" s="219" t="s">
        <v>259</v>
      </c>
      <c r="E272" s="220" t="s">
        <v>1120</v>
      </c>
      <c r="F272" s="221" t="s">
        <v>1121</v>
      </c>
      <c r="G272" s="222" t="s">
        <v>356</v>
      </c>
      <c r="H272" s="223">
        <v>2.8399999999999999</v>
      </c>
      <c r="I272" s="224"/>
      <c r="J272" s="225">
        <f>ROUND(I272*H272,2)</f>
        <v>0</v>
      </c>
      <c r="K272" s="221" t="s">
        <v>263</v>
      </c>
      <c r="L272" s="47"/>
      <c r="M272" s="226" t="s">
        <v>35</v>
      </c>
      <c r="N272" s="227" t="s">
        <v>51</v>
      </c>
      <c r="O272" s="87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30" t="s">
        <v>264</v>
      </c>
      <c r="AT272" s="230" t="s">
        <v>259</v>
      </c>
      <c r="AU272" s="230" t="s">
        <v>89</v>
      </c>
      <c r="AY272" s="19" t="s">
        <v>257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9" t="s">
        <v>87</v>
      </c>
      <c r="BK272" s="231">
        <f>ROUND(I272*H272,2)</f>
        <v>0</v>
      </c>
      <c r="BL272" s="19" t="s">
        <v>264</v>
      </c>
      <c r="BM272" s="230" t="s">
        <v>2755</v>
      </c>
    </row>
    <row r="273" s="2" customFormat="1">
      <c r="A273" s="41"/>
      <c r="B273" s="42"/>
      <c r="C273" s="43"/>
      <c r="D273" s="232" t="s">
        <v>266</v>
      </c>
      <c r="E273" s="43"/>
      <c r="F273" s="233" t="s">
        <v>1123</v>
      </c>
      <c r="G273" s="43"/>
      <c r="H273" s="43"/>
      <c r="I273" s="234"/>
      <c r="J273" s="43"/>
      <c r="K273" s="43"/>
      <c r="L273" s="47"/>
      <c r="M273" s="281"/>
      <c r="N273" s="282"/>
      <c r="O273" s="283"/>
      <c r="P273" s="283"/>
      <c r="Q273" s="283"/>
      <c r="R273" s="283"/>
      <c r="S273" s="283"/>
      <c r="T273" s="284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266</v>
      </c>
      <c r="AU273" s="19" t="s">
        <v>89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B3uD+LM63u/ZCYzogllf1ftj0LHWYdCdGmEfHHUhpcpqfrcV13qrKLeSLsJU07buHYinUnm/DeA9eeqc6Xn0YQ==" hashValue="KbYrMVgyEwtlOJMC+e23c02e0ZCn2x91gAte2at96sON6m+bXwDGNjTzQHqAcJYgtSLTsUNeHBqCd+B4BUP2Ww==" algorithmName="SHA-512" password="CC35"/>
  <autoFilter ref="C93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1_01/113107312"/>
    <hyperlink ref="F105" r:id="rId2" display="https://podminky.urs.cz/item/CS_URS_2021_01/113107323"/>
    <hyperlink ref="F112" r:id="rId3" display="https://podminky.urs.cz/item/CS_URS_2021_01/113107324"/>
    <hyperlink ref="F119" r:id="rId4" display="https://podminky.urs.cz/item/CS_URS_2021_01/113107342"/>
    <hyperlink ref="F126" r:id="rId5" display="https://podminky.urs.cz/item/CS_URS_2021_01/132354202"/>
    <hyperlink ref="F136" r:id="rId6" display="https://podminky.urs.cz/item/CS_URS_2021_01/151101102"/>
    <hyperlink ref="F146" r:id="rId7" display="https://podminky.urs.cz/item/CS_URS_2021_01/151101112"/>
    <hyperlink ref="F148" r:id="rId8" display="https://podminky.urs.cz/item/CS_URS_2021_01/162751137"/>
    <hyperlink ref="F154" r:id="rId9" display="https://podminky.urs.cz/item/CS_URS_2021_01/162751139"/>
    <hyperlink ref="F160" r:id="rId10" display="https://podminky.urs.cz/item/CS_URS_2021_01/171201221"/>
    <hyperlink ref="F166" r:id="rId11" display="https://podminky.urs.cz/item/CS_URS_2021_01/174151101"/>
    <hyperlink ref="F174" r:id="rId12" display="https://podminky.urs.cz/item/CS_URS_2021_01/175151101"/>
    <hyperlink ref="F184" r:id="rId13" display="https://podminky.urs.cz/item/CS_URS_2021_01/359901211"/>
    <hyperlink ref="F190" r:id="rId14" display="https://podminky.urs.cz/item/CS_URS_2021_01/451573111"/>
    <hyperlink ref="F197" r:id="rId15" display="https://podminky.urs.cz/item/CS_URS_2021_01/564722111"/>
    <hyperlink ref="F204" r:id="rId16" display="https://podminky.urs.cz/item/CS_URS_2021_01/564871116"/>
    <hyperlink ref="F212" r:id="rId17" display="https://podminky.urs.cz/item/CS_URS_2021_01/831312121"/>
    <hyperlink ref="F219" r:id="rId18" display="https://podminky.urs.cz/item/CS_URS_2021_01/837312221"/>
    <hyperlink ref="F235" r:id="rId19" display="https://podminky.urs.cz/item/CS_URS_2021_01/892351111"/>
    <hyperlink ref="F240" r:id="rId20" display="https://podminky.urs.cz/item/CS_URS_2021_01/892372111"/>
    <hyperlink ref="F242" r:id="rId21" display="https://podminky.urs.cz/item/CS_URS_2021_01/899722113"/>
    <hyperlink ref="F248" r:id="rId22" display="https://podminky.urs.cz/item/CS_URS_2021_01/919735112"/>
    <hyperlink ref="F256" r:id="rId23" display="https://podminky.urs.cz/item/CS_URS_2021_01/997221551"/>
    <hyperlink ref="F258" r:id="rId24" display="https://podminky.urs.cz/item/CS_URS_2021_01/997221559"/>
    <hyperlink ref="F262" r:id="rId25" display="https://podminky.urs.cz/item/CS_URS_2021_01/997221645"/>
    <hyperlink ref="F267" r:id="rId26" display="https://podminky.urs.cz/item/CS_URS_2021_01/997221655"/>
    <hyperlink ref="F273" r:id="rId27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1664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2756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118</v>
      </c>
      <c r="G13" s="41"/>
      <c r="H13" s="41"/>
      <c r="I13" s="146" t="s">
        <v>20</v>
      </c>
      <c r="J13" s="136" t="s">
        <v>1261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152" t="s">
        <v>26</v>
      </c>
      <c r="E15" s="41"/>
      <c r="F15" s="153" t="s">
        <v>27</v>
      </c>
      <c r="G15" s="41"/>
      <c r="H15" s="41"/>
      <c r="I15" s="152" t="s">
        <v>28</v>
      </c>
      <c r="J15" s="153" t="s">
        <v>29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ROUND(J94,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ROUND((SUM(BE94:BE434)),  2)</f>
        <v>0</v>
      </c>
      <c r="G35" s="41"/>
      <c r="H35" s="41"/>
      <c r="I35" s="163">
        <v>0.20999999999999999</v>
      </c>
      <c r="J35" s="162">
        <f>ROUND(((SUM(BE94:BE434))*I35),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ROUND((SUM(BF94:BF434)),  2)</f>
        <v>0</v>
      </c>
      <c r="G36" s="41"/>
      <c r="H36" s="41"/>
      <c r="I36" s="163">
        <v>0.14999999999999999</v>
      </c>
      <c r="J36" s="162">
        <f>ROUND(((SUM(BF94:BF434))*I36),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ROUND((SUM(BG94:BG434)),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ROUND((SUM(BH94:BH434)),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ROUND((SUM(BI94:BI434)),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1664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05 - Dešťová kanalizace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233</v>
      </c>
      <c r="E64" s="184"/>
      <c r="F64" s="184"/>
      <c r="G64" s="184"/>
      <c r="H64" s="184"/>
      <c r="I64" s="184"/>
      <c r="J64" s="185">
        <f>J95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234</v>
      </c>
      <c r="E65" s="189"/>
      <c r="F65" s="189"/>
      <c r="G65" s="189"/>
      <c r="H65" s="189"/>
      <c r="I65" s="189"/>
      <c r="J65" s="190">
        <f>J96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235</v>
      </c>
      <c r="E66" s="189"/>
      <c r="F66" s="189"/>
      <c r="G66" s="189"/>
      <c r="H66" s="189"/>
      <c r="I66" s="189"/>
      <c r="J66" s="190">
        <f>J233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236</v>
      </c>
      <c r="E67" s="189"/>
      <c r="F67" s="189"/>
      <c r="G67" s="189"/>
      <c r="H67" s="189"/>
      <c r="I67" s="189"/>
      <c r="J67" s="190">
        <f>J239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237</v>
      </c>
      <c r="E68" s="189"/>
      <c r="F68" s="189"/>
      <c r="G68" s="189"/>
      <c r="H68" s="189"/>
      <c r="I68" s="189"/>
      <c r="J68" s="190">
        <f>J245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27"/>
      <c r="D69" s="188" t="s">
        <v>238</v>
      </c>
      <c r="E69" s="189"/>
      <c r="F69" s="189"/>
      <c r="G69" s="189"/>
      <c r="H69" s="189"/>
      <c r="I69" s="189"/>
      <c r="J69" s="190">
        <f>J273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239</v>
      </c>
      <c r="E70" s="189"/>
      <c r="F70" s="189"/>
      <c r="G70" s="189"/>
      <c r="H70" s="189"/>
      <c r="I70" s="189"/>
      <c r="J70" s="190">
        <f>J403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240</v>
      </c>
      <c r="E71" s="189"/>
      <c r="F71" s="189"/>
      <c r="G71" s="189"/>
      <c r="H71" s="189"/>
      <c r="I71" s="189"/>
      <c r="J71" s="190">
        <f>J415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241</v>
      </c>
      <c r="E72" s="189"/>
      <c r="F72" s="189"/>
      <c r="G72" s="189"/>
      <c r="H72" s="189"/>
      <c r="I72" s="189"/>
      <c r="J72" s="190">
        <f>J432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242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16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5" t="str">
        <f>E7</f>
        <v>Odkanalizování části města Děčín - Horní Oldřichov - III. a IV. etapa</v>
      </c>
      <c r="F82" s="34"/>
      <c r="G82" s="34"/>
      <c r="H82" s="34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3"/>
      <c r="C83" s="34" t="s">
        <v>221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1"/>
      <c r="B84" s="42"/>
      <c r="C84" s="43"/>
      <c r="D84" s="43"/>
      <c r="E84" s="175" t="s">
        <v>1664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223</v>
      </c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SO 05 - Dešťová kanalizace</v>
      </c>
      <c r="F86" s="43"/>
      <c r="G86" s="43"/>
      <c r="H86" s="43"/>
      <c r="I86" s="43"/>
      <c r="J86" s="43"/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</v>
      </c>
      <c r="D88" s="43"/>
      <c r="E88" s="43"/>
      <c r="F88" s="29" t="str">
        <f>F14</f>
        <v>Horní Oldřichov</v>
      </c>
      <c r="G88" s="43"/>
      <c r="H88" s="43"/>
      <c r="I88" s="34" t="s">
        <v>24</v>
      </c>
      <c r="J88" s="75" t="str">
        <f>IF(J14="","",J14)</f>
        <v>15. 2. 2021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4" t="s">
        <v>30</v>
      </c>
      <c r="D90" s="43"/>
      <c r="E90" s="43"/>
      <c r="F90" s="29" t="str">
        <f>E17</f>
        <v>Statutární město Děčín, Mírové náměstí 1175/5</v>
      </c>
      <c r="G90" s="43"/>
      <c r="H90" s="43"/>
      <c r="I90" s="34" t="s">
        <v>38</v>
      </c>
      <c r="J90" s="39" t="str">
        <f>E23</f>
        <v>AQUECON a.s., Čsl. Legií 445/4, Teplice</v>
      </c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36</v>
      </c>
      <c r="D91" s="43"/>
      <c r="E91" s="43"/>
      <c r="F91" s="29" t="str">
        <f>IF(E20="","",E20)</f>
        <v>Vyplň údaj</v>
      </c>
      <c r="G91" s="43"/>
      <c r="H91" s="43"/>
      <c r="I91" s="34" t="s">
        <v>42</v>
      </c>
      <c r="J91" s="39" t="str">
        <f>E26</f>
        <v xml:space="preserve"> 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92"/>
      <c r="B93" s="193"/>
      <c r="C93" s="194" t="s">
        <v>243</v>
      </c>
      <c r="D93" s="195" t="s">
        <v>65</v>
      </c>
      <c r="E93" s="195" t="s">
        <v>61</v>
      </c>
      <c r="F93" s="195" t="s">
        <v>62</v>
      </c>
      <c r="G93" s="195" t="s">
        <v>244</v>
      </c>
      <c r="H93" s="195" t="s">
        <v>245</v>
      </c>
      <c r="I93" s="195" t="s">
        <v>246</v>
      </c>
      <c r="J93" s="195" t="s">
        <v>231</v>
      </c>
      <c r="K93" s="196" t="s">
        <v>247</v>
      </c>
      <c r="L93" s="197"/>
      <c r="M93" s="95" t="s">
        <v>35</v>
      </c>
      <c r="N93" s="96" t="s">
        <v>50</v>
      </c>
      <c r="O93" s="96" t="s">
        <v>248</v>
      </c>
      <c r="P93" s="96" t="s">
        <v>249</v>
      </c>
      <c r="Q93" s="96" t="s">
        <v>250</v>
      </c>
      <c r="R93" s="96" t="s">
        <v>251</v>
      </c>
      <c r="S93" s="96" t="s">
        <v>252</v>
      </c>
      <c r="T93" s="97" t="s">
        <v>253</v>
      </c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</row>
    <row r="94" s="2" customFormat="1" ht="22.8" customHeight="1">
      <c r="A94" s="41"/>
      <c r="B94" s="42"/>
      <c r="C94" s="102" t="s">
        <v>254</v>
      </c>
      <c r="D94" s="43"/>
      <c r="E94" s="43"/>
      <c r="F94" s="43"/>
      <c r="G94" s="43"/>
      <c r="H94" s="43"/>
      <c r="I94" s="43"/>
      <c r="J94" s="198">
        <f>BK94</f>
        <v>0</v>
      </c>
      <c r="K94" s="43"/>
      <c r="L94" s="47"/>
      <c r="M94" s="98"/>
      <c r="N94" s="199"/>
      <c r="O94" s="99"/>
      <c r="P94" s="200">
        <f>P95</f>
        <v>0</v>
      </c>
      <c r="Q94" s="99"/>
      <c r="R94" s="200">
        <f>R95</f>
        <v>75.300871309999991</v>
      </c>
      <c r="S94" s="99"/>
      <c r="T94" s="201">
        <f>T95</f>
        <v>233.79072000000002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79</v>
      </c>
      <c r="AU94" s="19" t="s">
        <v>232</v>
      </c>
      <c r="BK94" s="202">
        <f>BK95</f>
        <v>0</v>
      </c>
    </row>
    <row r="95" s="12" customFormat="1" ht="25.92" customHeight="1">
      <c r="A95" s="12"/>
      <c r="B95" s="203"/>
      <c r="C95" s="204"/>
      <c r="D95" s="205" t="s">
        <v>79</v>
      </c>
      <c r="E95" s="206" t="s">
        <v>255</v>
      </c>
      <c r="F95" s="206" t="s">
        <v>256</v>
      </c>
      <c r="G95" s="204"/>
      <c r="H95" s="204"/>
      <c r="I95" s="207"/>
      <c r="J95" s="208">
        <f>BK95</f>
        <v>0</v>
      </c>
      <c r="K95" s="204"/>
      <c r="L95" s="209"/>
      <c r="M95" s="210"/>
      <c r="N95" s="211"/>
      <c r="O95" s="211"/>
      <c r="P95" s="212">
        <f>P96+P233+P239+P245+P273+P403+P415+P432</f>
        <v>0</v>
      </c>
      <c r="Q95" s="211"/>
      <c r="R95" s="212">
        <f>R96+R233+R239+R245+R273+R403+R415+R432</f>
        <v>75.300871309999991</v>
      </c>
      <c r="S95" s="211"/>
      <c r="T95" s="213">
        <f>T96+T233+T239+T245+T273+T403+T415+T432</f>
        <v>233.79072000000002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4" t="s">
        <v>87</v>
      </c>
      <c r="AT95" s="215" t="s">
        <v>79</v>
      </c>
      <c r="AU95" s="215" t="s">
        <v>80</v>
      </c>
      <c r="AY95" s="214" t="s">
        <v>257</v>
      </c>
      <c r="BK95" s="216">
        <f>BK96+BK233+BK239+BK245+BK273+BK403+BK415+BK432</f>
        <v>0</v>
      </c>
    </row>
    <row r="96" s="12" customFormat="1" ht="22.8" customHeight="1">
      <c r="A96" s="12"/>
      <c r="B96" s="203"/>
      <c r="C96" s="204"/>
      <c r="D96" s="205" t="s">
        <v>79</v>
      </c>
      <c r="E96" s="217" t="s">
        <v>87</v>
      </c>
      <c r="F96" s="217" t="s">
        <v>258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SUM(P97:P232)</f>
        <v>0</v>
      </c>
      <c r="Q96" s="211"/>
      <c r="R96" s="212">
        <f>SUM(R97:R232)</f>
        <v>1.2673999999999999</v>
      </c>
      <c r="S96" s="211"/>
      <c r="T96" s="213">
        <f>SUM(T97:T232)</f>
        <v>233.79072000000002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4" t="s">
        <v>87</v>
      </c>
      <c r="AT96" s="215" t="s">
        <v>79</v>
      </c>
      <c r="AU96" s="215" t="s">
        <v>87</v>
      </c>
      <c r="AY96" s="214" t="s">
        <v>257</v>
      </c>
      <c r="BK96" s="216">
        <f>SUM(BK97:BK232)</f>
        <v>0</v>
      </c>
    </row>
    <row r="97" s="2" customFormat="1" ht="37.8" customHeight="1">
      <c r="A97" s="41"/>
      <c r="B97" s="42"/>
      <c r="C97" s="219" t="s">
        <v>87</v>
      </c>
      <c r="D97" s="219" t="s">
        <v>259</v>
      </c>
      <c r="E97" s="220" t="s">
        <v>1547</v>
      </c>
      <c r="F97" s="221" t="s">
        <v>1548</v>
      </c>
      <c r="G97" s="222" t="s">
        <v>262</v>
      </c>
      <c r="H97" s="223">
        <v>243.53200000000001</v>
      </c>
      <c r="I97" s="224"/>
      <c r="J97" s="225">
        <f>ROUND(I97*H97,2)</f>
        <v>0</v>
      </c>
      <c r="K97" s="221" t="s">
        <v>263</v>
      </c>
      <c r="L97" s="47"/>
      <c r="M97" s="226" t="s">
        <v>35</v>
      </c>
      <c r="N97" s="227" t="s">
        <v>51</v>
      </c>
      <c r="O97" s="87"/>
      <c r="P97" s="228">
        <f>O97*H97</f>
        <v>0</v>
      </c>
      <c r="Q97" s="228">
        <v>0</v>
      </c>
      <c r="R97" s="228">
        <f>Q97*H97</f>
        <v>0</v>
      </c>
      <c r="S97" s="228">
        <v>0.29999999999999999</v>
      </c>
      <c r="T97" s="229">
        <f>S97*H97</f>
        <v>73.059600000000003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30" t="s">
        <v>264</v>
      </c>
      <c r="AT97" s="230" t="s">
        <v>259</v>
      </c>
      <c r="AU97" s="230" t="s">
        <v>89</v>
      </c>
      <c r="AY97" s="19" t="s">
        <v>257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87</v>
      </c>
      <c r="BK97" s="231">
        <f>ROUND(I97*H97,2)</f>
        <v>0</v>
      </c>
      <c r="BL97" s="19" t="s">
        <v>264</v>
      </c>
      <c r="BM97" s="230" t="s">
        <v>2757</v>
      </c>
    </row>
    <row r="98" s="2" customFormat="1">
      <c r="A98" s="41"/>
      <c r="B98" s="42"/>
      <c r="C98" s="43"/>
      <c r="D98" s="232" t="s">
        <v>266</v>
      </c>
      <c r="E98" s="43"/>
      <c r="F98" s="233" t="s">
        <v>1550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266</v>
      </c>
      <c r="AU98" s="19" t="s">
        <v>89</v>
      </c>
    </row>
    <row r="99" s="13" customFormat="1">
      <c r="A99" s="13"/>
      <c r="B99" s="237"/>
      <c r="C99" s="238"/>
      <c r="D99" s="239" t="s">
        <v>268</v>
      </c>
      <c r="E99" s="240" t="s">
        <v>35</v>
      </c>
      <c r="F99" s="241" t="s">
        <v>2758</v>
      </c>
      <c r="G99" s="238"/>
      <c r="H99" s="240" t="s">
        <v>35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268</v>
      </c>
      <c r="AU99" s="247" t="s">
        <v>89</v>
      </c>
      <c r="AV99" s="13" t="s">
        <v>87</v>
      </c>
      <c r="AW99" s="13" t="s">
        <v>41</v>
      </c>
      <c r="AX99" s="13" t="s">
        <v>80</v>
      </c>
      <c r="AY99" s="247" t="s">
        <v>257</v>
      </c>
    </row>
    <row r="100" s="13" customFormat="1">
      <c r="A100" s="13"/>
      <c r="B100" s="237"/>
      <c r="C100" s="238"/>
      <c r="D100" s="239" t="s">
        <v>268</v>
      </c>
      <c r="E100" s="240" t="s">
        <v>35</v>
      </c>
      <c r="F100" s="241" t="s">
        <v>975</v>
      </c>
      <c r="G100" s="238"/>
      <c r="H100" s="240" t="s">
        <v>35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268</v>
      </c>
      <c r="AU100" s="247" t="s">
        <v>89</v>
      </c>
      <c r="AV100" s="13" t="s">
        <v>87</v>
      </c>
      <c r="AW100" s="13" t="s">
        <v>41</v>
      </c>
      <c r="AX100" s="13" t="s">
        <v>80</v>
      </c>
      <c r="AY100" s="247" t="s">
        <v>257</v>
      </c>
    </row>
    <row r="101" s="13" customFormat="1">
      <c r="A101" s="13"/>
      <c r="B101" s="237"/>
      <c r="C101" s="238"/>
      <c r="D101" s="239" t="s">
        <v>268</v>
      </c>
      <c r="E101" s="240" t="s">
        <v>35</v>
      </c>
      <c r="F101" s="241" t="s">
        <v>2759</v>
      </c>
      <c r="G101" s="238"/>
      <c r="H101" s="240" t="s">
        <v>35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268</v>
      </c>
      <c r="AU101" s="247" t="s">
        <v>89</v>
      </c>
      <c r="AV101" s="13" t="s">
        <v>87</v>
      </c>
      <c r="AW101" s="13" t="s">
        <v>41</v>
      </c>
      <c r="AX101" s="13" t="s">
        <v>80</v>
      </c>
      <c r="AY101" s="247" t="s">
        <v>257</v>
      </c>
    </row>
    <row r="102" s="14" customFormat="1">
      <c r="A102" s="14"/>
      <c r="B102" s="248"/>
      <c r="C102" s="249"/>
      <c r="D102" s="239" t="s">
        <v>268</v>
      </c>
      <c r="E102" s="250" t="s">
        <v>35</v>
      </c>
      <c r="F102" s="251" t="s">
        <v>2760</v>
      </c>
      <c r="G102" s="249"/>
      <c r="H102" s="252">
        <v>212.73400000000001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8" t="s">
        <v>268</v>
      </c>
      <c r="AU102" s="258" t="s">
        <v>89</v>
      </c>
      <c r="AV102" s="14" t="s">
        <v>89</v>
      </c>
      <c r="AW102" s="14" t="s">
        <v>41</v>
      </c>
      <c r="AX102" s="14" t="s">
        <v>80</v>
      </c>
      <c r="AY102" s="258" t="s">
        <v>257</v>
      </c>
    </row>
    <row r="103" s="13" customFormat="1">
      <c r="A103" s="13"/>
      <c r="B103" s="237"/>
      <c r="C103" s="238"/>
      <c r="D103" s="239" t="s">
        <v>268</v>
      </c>
      <c r="E103" s="240" t="s">
        <v>35</v>
      </c>
      <c r="F103" s="241" t="s">
        <v>2761</v>
      </c>
      <c r="G103" s="238"/>
      <c r="H103" s="240" t="s">
        <v>35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268</v>
      </c>
      <c r="AU103" s="247" t="s">
        <v>89</v>
      </c>
      <c r="AV103" s="13" t="s">
        <v>87</v>
      </c>
      <c r="AW103" s="13" t="s">
        <v>41</v>
      </c>
      <c r="AX103" s="13" t="s">
        <v>80</v>
      </c>
      <c r="AY103" s="247" t="s">
        <v>257</v>
      </c>
    </row>
    <row r="104" s="14" customFormat="1">
      <c r="A104" s="14"/>
      <c r="B104" s="248"/>
      <c r="C104" s="249"/>
      <c r="D104" s="239" t="s">
        <v>268</v>
      </c>
      <c r="E104" s="250" t="s">
        <v>35</v>
      </c>
      <c r="F104" s="251" t="s">
        <v>2762</v>
      </c>
      <c r="G104" s="249"/>
      <c r="H104" s="252">
        <v>17.25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8" t="s">
        <v>268</v>
      </c>
      <c r="AU104" s="258" t="s">
        <v>89</v>
      </c>
      <c r="AV104" s="14" t="s">
        <v>89</v>
      </c>
      <c r="AW104" s="14" t="s">
        <v>41</v>
      </c>
      <c r="AX104" s="14" t="s">
        <v>80</v>
      </c>
      <c r="AY104" s="258" t="s">
        <v>257</v>
      </c>
    </row>
    <row r="105" s="13" customFormat="1">
      <c r="A105" s="13"/>
      <c r="B105" s="237"/>
      <c r="C105" s="238"/>
      <c r="D105" s="239" t="s">
        <v>268</v>
      </c>
      <c r="E105" s="240" t="s">
        <v>35</v>
      </c>
      <c r="F105" s="241" t="s">
        <v>2763</v>
      </c>
      <c r="G105" s="238"/>
      <c r="H105" s="240" t="s">
        <v>35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268</v>
      </c>
      <c r="AU105" s="247" t="s">
        <v>89</v>
      </c>
      <c r="AV105" s="13" t="s">
        <v>87</v>
      </c>
      <c r="AW105" s="13" t="s">
        <v>41</v>
      </c>
      <c r="AX105" s="13" t="s">
        <v>80</v>
      </c>
      <c r="AY105" s="247" t="s">
        <v>257</v>
      </c>
    </row>
    <row r="106" s="14" customFormat="1">
      <c r="A106" s="14"/>
      <c r="B106" s="248"/>
      <c r="C106" s="249"/>
      <c r="D106" s="239" t="s">
        <v>268</v>
      </c>
      <c r="E106" s="250" t="s">
        <v>35</v>
      </c>
      <c r="F106" s="251" t="s">
        <v>2764</v>
      </c>
      <c r="G106" s="249"/>
      <c r="H106" s="252">
        <v>13.548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268</v>
      </c>
      <c r="AU106" s="258" t="s">
        <v>89</v>
      </c>
      <c r="AV106" s="14" t="s">
        <v>89</v>
      </c>
      <c r="AW106" s="14" t="s">
        <v>41</v>
      </c>
      <c r="AX106" s="14" t="s">
        <v>80</v>
      </c>
      <c r="AY106" s="258" t="s">
        <v>257</v>
      </c>
    </row>
    <row r="107" s="15" customFormat="1">
      <c r="A107" s="15"/>
      <c r="B107" s="259"/>
      <c r="C107" s="260"/>
      <c r="D107" s="239" t="s">
        <v>268</v>
      </c>
      <c r="E107" s="261" t="s">
        <v>35</v>
      </c>
      <c r="F107" s="262" t="s">
        <v>272</v>
      </c>
      <c r="G107" s="260"/>
      <c r="H107" s="263">
        <v>243.53200000000001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9" t="s">
        <v>268</v>
      </c>
      <c r="AU107" s="269" t="s">
        <v>89</v>
      </c>
      <c r="AV107" s="15" t="s">
        <v>264</v>
      </c>
      <c r="AW107" s="15" t="s">
        <v>41</v>
      </c>
      <c r="AX107" s="15" t="s">
        <v>87</v>
      </c>
      <c r="AY107" s="269" t="s">
        <v>257</v>
      </c>
    </row>
    <row r="108" s="2" customFormat="1" ht="37.8" customHeight="1">
      <c r="A108" s="41"/>
      <c r="B108" s="42"/>
      <c r="C108" s="219" t="s">
        <v>89</v>
      </c>
      <c r="D108" s="219" t="s">
        <v>259</v>
      </c>
      <c r="E108" s="220" t="s">
        <v>1561</v>
      </c>
      <c r="F108" s="221" t="s">
        <v>1562</v>
      </c>
      <c r="G108" s="222" t="s">
        <v>262</v>
      </c>
      <c r="H108" s="223">
        <v>243.53200000000001</v>
      </c>
      <c r="I108" s="224"/>
      <c r="J108" s="225">
        <f>ROUND(I108*H108,2)</f>
        <v>0</v>
      </c>
      <c r="K108" s="221" t="s">
        <v>263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0.44</v>
      </c>
      <c r="T108" s="229">
        <f>S108*H108</f>
        <v>107.15408000000001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264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264</v>
      </c>
      <c r="BM108" s="230" t="s">
        <v>2765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1564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3" customFormat="1">
      <c r="A110" s="13"/>
      <c r="B110" s="237"/>
      <c r="C110" s="238"/>
      <c r="D110" s="239" t="s">
        <v>268</v>
      </c>
      <c r="E110" s="240" t="s">
        <v>35</v>
      </c>
      <c r="F110" s="241" t="s">
        <v>2758</v>
      </c>
      <c r="G110" s="238"/>
      <c r="H110" s="240" t="s">
        <v>35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268</v>
      </c>
      <c r="AU110" s="247" t="s">
        <v>89</v>
      </c>
      <c r="AV110" s="13" t="s">
        <v>87</v>
      </c>
      <c r="AW110" s="13" t="s">
        <v>41</v>
      </c>
      <c r="AX110" s="13" t="s">
        <v>80</v>
      </c>
      <c r="AY110" s="247" t="s">
        <v>257</v>
      </c>
    </row>
    <row r="111" s="13" customFormat="1">
      <c r="A111" s="13"/>
      <c r="B111" s="237"/>
      <c r="C111" s="238"/>
      <c r="D111" s="239" t="s">
        <v>268</v>
      </c>
      <c r="E111" s="240" t="s">
        <v>35</v>
      </c>
      <c r="F111" s="241" t="s">
        <v>975</v>
      </c>
      <c r="G111" s="238"/>
      <c r="H111" s="240" t="s">
        <v>35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268</v>
      </c>
      <c r="AU111" s="247" t="s">
        <v>89</v>
      </c>
      <c r="AV111" s="13" t="s">
        <v>87</v>
      </c>
      <c r="AW111" s="13" t="s">
        <v>41</v>
      </c>
      <c r="AX111" s="13" t="s">
        <v>80</v>
      </c>
      <c r="AY111" s="247" t="s">
        <v>257</v>
      </c>
    </row>
    <row r="112" s="13" customFormat="1">
      <c r="A112" s="13"/>
      <c r="B112" s="237"/>
      <c r="C112" s="238"/>
      <c r="D112" s="239" t="s">
        <v>268</v>
      </c>
      <c r="E112" s="240" t="s">
        <v>35</v>
      </c>
      <c r="F112" s="241" t="s">
        <v>2759</v>
      </c>
      <c r="G112" s="238"/>
      <c r="H112" s="240" t="s">
        <v>35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7" t="s">
        <v>268</v>
      </c>
      <c r="AU112" s="247" t="s">
        <v>89</v>
      </c>
      <c r="AV112" s="13" t="s">
        <v>87</v>
      </c>
      <c r="AW112" s="13" t="s">
        <v>41</v>
      </c>
      <c r="AX112" s="13" t="s">
        <v>80</v>
      </c>
      <c r="AY112" s="247" t="s">
        <v>257</v>
      </c>
    </row>
    <row r="113" s="14" customFormat="1">
      <c r="A113" s="14"/>
      <c r="B113" s="248"/>
      <c r="C113" s="249"/>
      <c r="D113" s="239" t="s">
        <v>268</v>
      </c>
      <c r="E113" s="250" t="s">
        <v>35</v>
      </c>
      <c r="F113" s="251" t="s">
        <v>2760</v>
      </c>
      <c r="G113" s="249"/>
      <c r="H113" s="252">
        <v>212.73400000000001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8" t="s">
        <v>268</v>
      </c>
      <c r="AU113" s="258" t="s">
        <v>89</v>
      </c>
      <c r="AV113" s="14" t="s">
        <v>89</v>
      </c>
      <c r="AW113" s="14" t="s">
        <v>41</v>
      </c>
      <c r="AX113" s="14" t="s">
        <v>80</v>
      </c>
      <c r="AY113" s="258" t="s">
        <v>257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2761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4" customFormat="1">
      <c r="A115" s="14"/>
      <c r="B115" s="248"/>
      <c r="C115" s="249"/>
      <c r="D115" s="239" t="s">
        <v>268</v>
      </c>
      <c r="E115" s="250" t="s">
        <v>35</v>
      </c>
      <c r="F115" s="251" t="s">
        <v>2762</v>
      </c>
      <c r="G115" s="249"/>
      <c r="H115" s="252">
        <v>17.25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268</v>
      </c>
      <c r="AU115" s="258" t="s">
        <v>89</v>
      </c>
      <c r="AV115" s="14" t="s">
        <v>89</v>
      </c>
      <c r="AW115" s="14" t="s">
        <v>41</v>
      </c>
      <c r="AX115" s="14" t="s">
        <v>80</v>
      </c>
      <c r="AY115" s="258" t="s">
        <v>257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2763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4" customFormat="1">
      <c r="A117" s="14"/>
      <c r="B117" s="248"/>
      <c r="C117" s="249"/>
      <c r="D117" s="239" t="s">
        <v>268</v>
      </c>
      <c r="E117" s="250" t="s">
        <v>35</v>
      </c>
      <c r="F117" s="251" t="s">
        <v>2764</v>
      </c>
      <c r="G117" s="249"/>
      <c r="H117" s="252">
        <v>13.548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268</v>
      </c>
      <c r="AU117" s="258" t="s">
        <v>89</v>
      </c>
      <c r="AV117" s="14" t="s">
        <v>89</v>
      </c>
      <c r="AW117" s="14" t="s">
        <v>41</v>
      </c>
      <c r="AX117" s="14" t="s">
        <v>80</v>
      </c>
      <c r="AY117" s="258" t="s">
        <v>257</v>
      </c>
    </row>
    <row r="118" s="15" customFormat="1">
      <c r="A118" s="15"/>
      <c r="B118" s="259"/>
      <c r="C118" s="260"/>
      <c r="D118" s="239" t="s">
        <v>268</v>
      </c>
      <c r="E118" s="261" t="s">
        <v>35</v>
      </c>
      <c r="F118" s="262" t="s">
        <v>272</v>
      </c>
      <c r="G118" s="260"/>
      <c r="H118" s="263">
        <v>243.53200000000001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9" t="s">
        <v>268</v>
      </c>
      <c r="AU118" s="269" t="s">
        <v>89</v>
      </c>
      <c r="AV118" s="15" t="s">
        <v>264</v>
      </c>
      <c r="AW118" s="15" t="s">
        <v>41</v>
      </c>
      <c r="AX118" s="15" t="s">
        <v>87</v>
      </c>
      <c r="AY118" s="269" t="s">
        <v>257</v>
      </c>
    </row>
    <row r="119" s="2" customFormat="1" ht="33" customHeight="1">
      <c r="A119" s="41"/>
      <c r="B119" s="42"/>
      <c r="C119" s="219" t="s">
        <v>98</v>
      </c>
      <c r="D119" s="219" t="s">
        <v>259</v>
      </c>
      <c r="E119" s="220" t="s">
        <v>1565</v>
      </c>
      <c r="F119" s="221" t="s">
        <v>1566</v>
      </c>
      <c r="G119" s="222" t="s">
        <v>262</v>
      </c>
      <c r="H119" s="223">
        <v>243.53200000000001</v>
      </c>
      <c r="I119" s="224"/>
      <c r="J119" s="225">
        <f>ROUND(I119*H119,2)</f>
        <v>0</v>
      </c>
      <c r="K119" s="221" t="s">
        <v>263</v>
      </c>
      <c r="L119" s="47"/>
      <c r="M119" s="226" t="s">
        <v>35</v>
      </c>
      <c r="N119" s="227" t="s">
        <v>51</v>
      </c>
      <c r="O119" s="87"/>
      <c r="P119" s="228">
        <f>O119*H119</f>
        <v>0</v>
      </c>
      <c r="Q119" s="228">
        <v>0</v>
      </c>
      <c r="R119" s="228">
        <f>Q119*H119</f>
        <v>0</v>
      </c>
      <c r="S119" s="228">
        <v>0.22</v>
      </c>
      <c r="T119" s="229">
        <f>S119*H119</f>
        <v>53.577040000000004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30" t="s">
        <v>264</v>
      </c>
      <c r="AT119" s="230" t="s">
        <v>259</v>
      </c>
      <c r="AU119" s="230" t="s">
        <v>89</v>
      </c>
      <c r="AY119" s="19" t="s">
        <v>257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87</v>
      </c>
      <c r="BK119" s="231">
        <f>ROUND(I119*H119,2)</f>
        <v>0</v>
      </c>
      <c r="BL119" s="19" t="s">
        <v>264</v>
      </c>
      <c r="BM119" s="230" t="s">
        <v>2766</v>
      </c>
    </row>
    <row r="120" s="2" customFormat="1">
      <c r="A120" s="41"/>
      <c r="B120" s="42"/>
      <c r="C120" s="43"/>
      <c r="D120" s="232" t="s">
        <v>266</v>
      </c>
      <c r="E120" s="43"/>
      <c r="F120" s="233" t="s">
        <v>1568</v>
      </c>
      <c r="G120" s="43"/>
      <c r="H120" s="43"/>
      <c r="I120" s="234"/>
      <c r="J120" s="43"/>
      <c r="K120" s="43"/>
      <c r="L120" s="47"/>
      <c r="M120" s="235"/>
      <c r="N120" s="23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266</v>
      </c>
      <c r="AU120" s="19" t="s">
        <v>89</v>
      </c>
    </row>
    <row r="121" s="13" customFormat="1">
      <c r="A121" s="13"/>
      <c r="B121" s="237"/>
      <c r="C121" s="238"/>
      <c r="D121" s="239" t="s">
        <v>268</v>
      </c>
      <c r="E121" s="240" t="s">
        <v>35</v>
      </c>
      <c r="F121" s="241" t="s">
        <v>2758</v>
      </c>
      <c r="G121" s="238"/>
      <c r="H121" s="240" t="s">
        <v>35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268</v>
      </c>
      <c r="AU121" s="247" t="s">
        <v>89</v>
      </c>
      <c r="AV121" s="13" t="s">
        <v>87</v>
      </c>
      <c r="AW121" s="13" t="s">
        <v>41</v>
      </c>
      <c r="AX121" s="13" t="s">
        <v>80</v>
      </c>
      <c r="AY121" s="247" t="s">
        <v>257</v>
      </c>
    </row>
    <row r="122" s="13" customFormat="1">
      <c r="A122" s="13"/>
      <c r="B122" s="237"/>
      <c r="C122" s="238"/>
      <c r="D122" s="239" t="s">
        <v>268</v>
      </c>
      <c r="E122" s="240" t="s">
        <v>35</v>
      </c>
      <c r="F122" s="241" t="s">
        <v>975</v>
      </c>
      <c r="G122" s="238"/>
      <c r="H122" s="240" t="s">
        <v>35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268</v>
      </c>
      <c r="AU122" s="247" t="s">
        <v>89</v>
      </c>
      <c r="AV122" s="13" t="s">
        <v>87</v>
      </c>
      <c r="AW122" s="13" t="s">
        <v>41</v>
      </c>
      <c r="AX122" s="13" t="s">
        <v>80</v>
      </c>
      <c r="AY122" s="247" t="s">
        <v>257</v>
      </c>
    </row>
    <row r="123" s="13" customFormat="1">
      <c r="A123" s="13"/>
      <c r="B123" s="237"/>
      <c r="C123" s="238"/>
      <c r="D123" s="239" t="s">
        <v>268</v>
      </c>
      <c r="E123" s="240" t="s">
        <v>35</v>
      </c>
      <c r="F123" s="241" t="s">
        <v>2759</v>
      </c>
      <c r="G123" s="238"/>
      <c r="H123" s="240" t="s">
        <v>35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268</v>
      </c>
      <c r="AU123" s="247" t="s">
        <v>89</v>
      </c>
      <c r="AV123" s="13" t="s">
        <v>87</v>
      </c>
      <c r="AW123" s="13" t="s">
        <v>41</v>
      </c>
      <c r="AX123" s="13" t="s">
        <v>80</v>
      </c>
      <c r="AY123" s="247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2760</v>
      </c>
      <c r="G124" s="249"/>
      <c r="H124" s="252">
        <v>212.73400000000001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3" customFormat="1">
      <c r="A125" s="13"/>
      <c r="B125" s="237"/>
      <c r="C125" s="238"/>
      <c r="D125" s="239" t="s">
        <v>268</v>
      </c>
      <c r="E125" s="240" t="s">
        <v>35</v>
      </c>
      <c r="F125" s="241" t="s">
        <v>2761</v>
      </c>
      <c r="G125" s="238"/>
      <c r="H125" s="240" t="s">
        <v>35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268</v>
      </c>
      <c r="AU125" s="247" t="s">
        <v>89</v>
      </c>
      <c r="AV125" s="13" t="s">
        <v>87</v>
      </c>
      <c r="AW125" s="13" t="s">
        <v>41</v>
      </c>
      <c r="AX125" s="13" t="s">
        <v>80</v>
      </c>
      <c r="AY125" s="247" t="s">
        <v>257</v>
      </c>
    </row>
    <row r="126" s="14" customFormat="1">
      <c r="A126" s="14"/>
      <c r="B126" s="248"/>
      <c r="C126" s="249"/>
      <c r="D126" s="239" t="s">
        <v>268</v>
      </c>
      <c r="E126" s="250" t="s">
        <v>35</v>
      </c>
      <c r="F126" s="251" t="s">
        <v>2762</v>
      </c>
      <c r="G126" s="249"/>
      <c r="H126" s="252">
        <v>17.25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268</v>
      </c>
      <c r="AU126" s="258" t="s">
        <v>89</v>
      </c>
      <c r="AV126" s="14" t="s">
        <v>89</v>
      </c>
      <c r="AW126" s="14" t="s">
        <v>41</v>
      </c>
      <c r="AX126" s="14" t="s">
        <v>80</v>
      </c>
      <c r="AY126" s="258" t="s">
        <v>257</v>
      </c>
    </row>
    <row r="127" s="13" customFormat="1">
      <c r="A127" s="13"/>
      <c r="B127" s="237"/>
      <c r="C127" s="238"/>
      <c r="D127" s="239" t="s">
        <v>268</v>
      </c>
      <c r="E127" s="240" t="s">
        <v>35</v>
      </c>
      <c r="F127" s="241" t="s">
        <v>2763</v>
      </c>
      <c r="G127" s="238"/>
      <c r="H127" s="240" t="s">
        <v>35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268</v>
      </c>
      <c r="AU127" s="247" t="s">
        <v>89</v>
      </c>
      <c r="AV127" s="13" t="s">
        <v>87</v>
      </c>
      <c r="AW127" s="13" t="s">
        <v>41</v>
      </c>
      <c r="AX127" s="13" t="s">
        <v>80</v>
      </c>
      <c r="AY127" s="247" t="s">
        <v>257</v>
      </c>
    </row>
    <row r="128" s="14" customFormat="1">
      <c r="A128" s="14"/>
      <c r="B128" s="248"/>
      <c r="C128" s="249"/>
      <c r="D128" s="239" t="s">
        <v>268</v>
      </c>
      <c r="E128" s="250" t="s">
        <v>35</v>
      </c>
      <c r="F128" s="251" t="s">
        <v>2764</v>
      </c>
      <c r="G128" s="249"/>
      <c r="H128" s="252">
        <v>13.548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268</v>
      </c>
      <c r="AU128" s="258" t="s">
        <v>89</v>
      </c>
      <c r="AV128" s="14" t="s">
        <v>89</v>
      </c>
      <c r="AW128" s="14" t="s">
        <v>41</v>
      </c>
      <c r="AX128" s="14" t="s">
        <v>80</v>
      </c>
      <c r="AY128" s="258" t="s">
        <v>257</v>
      </c>
    </row>
    <row r="129" s="15" customFormat="1">
      <c r="A129" s="15"/>
      <c r="B129" s="259"/>
      <c r="C129" s="260"/>
      <c r="D129" s="239" t="s">
        <v>268</v>
      </c>
      <c r="E129" s="261" t="s">
        <v>35</v>
      </c>
      <c r="F129" s="262" t="s">
        <v>272</v>
      </c>
      <c r="G129" s="260"/>
      <c r="H129" s="263">
        <v>243.53200000000001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9" t="s">
        <v>268</v>
      </c>
      <c r="AU129" s="269" t="s">
        <v>89</v>
      </c>
      <c r="AV129" s="15" t="s">
        <v>264</v>
      </c>
      <c r="AW129" s="15" t="s">
        <v>41</v>
      </c>
      <c r="AX129" s="15" t="s">
        <v>87</v>
      </c>
      <c r="AY129" s="269" t="s">
        <v>257</v>
      </c>
    </row>
    <row r="130" s="2" customFormat="1" ht="16.5" customHeight="1">
      <c r="A130" s="41"/>
      <c r="B130" s="42"/>
      <c r="C130" s="219" t="s">
        <v>264</v>
      </c>
      <c r="D130" s="219" t="s">
        <v>259</v>
      </c>
      <c r="E130" s="220" t="s">
        <v>281</v>
      </c>
      <c r="F130" s="221" t="s">
        <v>282</v>
      </c>
      <c r="G130" s="222" t="s">
        <v>283</v>
      </c>
      <c r="H130" s="223">
        <v>120</v>
      </c>
      <c r="I130" s="224"/>
      <c r="J130" s="225">
        <f>ROUND(I130*H130,2)</f>
        <v>0</v>
      </c>
      <c r="K130" s="221" t="s">
        <v>263</v>
      </c>
      <c r="L130" s="47"/>
      <c r="M130" s="226" t="s">
        <v>35</v>
      </c>
      <c r="N130" s="227" t="s">
        <v>51</v>
      </c>
      <c r="O130" s="87"/>
      <c r="P130" s="228">
        <f>O130*H130</f>
        <v>0</v>
      </c>
      <c r="Q130" s="228">
        <v>3.0000000000000001E-05</v>
      </c>
      <c r="R130" s="228">
        <f>Q130*H130</f>
        <v>0.0035999999999999999</v>
      </c>
      <c r="S130" s="228">
        <v>0</v>
      </c>
      <c r="T130" s="22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0" t="s">
        <v>264</v>
      </c>
      <c r="AT130" s="230" t="s">
        <v>259</v>
      </c>
      <c r="AU130" s="230" t="s">
        <v>89</v>
      </c>
      <c r="AY130" s="19" t="s">
        <v>257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87</v>
      </c>
      <c r="BK130" s="231">
        <f>ROUND(I130*H130,2)</f>
        <v>0</v>
      </c>
      <c r="BL130" s="19" t="s">
        <v>264</v>
      </c>
      <c r="BM130" s="230" t="s">
        <v>2767</v>
      </c>
    </row>
    <row r="131" s="2" customFormat="1">
      <c r="A131" s="41"/>
      <c r="B131" s="42"/>
      <c r="C131" s="43"/>
      <c r="D131" s="232" t="s">
        <v>266</v>
      </c>
      <c r="E131" s="43"/>
      <c r="F131" s="233" t="s">
        <v>285</v>
      </c>
      <c r="G131" s="43"/>
      <c r="H131" s="43"/>
      <c r="I131" s="234"/>
      <c r="J131" s="43"/>
      <c r="K131" s="43"/>
      <c r="L131" s="47"/>
      <c r="M131" s="235"/>
      <c r="N131" s="23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266</v>
      </c>
      <c r="AU131" s="19" t="s">
        <v>89</v>
      </c>
    </row>
    <row r="132" s="13" customFormat="1">
      <c r="A132" s="13"/>
      <c r="B132" s="237"/>
      <c r="C132" s="238"/>
      <c r="D132" s="239" t="s">
        <v>268</v>
      </c>
      <c r="E132" s="240" t="s">
        <v>35</v>
      </c>
      <c r="F132" s="241" t="s">
        <v>2758</v>
      </c>
      <c r="G132" s="238"/>
      <c r="H132" s="240" t="s">
        <v>35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268</v>
      </c>
      <c r="AU132" s="247" t="s">
        <v>89</v>
      </c>
      <c r="AV132" s="13" t="s">
        <v>87</v>
      </c>
      <c r="AW132" s="13" t="s">
        <v>41</v>
      </c>
      <c r="AX132" s="13" t="s">
        <v>80</v>
      </c>
      <c r="AY132" s="247" t="s">
        <v>257</v>
      </c>
    </row>
    <row r="133" s="14" customFormat="1">
      <c r="A133" s="14"/>
      <c r="B133" s="248"/>
      <c r="C133" s="249"/>
      <c r="D133" s="239" t="s">
        <v>268</v>
      </c>
      <c r="E133" s="250" t="s">
        <v>35</v>
      </c>
      <c r="F133" s="251" t="s">
        <v>2768</v>
      </c>
      <c r="G133" s="249"/>
      <c r="H133" s="252">
        <v>120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268</v>
      </c>
      <c r="AU133" s="258" t="s">
        <v>89</v>
      </c>
      <c r="AV133" s="14" t="s">
        <v>89</v>
      </c>
      <c r="AW133" s="14" t="s">
        <v>41</v>
      </c>
      <c r="AX133" s="14" t="s">
        <v>80</v>
      </c>
      <c r="AY133" s="258" t="s">
        <v>257</v>
      </c>
    </row>
    <row r="134" s="15" customFormat="1">
      <c r="A134" s="15"/>
      <c r="B134" s="259"/>
      <c r="C134" s="260"/>
      <c r="D134" s="239" t="s">
        <v>268</v>
      </c>
      <c r="E134" s="261" t="s">
        <v>35</v>
      </c>
      <c r="F134" s="262" t="s">
        <v>272</v>
      </c>
      <c r="G134" s="260"/>
      <c r="H134" s="263">
        <v>120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9" t="s">
        <v>268</v>
      </c>
      <c r="AU134" s="269" t="s">
        <v>89</v>
      </c>
      <c r="AV134" s="15" t="s">
        <v>264</v>
      </c>
      <c r="AW134" s="15" t="s">
        <v>41</v>
      </c>
      <c r="AX134" s="15" t="s">
        <v>87</v>
      </c>
      <c r="AY134" s="269" t="s">
        <v>257</v>
      </c>
    </row>
    <row r="135" s="2" customFormat="1" ht="24.15" customHeight="1">
      <c r="A135" s="41"/>
      <c r="B135" s="42"/>
      <c r="C135" s="219" t="s">
        <v>287</v>
      </c>
      <c r="D135" s="219" t="s">
        <v>259</v>
      </c>
      <c r="E135" s="220" t="s">
        <v>288</v>
      </c>
      <c r="F135" s="221" t="s">
        <v>289</v>
      </c>
      <c r="G135" s="222" t="s">
        <v>290</v>
      </c>
      <c r="H135" s="223">
        <v>15</v>
      </c>
      <c r="I135" s="224"/>
      <c r="J135" s="225">
        <f>ROUND(I135*H135,2)</f>
        <v>0</v>
      </c>
      <c r="K135" s="221" t="s">
        <v>263</v>
      </c>
      <c r="L135" s="47"/>
      <c r="M135" s="226" t="s">
        <v>35</v>
      </c>
      <c r="N135" s="227" t="s">
        <v>51</v>
      </c>
      <c r="O135" s="87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30" t="s">
        <v>264</v>
      </c>
      <c r="AT135" s="230" t="s">
        <v>259</v>
      </c>
      <c r="AU135" s="230" t="s">
        <v>89</v>
      </c>
      <c r="AY135" s="19" t="s">
        <v>257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87</v>
      </c>
      <c r="BK135" s="231">
        <f>ROUND(I135*H135,2)</f>
        <v>0</v>
      </c>
      <c r="BL135" s="19" t="s">
        <v>264</v>
      </c>
      <c r="BM135" s="230" t="s">
        <v>2769</v>
      </c>
    </row>
    <row r="136" s="2" customFormat="1">
      <c r="A136" s="41"/>
      <c r="B136" s="42"/>
      <c r="C136" s="43"/>
      <c r="D136" s="232" t="s">
        <v>266</v>
      </c>
      <c r="E136" s="43"/>
      <c r="F136" s="233" t="s">
        <v>292</v>
      </c>
      <c r="G136" s="43"/>
      <c r="H136" s="43"/>
      <c r="I136" s="234"/>
      <c r="J136" s="43"/>
      <c r="K136" s="43"/>
      <c r="L136" s="47"/>
      <c r="M136" s="235"/>
      <c r="N136" s="23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266</v>
      </c>
      <c r="AU136" s="19" t="s">
        <v>89</v>
      </c>
    </row>
    <row r="137" s="13" customFormat="1">
      <c r="A137" s="13"/>
      <c r="B137" s="237"/>
      <c r="C137" s="238"/>
      <c r="D137" s="239" t="s">
        <v>268</v>
      </c>
      <c r="E137" s="240" t="s">
        <v>35</v>
      </c>
      <c r="F137" s="241" t="s">
        <v>2758</v>
      </c>
      <c r="G137" s="238"/>
      <c r="H137" s="240" t="s">
        <v>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268</v>
      </c>
      <c r="AU137" s="247" t="s">
        <v>89</v>
      </c>
      <c r="AV137" s="13" t="s">
        <v>87</v>
      </c>
      <c r="AW137" s="13" t="s">
        <v>41</v>
      </c>
      <c r="AX137" s="13" t="s">
        <v>80</v>
      </c>
      <c r="AY137" s="247" t="s">
        <v>257</v>
      </c>
    </row>
    <row r="138" s="14" customFormat="1">
      <c r="A138" s="14"/>
      <c r="B138" s="248"/>
      <c r="C138" s="249"/>
      <c r="D138" s="239" t="s">
        <v>268</v>
      </c>
      <c r="E138" s="250" t="s">
        <v>35</v>
      </c>
      <c r="F138" s="251" t="s">
        <v>8</v>
      </c>
      <c r="G138" s="249"/>
      <c r="H138" s="252">
        <v>15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268</v>
      </c>
      <c r="AU138" s="258" t="s">
        <v>89</v>
      </c>
      <c r="AV138" s="14" t="s">
        <v>89</v>
      </c>
      <c r="AW138" s="14" t="s">
        <v>41</v>
      </c>
      <c r="AX138" s="14" t="s">
        <v>80</v>
      </c>
      <c r="AY138" s="258" t="s">
        <v>257</v>
      </c>
    </row>
    <row r="139" s="15" customFormat="1">
      <c r="A139" s="15"/>
      <c r="B139" s="259"/>
      <c r="C139" s="260"/>
      <c r="D139" s="239" t="s">
        <v>268</v>
      </c>
      <c r="E139" s="261" t="s">
        <v>35</v>
      </c>
      <c r="F139" s="262" t="s">
        <v>272</v>
      </c>
      <c r="G139" s="260"/>
      <c r="H139" s="263">
        <v>15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268</v>
      </c>
      <c r="AU139" s="269" t="s">
        <v>89</v>
      </c>
      <c r="AV139" s="15" t="s">
        <v>264</v>
      </c>
      <c r="AW139" s="15" t="s">
        <v>41</v>
      </c>
      <c r="AX139" s="15" t="s">
        <v>87</v>
      </c>
      <c r="AY139" s="269" t="s">
        <v>257</v>
      </c>
    </row>
    <row r="140" s="2" customFormat="1" ht="49.05" customHeight="1">
      <c r="A140" s="41"/>
      <c r="B140" s="42"/>
      <c r="C140" s="219" t="s">
        <v>294</v>
      </c>
      <c r="D140" s="219" t="s">
        <v>259</v>
      </c>
      <c r="E140" s="220" t="s">
        <v>295</v>
      </c>
      <c r="F140" s="221" t="s">
        <v>296</v>
      </c>
      <c r="G140" s="222" t="s">
        <v>297</v>
      </c>
      <c r="H140" s="223">
        <v>9.5999999999999996</v>
      </c>
      <c r="I140" s="224"/>
      <c r="J140" s="225">
        <f>ROUND(I140*H140,2)</f>
        <v>0</v>
      </c>
      <c r="K140" s="221" t="s">
        <v>263</v>
      </c>
      <c r="L140" s="47"/>
      <c r="M140" s="226" t="s">
        <v>35</v>
      </c>
      <c r="N140" s="227" t="s">
        <v>51</v>
      </c>
      <c r="O140" s="87"/>
      <c r="P140" s="228">
        <f>O140*H140</f>
        <v>0</v>
      </c>
      <c r="Q140" s="228">
        <v>0.036900000000000002</v>
      </c>
      <c r="R140" s="228">
        <f>Q140*H140</f>
        <v>0.35424</v>
      </c>
      <c r="S140" s="228">
        <v>0</v>
      </c>
      <c r="T140" s="22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30" t="s">
        <v>264</v>
      </c>
      <c r="AT140" s="230" t="s">
        <v>259</v>
      </c>
      <c r="AU140" s="230" t="s">
        <v>89</v>
      </c>
      <c r="AY140" s="19" t="s">
        <v>257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87</v>
      </c>
      <c r="BK140" s="231">
        <f>ROUND(I140*H140,2)</f>
        <v>0</v>
      </c>
      <c r="BL140" s="19" t="s">
        <v>264</v>
      </c>
      <c r="BM140" s="230" t="s">
        <v>2770</v>
      </c>
    </row>
    <row r="141" s="2" customFormat="1">
      <c r="A141" s="41"/>
      <c r="B141" s="42"/>
      <c r="C141" s="43"/>
      <c r="D141" s="232" t="s">
        <v>266</v>
      </c>
      <c r="E141" s="43"/>
      <c r="F141" s="233" t="s">
        <v>299</v>
      </c>
      <c r="G141" s="43"/>
      <c r="H141" s="43"/>
      <c r="I141" s="234"/>
      <c r="J141" s="43"/>
      <c r="K141" s="43"/>
      <c r="L141" s="47"/>
      <c r="M141" s="235"/>
      <c r="N141" s="23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266</v>
      </c>
      <c r="AU141" s="19" t="s">
        <v>89</v>
      </c>
    </row>
    <row r="142" s="13" customFormat="1">
      <c r="A142" s="13"/>
      <c r="B142" s="237"/>
      <c r="C142" s="238"/>
      <c r="D142" s="239" t="s">
        <v>268</v>
      </c>
      <c r="E142" s="240" t="s">
        <v>35</v>
      </c>
      <c r="F142" s="241" t="s">
        <v>2758</v>
      </c>
      <c r="G142" s="238"/>
      <c r="H142" s="240" t="s">
        <v>35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268</v>
      </c>
      <c r="AU142" s="247" t="s">
        <v>89</v>
      </c>
      <c r="AV142" s="13" t="s">
        <v>87</v>
      </c>
      <c r="AW142" s="13" t="s">
        <v>41</v>
      </c>
      <c r="AX142" s="13" t="s">
        <v>80</v>
      </c>
      <c r="AY142" s="247" t="s">
        <v>257</v>
      </c>
    </row>
    <row r="143" s="13" customFormat="1">
      <c r="A143" s="13"/>
      <c r="B143" s="237"/>
      <c r="C143" s="238"/>
      <c r="D143" s="239" t="s">
        <v>268</v>
      </c>
      <c r="E143" s="240" t="s">
        <v>35</v>
      </c>
      <c r="F143" s="241" t="s">
        <v>2771</v>
      </c>
      <c r="G143" s="238"/>
      <c r="H143" s="240" t="s">
        <v>35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268</v>
      </c>
      <c r="AU143" s="247" t="s">
        <v>89</v>
      </c>
      <c r="AV143" s="13" t="s">
        <v>87</v>
      </c>
      <c r="AW143" s="13" t="s">
        <v>41</v>
      </c>
      <c r="AX143" s="13" t="s">
        <v>80</v>
      </c>
      <c r="AY143" s="247" t="s">
        <v>257</v>
      </c>
    </row>
    <row r="144" s="14" customFormat="1">
      <c r="A144" s="14"/>
      <c r="B144" s="248"/>
      <c r="C144" s="249"/>
      <c r="D144" s="239" t="s">
        <v>268</v>
      </c>
      <c r="E144" s="250" t="s">
        <v>35</v>
      </c>
      <c r="F144" s="251" t="s">
        <v>2587</v>
      </c>
      <c r="G144" s="249"/>
      <c r="H144" s="252">
        <v>9.5999999999999996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268</v>
      </c>
      <c r="AU144" s="258" t="s">
        <v>89</v>
      </c>
      <c r="AV144" s="14" t="s">
        <v>89</v>
      </c>
      <c r="AW144" s="14" t="s">
        <v>41</v>
      </c>
      <c r="AX144" s="14" t="s">
        <v>80</v>
      </c>
      <c r="AY144" s="258" t="s">
        <v>257</v>
      </c>
    </row>
    <row r="145" s="15" customFormat="1">
      <c r="A145" s="15"/>
      <c r="B145" s="259"/>
      <c r="C145" s="260"/>
      <c r="D145" s="239" t="s">
        <v>268</v>
      </c>
      <c r="E145" s="261" t="s">
        <v>35</v>
      </c>
      <c r="F145" s="262" t="s">
        <v>272</v>
      </c>
      <c r="G145" s="260"/>
      <c r="H145" s="263">
        <v>9.5999999999999996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268</v>
      </c>
      <c r="AU145" s="269" t="s">
        <v>89</v>
      </c>
      <c r="AV145" s="15" t="s">
        <v>264</v>
      </c>
      <c r="AW145" s="15" t="s">
        <v>41</v>
      </c>
      <c r="AX145" s="15" t="s">
        <v>87</v>
      </c>
      <c r="AY145" s="269" t="s">
        <v>257</v>
      </c>
    </row>
    <row r="146" s="2" customFormat="1" ht="49.05" customHeight="1">
      <c r="A146" s="41"/>
      <c r="B146" s="42"/>
      <c r="C146" s="219" t="s">
        <v>302</v>
      </c>
      <c r="D146" s="219" t="s">
        <v>259</v>
      </c>
      <c r="E146" s="220" t="s">
        <v>303</v>
      </c>
      <c r="F146" s="221" t="s">
        <v>304</v>
      </c>
      <c r="G146" s="222" t="s">
        <v>297</v>
      </c>
      <c r="H146" s="223">
        <v>2.3999999999999999</v>
      </c>
      <c r="I146" s="224"/>
      <c r="J146" s="225">
        <f>ROUND(I146*H146,2)</f>
        <v>0</v>
      </c>
      <c r="K146" s="221" t="s">
        <v>263</v>
      </c>
      <c r="L146" s="47"/>
      <c r="M146" s="226" t="s">
        <v>35</v>
      </c>
      <c r="N146" s="227" t="s">
        <v>51</v>
      </c>
      <c r="O146" s="87"/>
      <c r="P146" s="228">
        <f>O146*H146</f>
        <v>0</v>
      </c>
      <c r="Q146" s="228">
        <v>0.0086800000000000002</v>
      </c>
      <c r="R146" s="228">
        <f>Q146*H146</f>
        <v>0.020832</v>
      </c>
      <c r="S146" s="228">
        <v>0</v>
      </c>
      <c r="T146" s="22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30" t="s">
        <v>264</v>
      </c>
      <c r="AT146" s="230" t="s">
        <v>259</v>
      </c>
      <c r="AU146" s="230" t="s">
        <v>89</v>
      </c>
      <c r="AY146" s="19" t="s">
        <v>257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87</v>
      </c>
      <c r="BK146" s="231">
        <f>ROUND(I146*H146,2)</f>
        <v>0</v>
      </c>
      <c r="BL146" s="19" t="s">
        <v>264</v>
      </c>
      <c r="BM146" s="230" t="s">
        <v>2772</v>
      </c>
    </row>
    <row r="147" s="2" customFormat="1">
      <c r="A147" s="41"/>
      <c r="B147" s="42"/>
      <c r="C147" s="43"/>
      <c r="D147" s="232" t="s">
        <v>266</v>
      </c>
      <c r="E147" s="43"/>
      <c r="F147" s="233" t="s">
        <v>306</v>
      </c>
      <c r="G147" s="43"/>
      <c r="H147" s="43"/>
      <c r="I147" s="234"/>
      <c r="J147" s="43"/>
      <c r="K147" s="43"/>
      <c r="L147" s="47"/>
      <c r="M147" s="235"/>
      <c r="N147" s="23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266</v>
      </c>
      <c r="AU147" s="19" t="s">
        <v>89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2758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1995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4" customFormat="1">
      <c r="A150" s="14"/>
      <c r="B150" s="248"/>
      <c r="C150" s="249"/>
      <c r="D150" s="239" t="s">
        <v>268</v>
      </c>
      <c r="E150" s="250" t="s">
        <v>35</v>
      </c>
      <c r="F150" s="251" t="s">
        <v>301</v>
      </c>
      <c r="G150" s="249"/>
      <c r="H150" s="252">
        <v>2.3999999999999999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268</v>
      </c>
      <c r="AU150" s="258" t="s">
        <v>89</v>
      </c>
      <c r="AV150" s="14" t="s">
        <v>89</v>
      </c>
      <c r="AW150" s="14" t="s">
        <v>41</v>
      </c>
      <c r="AX150" s="14" t="s">
        <v>80</v>
      </c>
      <c r="AY150" s="258" t="s">
        <v>257</v>
      </c>
    </row>
    <row r="151" s="15" customFormat="1">
      <c r="A151" s="15"/>
      <c r="B151" s="259"/>
      <c r="C151" s="260"/>
      <c r="D151" s="239" t="s">
        <v>268</v>
      </c>
      <c r="E151" s="261" t="s">
        <v>35</v>
      </c>
      <c r="F151" s="262" t="s">
        <v>272</v>
      </c>
      <c r="G151" s="260"/>
      <c r="H151" s="263">
        <v>2.3999999999999999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9" t="s">
        <v>268</v>
      </c>
      <c r="AU151" s="269" t="s">
        <v>89</v>
      </c>
      <c r="AV151" s="15" t="s">
        <v>264</v>
      </c>
      <c r="AW151" s="15" t="s">
        <v>41</v>
      </c>
      <c r="AX151" s="15" t="s">
        <v>87</v>
      </c>
      <c r="AY151" s="269" t="s">
        <v>257</v>
      </c>
    </row>
    <row r="152" s="2" customFormat="1" ht="49.05" customHeight="1">
      <c r="A152" s="41"/>
      <c r="B152" s="42"/>
      <c r="C152" s="219" t="s">
        <v>308</v>
      </c>
      <c r="D152" s="219" t="s">
        <v>259</v>
      </c>
      <c r="E152" s="220" t="s">
        <v>309</v>
      </c>
      <c r="F152" s="221" t="s">
        <v>310</v>
      </c>
      <c r="G152" s="222" t="s">
        <v>297</v>
      </c>
      <c r="H152" s="223">
        <v>3.6000000000000001</v>
      </c>
      <c r="I152" s="224"/>
      <c r="J152" s="225">
        <f>ROUND(I152*H152,2)</f>
        <v>0</v>
      </c>
      <c r="K152" s="221" t="s">
        <v>263</v>
      </c>
      <c r="L152" s="47"/>
      <c r="M152" s="226" t="s">
        <v>35</v>
      </c>
      <c r="N152" s="227" t="s">
        <v>51</v>
      </c>
      <c r="O152" s="87"/>
      <c r="P152" s="228">
        <f>O152*H152</f>
        <v>0</v>
      </c>
      <c r="Q152" s="228">
        <v>0.036900000000000002</v>
      </c>
      <c r="R152" s="228">
        <f>Q152*H152</f>
        <v>0.13284000000000001</v>
      </c>
      <c r="S152" s="228">
        <v>0</v>
      </c>
      <c r="T152" s="22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30" t="s">
        <v>264</v>
      </c>
      <c r="AT152" s="230" t="s">
        <v>259</v>
      </c>
      <c r="AU152" s="230" t="s">
        <v>89</v>
      </c>
      <c r="AY152" s="19" t="s">
        <v>257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87</v>
      </c>
      <c r="BK152" s="231">
        <f>ROUND(I152*H152,2)</f>
        <v>0</v>
      </c>
      <c r="BL152" s="19" t="s">
        <v>264</v>
      </c>
      <c r="BM152" s="230" t="s">
        <v>2773</v>
      </c>
    </row>
    <row r="153" s="2" customFormat="1">
      <c r="A153" s="41"/>
      <c r="B153" s="42"/>
      <c r="C153" s="43"/>
      <c r="D153" s="232" t="s">
        <v>266</v>
      </c>
      <c r="E153" s="43"/>
      <c r="F153" s="233" t="s">
        <v>312</v>
      </c>
      <c r="G153" s="43"/>
      <c r="H153" s="43"/>
      <c r="I153" s="234"/>
      <c r="J153" s="43"/>
      <c r="K153" s="43"/>
      <c r="L153" s="47"/>
      <c r="M153" s="235"/>
      <c r="N153" s="23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266</v>
      </c>
      <c r="AU153" s="19" t="s">
        <v>89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2758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2638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4" customFormat="1">
      <c r="A156" s="14"/>
      <c r="B156" s="248"/>
      <c r="C156" s="249"/>
      <c r="D156" s="239" t="s">
        <v>268</v>
      </c>
      <c r="E156" s="250" t="s">
        <v>35</v>
      </c>
      <c r="F156" s="251" t="s">
        <v>585</v>
      </c>
      <c r="G156" s="249"/>
      <c r="H156" s="252">
        <v>3.6000000000000001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268</v>
      </c>
      <c r="AU156" s="258" t="s">
        <v>89</v>
      </c>
      <c r="AV156" s="14" t="s">
        <v>89</v>
      </c>
      <c r="AW156" s="14" t="s">
        <v>41</v>
      </c>
      <c r="AX156" s="14" t="s">
        <v>80</v>
      </c>
      <c r="AY156" s="258" t="s">
        <v>257</v>
      </c>
    </row>
    <row r="157" s="15" customFormat="1">
      <c r="A157" s="15"/>
      <c r="B157" s="259"/>
      <c r="C157" s="260"/>
      <c r="D157" s="239" t="s">
        <v>268</v>
      </c>
      <c r="E157" s="261" t="s">
        <v>35</v>
      </c>
      <c r="F157" s="262" t="s">
        <v>272</v>
      </c>
      <c r="G157" s="260"/>
      <c r="H157" s="263">
        <v>3.6000000000000001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9" t="s">
        <v>268</v>
      </c>
      <c r="AU157" s="269" t="s">
        <v>89</v>
      </c>
      <c r="AV157" s="15" t="s">
        <v>264</v>
      </c>
      <c r="AW157" s="15" t="s">
        <v>41</v>
      </c>
      <c r="AX157" s="15" t="s">
        <v>87</v>
      </c>
      <c r="AY157" s="269" t="s">
        <v>257</v>
      </c>
    </row>
    <row r="158" s="2" customFormat="1" ht="24.15" customHeight="1">
      <c r="A158" s="41"/>
      <c r="B158" s="42"/>
      <c r="C158" s="219" t="s">
        <v>315</v>
      </c>
      <c r="D158" s="219" t="s">
        <v>259</v>
      </c>
      <c r="E158" s="220" t="s">
        <v>316</v>
      </c>
      <c r="F158" s="221" t="s">
        <v>317</v>
      </c>
      <c r="G158" s="222" t="s">
        <v>318</v>
      </c>
      <c r="H158" s="223">
        <v>454.868</v>
      </c>
      <c r="I158" s="224"/>
      <c r="J158" s="225">
        <f>ROUND(I158*H158,2)</f>
        <v>0</v>
      </c>
      <c r="K158" s="221" t="s">
        <v>263</v>
      </c>
      <c r="L158" s="47"/>
      <c r="M158" s="226" t="s">
        <v>35</v>
      </c>
      <c r="N158" s="227" t="s">
        <v>51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0" t="s">
        <v>264</v>
      </c>
      <c r="AT158" s="230" t="s">
        <v>259</v>
      </c>
      <c r="AU158" s="230" t="s">
        <v>89</v>
      </c>
      <c r="AY158" s="19" t="s">
        <v>257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87</v>
      </c>
      <c r="BK158" s="231">
        <f>ROUND(I158*H158,2)</f>
        <v>0</v>
      </c>
      <c r="BL158" s="19" t="s">
        <v>264</v>
      </c>
      <c r="BM158" s="230" t="s">
        <v>2774</v>
      </c>
    </row>
    <row r="159" s="2" customFormat="1">
      <c r="A159" s="41"/>
      <c r="B159" s="42"/>
      <c r="C159" s="43"/>
      <c r="D159" s="232" t="s">
        <v>266</v>
      </c>
      <c r="E159" s="43"/>
      <c r="F159" s="233" t="s">
        <v>320</v>
      </c>
      <c r="G159" s="43"/>
      <c r="H159" s="43"/>
      <c r="I159" s="234"/>
      <c r="J159" s="43"/>
      <c r="K159" s="43"/>
      <c r="L159" s="47"/>
      <c r="M159" s="235"/>
      <c r="N159" s="23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266</v>
      </c>
      <c r="AU159" s="19" t="s">
        <v>89</v>
      </c>
    </row>
    <row r="160" s="13" customFormat="1">
      <c r="A160" s="13"/>
      <c r="B160" s="237"/>
      <c r="C160" s="238"/>
      <c r="D160" s="239" t="s">
        <v>268</v>
      </c>
      <c r="E160" s="240" t="s">
        <v>35</v>
      </c>
      <c r="F160" s="241" t="s">
        <v>2758</v>
      </c>
      <c r="G160" s="238"/>
      <c r="H160" s="240" t="s">
        <v>35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268</v>
      </c>
      <c r="AU160" s="247" t="s">
        <v>89</v>
      </c>
      <c r="AV160" s="13" t="s">
        <v>87</v>
      </c>
      <c r="AW160" s="13" t="s">
        <v>41</v>
      </c>
      <c r="AX160" s="13" t="s">
        <v>80</v>
      </c>
      <c r="AY160" s="247" t="s">
        <v>257</v>
      </c>
    </row>
    <row r="161" s="13" customFormat="1">
      <c r="A161" s="13"/>
      <c r="B161" s="237"/>
      <c r="C161" s="238"/>
      <c r="D161" s="239" t="s">
        <v>268</v>
      </c>
      <c r="E161" s="240" t="s">
        <v>35</v>
      </c>
      <c r="F161" s="241" t="s">
        <v>975</v>
      </c>
      <c r="G161" s="238"/>
      <c r="H161" s="240" t="s">
        <v>35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268</v>
      </c>
      <c r="AU161" s="247" t="s">
        <v>89</v>
      </c>
      <c r="AV161" s="13" t="s">
        <v>87</v>
      </c>
      <c r="AW161" s="13" t="s">
        <v>41</v>
      </c>
      <c r="AX161" s="13" t="s">
        <v>80</v>
      </c>
      <c r="AY161" s="247" t="s">
        <v>257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2775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4" customFormat="1">
      <c r="A163" s="14"/>
      <c r="B163" s="248"/>
      <c r="C163" s="249"/>
      <c r="D163" s="239" t="s">
        <v>268</v>
      </c>
      <c r="E163" s="250" t="s">
        <v>35</v>
      </c>
      <c r="F163" s="251" t="s">
        <v>2776</v>
      </c>
      <c r="G163" s="249"/>
      <c r="H163" s="252">
        <v>414.83100000000002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268</v>
      </c>
      <c r="AU163" s="258" t="s">
        <v>89</v>
      </c>
      <c r="AV163" s="14" t="s">
        <v>89</v>
      </c>
      <c r="AW163" s="14" t="s">
        <v>41</v>
      </c>
      <c r="AX163" s="14" t="s">
        <v>80</v>
      </c>
      <c r="AY163" s="258" t="s">
        <v>257</v>
      </c>
    </row>
    <row r="164" s="13" customFormat="1">
      <c r="A164" s="13"/>
      <c r="B164" s="237"/>
      <c r="C164" s="238"/>
      <c r="D164" s="239" t="s">
        <v>268</v>
      </c>
      <c r="E164" s="240" t="s">
        <v>35</v>
      </c>
      <c r="F164" s="241" t="s">
        <v>2777</v>
      </c>
      <c r="G164" s="238"/>
      <c r="H164" s="240" t="s">
        <v>35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268</v>
      </c>
      <c r="AU164" s="247" t="s">
        <v>89</v>
      </c>
      <c r="AV164" s="13" t="s">
        <v>87</v>
      </c>
      <c r="AW164" s="13" t="s">
        <v>41</v>
      </c>
      <c r="AX164" s="13" t="s">
        <v>80</v>
      </c>
      <c r="AY164" s="247" t="s">
        <v>257</v>
      </c>
    </row>
    <row r="165" s="14" customFormat="1">
      <c r="A165" s="14"/>
      <c r="B165" s="248"/>
      <c r="C165" s="249"/>
      <c r="D165" s="239" t="s">
        <v>268</v>
      </c>
      <c r="E165" s="250" t="s">
        <v>35</v>
      </c>
      <c r="F165" s="251" t="s">
        <v>2778</v>
      </c>
      <c r="G165" s="249"/>
      <c r="H165" s="252">
        <v>22.425000000000001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268</v>
      </c>
      <c r="AU165" s="258" t="s">
        <v>89</v>
      </c>
      <c r="AV165" s="14" t="s">
        <v>89</v>
      </c>
      <c r="AW165" s="14" t="s">
        <v>41</v>
      </c>
      <c r="AX165" s="14" t="s">
        <v>80</v>
      </c>
      <c r="AY165" s="258" t="s">
        <v>257</v>
      </c>
    </row>
    <row r="166" s="13" customFormat="1">
      <c r="A166" s="13"/>
      <c r="B166" s="237"/>
      <c r="C166" s="238"/>
      <c r="D166" s="239" t="s">
        <v>268</v>
      </c>
      <c r="E166" s="240" t="s">
        <v>35</v>
      </c>
      <c r="F166" s="241" t="s">
        <v>2779</v>
      </c>
      <c r="G166" s="238"/>
      <c r="H166" s="240" t="s">
        <v>35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268</v>
      </c>
      <c r="AU166" s="247" t="s">
        <v>89</v>
      </c>
      <c r="AV166" s="13" t="s">
        <v>87</v>
      </c>
      <c r="AW166" s="13" t="s">
        <v>41</v>
      </c>
      <c r="AX166" s="13" t="s">
        <v>80</v>
      </c>
      <c r="AY166" s="247" t="s">
        <v>257</v>
      </c>
    </row>
    <row r="167" s="14" customFormat="1">
      <c r="A167" s="14"/>
      <c r="B167" s="248"/>
      <c r="C167" s="249"/>
      <c r="D167" s="239" t="s">
        <v>268</v>
      </c>
      <c r="E167" s="250" t="s">
        <v>35</v>
      </c>
      <c r="F167" s="251" t="s">
        <v>2780</v>
      </c>
      <c r="G167" s="249"/>
      <c r="H167" s="252">
        <v>17.611999999999998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268</v>
      </c>
      <c r="AU167" s="258" t="s">
        <v>89</v>
      </c>
      <c r="AV167" s="14" t="s">
        <v>89</v>
      </c>
      <c r="AW167" s="14" t="s">
        <v>41</v>
      </c>
      <c r="AX167" s="14" t="s">
        <v>80</v>
      </c>
      <c r="AY167" s="258" t="s">
        <v>257</v>
      </c>
    </row>
    <row r="168" s="15" customFormat="1">
      <c r="A168" s="15"/>
      <c r="B168" s="259"/>
      <c r="C168" s="260"/>
      <c r="D168" s="239" t="s">
        <v>268</v>
      </c>
      <c r="E168" s="261" t="s">
        <v>35</v>
      </c>
      <c r="F168" s="262" t="s">
        <v>272</v>
      </c>
      <c r="G168" s="260"/>
      <c r="H168" s="263">
        <v>454.868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268</v>
      </c>
      <c r="AU168" s="269" t="s">
        <v>89</v>
      </c>
      <c r="AV168" s="15" t="s">
        <v>264</v>
      </c>
      <c r="AW168" s="15" t="s">
        <v>41</v>
      </c>
      <c r="AX168" s="15" t="s">
        <v>87</v>
      </c>
      <c r="AY168" s="269" t="s">
        <v>257</v>
      </c>
    </row>
    <row r="169" s="2" customFormat="1" ht="24.15" customHeight="1">
      <c r="A169" s="41"/>
      <c r="B169" s="42"/>
      <c r="C169" s="219" t="s">
        <v>323</v>
      </c>
      <c r="D169" s="219" t="s">
        <v>259</v>
      </c>
      <c r="E169" s="220" t="s">
        <v>324</v>
      </c>
      <c r="F169" s="221" t="s">
        <v>325</v>
      </c>
      <c r="G169" s="222" t="s">
        <v>318</v>
      </c>
      <c r="H169" s="223">
        <v>31.367999999999999</v>
      </c>
      <c r="I169" s="224"/>
      <c r="J169" s="225">
        <f>ROUND(I169*H169,2)</f>
        <v>0</v>
      </c>
      <c r="K169" s="221" t="s">
        <v>263</v>
      </c>
      <c r="L169" s="47"/>
      <c r="M169" s="226" t="s">
        <v>35</v>
      </c>
      <c r="N169" s="227" t="s">
        <v>51</v>
      </c>
      <c r="O169" s="87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30" t="s">
        <v>264</v>
      </c>
      <c r="AT169" s="230" t="s">
        <v>259</v>
      </c>
      <c r="AU169" s="230" t="s">
        <v>89</v>
      </c>
      <c r="AY169" s="19" t="s">
        <v>257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9" t="s">
        <v>87</v>
      </c>
      <c r="BK169" s="231">
        <f>ROUND(I169*H169,2)</f>
        <v>0</v>
      </c>
      <c r="BL169" s="19" t="s">
        <v>264</v>
      </c>
      <c r="BM169" s="230" t="s">
        <v>2781</v>
      </c>
    </row>
    <row r="170" s="2" customFormat="1">
      <c r="A170" s="41"/>
      <c r="B170" s="42"/>
      <c r="C170" s="43"/>
      <c r="D170" s="232" t="s">
        <v>266</v>
      </c>
      <c r="E170" s="43"/>
      <c r="F170" s="233" t="s">
        <v>327</v>
      </c>
      <c r="G170" s="43"/>
      <c r="H170" s="43"/>
      <c r="I170" s="234"/>
      <c r="J170" s="43"/>
      <c r="K170" s="43"/>
      <c r="L170" s="47"/>
      <c r="M170" s="235"/>
      <c r="N170" s="23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266</v>
      </c>
      <c r="AU170" s="19" t="s">
        <v>89</v>
      </c>
    </row>
    <row r="171" s="13" customFormat="1">
      <c r="A171" s="13"/>
      <c r="B171" s="237"/>
      <c r="C171" s="238"/>
      <c r="D171" s="239" t="s">
        <v>268</v>
      </c>
      <c r="E171" s="240" t="s">
        <v>35</v>
      </c>
      <c r="F171" s="241" t="s">
        <v>2758</v>
      </c>
      <c r="G171" s="238"/>
      <c r="H171" s="240" t="s">
        <v>35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268</v>
      </c>
      <c r="AU171" s="247" t="s">
        <v>89</v>
      </c>
      <c r="AV171" s="13" t="s">
        <v>87</v>
      </c>
      <c r="AW171" s="13" t="s">
        <v>41</v>
      </c>
      <c r="AX171" s="13" t="s">
        <v>80</v>
      </c>
      <c r="AY171" s="247" t="s">
        <v>257</v>
      </c>
    </row>
    <row r="172" s="13" customFormat="1">
      <c r="A172" s="13"/>
      <c r="B172" s="237"/>
      <c r="C172" s="238"/>
      <c r="D172" s="239" t="s">
        <v>268</v>
      </c>
      <c r="E172" s="240" t="s">
        <v>35</v>
      </c>
      <c r="F172" s="241" t="s">
        <v>2771</v>
      </c>
      <c r="G172" s="238"/>
      <c r="H172" s="240" t="s">
        <v>35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268</v>
      </c>
      <c r="AU172" s="247" t="s">
        <v>89</v>
      </c>
      <c r="AV172" s="13" t="s">
        <v>87</v>
      </c>
      <c r="AW172" s="13" t="s">
        <v>41</v>
      </c>
      <c r="AX172" s="13" t="s">
        <v>80</v>
      </c>
      <c r="AY172" s="247" t="s">
        <v>257</v>
      </c>
    </row>
    <row r="173" s="14" customFormat="1">
      <c r="A173" s="14"/>
      <c r="B173" s="248"/>
      <c r="C173" s="249"/>
      <c r="D173" s="239" t="s">
        <v>268</v>
      </c>
      <c r="E173" s="250" t="s">
        <v>35</v>
      </c>
      <c r="F173" s="251" t="s">
        <v>2782</v>
      </c>
      <c r="G173" s="249"/>
      <c r="H173" s="252">
        <v>19.584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268</v>
      </c>
      <c r="AU173" s="258" t="s">
        <v>89</v>
      </c>
      <c r="AV173" s="14" t="s">
        <v>89</v>
      </c>
      <c r="AW173" s="14" t="s">
        <v>41</v>
      </c>
      <c r="AX173" s="14" t="s">
        <v>80</v>
      </c>
      <c r="AY173" s="258" t="s">
        <v>257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1995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4" customFormat="1">
      <c r="A175" s="14"/>
      <c r="B175" s="248"/>
      <c r="C175" s="249"/>
      <c r="D175" s="239" t="s">
        <v>268</v>
      </c>
      <c r="E175" s="250" t="s">
        <v>35</v>
      </c>
      <c r="F175" s="251" t="s">
        <v>2517</v>
      </c>
      <c r="G175" s="249"/>
      <c r="H175" s="252">
        <v>6.3840000000000003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268</v>
      </c>
      <c r="AU175" s="258" t="s">
        <v>89</v>
      </c>
      <c r="AV175" s="14" t="s">
        <v>89</v>
      </c>
      <c r="AW175" s="14" t="s">
        <v>41</v>
      </c>
      <c r="AX175" s="14" t="s">
        <v>80</v>
      </c>
      <c r="AY175" s="258" t="s">
        <v>257</v>
      </c>
    </row>
    <row r="176" s="13" customFormat="1">
      <c r="A176" s="13"/>
      <c r="B176" s="237"/>
      <c r="C176" s="238"/>
      <c r="D176" s="239" t="s">
        <v>268</v>
      </c>
      <c r="E176" s="240" t="s">
        <v>35</v>
      </c>
      <c r="F176" s="241" t="s">
        <v>2638</v>
      </c>
      <c r="G176" s="238"/>
      <c r="H176" s="240" t="s">
        <v>35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268</v>
      </c>
      <c r="AU176" s="247" t="s">
        <v>89</v>
      </c>
      <c r="AV176" s="13" t="s">
        <v>87</v>
      </c>
      <c r="AW176" s="13" t="s">
        <v>41</v>
      </c>
      <c r="AX176" s="13" t="s">
        <v>80</v>
      </c>
      <c r="AY176" s="247" t="s">
        <v>257</v>
      </c>
    </row>
    <row r="177" s="14" customFormat="1">
      <c r="A177" s="14"/>
      <c r="B177" s="248"/>
      <c r="C177" s="249"/>
      <c r="D177" s="239" t="s">
        <v>268</v>
      </c>
      <c r="E177" s="250" t="s">
        <v>35</v>
      </c>
      <c r="F177" s="251" t="s">
        <v>2643</v>
      </c>
      <c r="G177" s="249"/>
      <c r="H177" s="252">
        <v>5.4000000000000004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268</v>
      </c>
      <c r="AU177" s="258" t="s">
        <v>89</v>
      </c>
      <c r="AV177" s="14" t="s">
        <v>89</v>
      </c>
      <c r="AW177" s="14" t="s">
        <v>41</v>
      </c>
      <c r="AX177" s="14" t="s">
        <v>80</v>
      </c>
      <c r="AY177" s="258" t="s">
        <v>257</v>
      </c>
    </row>
    <row r="178" s="15" customFormat="1">
      <c r="A178" s="15"/>
      <c r="B178" s="259"/>
      <c r="C178" s="260"/>
      <c r="D178" s="239" t="s">
        <v>268</v>
      </c>
      <c r="E178" s="261" t="s">
        <v>35</v>
      </c>
      <c r="F178" s="262" t="s">
        <v>272</v>
      </c>
      <c r="G178" s="260"/>
      <c r="H178" s="263">
        <v>31.367999999999999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9" t="s">
        <v>268</v>
      </c>
      <c r="AU178" s="269" t="s">
        <v>89</v>
      </c>
      <c r="AV178" s="15" t="s">
        <v>264</v>
      </c>
      <c r="AW178" s="15" t="s">
        <v>41</v>
      </c>
      <c r="AX178" s="15" t="s">
        <v>87</v>
      </c>
      <c r="AY178" s="269" t="s">
        <v>257</v>
      </c>
    </row>
    <row r="179" s="2" customFormat="1" ht="21.75" customHeight="1">
      <c r="A179" s="41"/>
      <c r="B179" s="42"/>
      <c r="C179" s="219" t="s">
        <v>331</v>
      </c>
      <c r="D179" s="219" t="s">
        <v>259</v>
      </c>
      <c r="E179" s="220" t="s">
        <v>995</v>
      </c>
      <c r="F179" s="221" t="s">
        <v>996</v>
      </c>
      <c r="G179" s="222" t="s">
        <v>262</v>
      </c>
      <c r="H179" s="223">
        <v>889.27999999999997</v>
      </c>
      <c r="I179" s="224"/>
      <c r="J179" s="225">
        <f>ROUND(I179*H179,2)</f>
        <v>0</v>
      </c>
      <c r="K179" s="221" t="s">
        <v>263</v>
      </c>
      <c r="L179" s="47"/>
      <c r="M179" s="226" t="s">
        <v>35</v>
      </c>
      <c r="N179" s="227" t="s">
        <v>51</v>
      </c>
      <c r="O179" s="87"/>
      <c r="P179" s="228">
        <f>O179*H179</f>
        <v>0</v>
      </c>
      <c r="Q179" s="228">
        <v>0.00084999999999999995</v>
      </c>
      <c r="R179" s="228">
        <f>Q179*H179</f>
        <v>0.75588799999999989</v>
      </c>
      <c r="S179" s="228">
        <v>0</v>
      </c>
      <c r="T179" s="22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0" t="s">
        <v>264</v>
      </c>
      <c r="AT179" s="230" t="s">
        <v>259</v>
      </c>
      <c r="AU179" s="230" t="s">
        <v>89</v>
      </c>
      <c r="AY179" s="19" t="s">
        <v>257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87</v>
      </c>
      <c r="BK179" s="231">
        <f>ROUND(I179*H179,2)</f>
        <v>0</v>
      </c>
      <c r="BL179" s="19" t="s">
        <v>264</v>
      </c>
      <c r="BM179" s="230" t="s">
        <v>2783</v>
      </c>
    </row>
    <row r="180" s="2" customFormat="1">
      <c r="A180" s="41"/>
      <c r="B180" s="42"/>
      <c r="C180" s="43"/>
      <c r="D180" s="232" t="s">
        <v>266</v>
      </c>
      <c r="E180" s="43"/>
      <c r="F180" s="233" t="s">
        <v>998</v>
      </c>
      <c r="G180" s="43"/>
      <c r="H180" s="43"/>
      <c r="I180" s="234"/>
      <c r="J180" s="43"/>
      <c r="K180" s="43"/>
      <c r="L180" s="47"/>
      <c r="M180" s="235"/>
      <c r="N180" s="23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266</v>
      </c>
      <c r="AU180" s="19" t="s">
        <v>89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2758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3" customFormat="1">
      <c r="A182" s="13"/>
      <c r="B182" s="237"/>
      <c r="C182" s="238"/>
      <c r="D182" s="239" t="s">
        <v>268</v>
      </c>
      <c r="E182" s="240" t="s">
        <v>35</v>
      </c>
      <c r="F182" s="241" t="s">
        <v>975</v>
      </c>
      <c r="G182" s="238"/>
      <c r="H182" s="240" t="s">
        <v>35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268</v>
      </c>
      <c r="AU182" s="247" t="s">
        <v>89</v>
      </c>
      <c r="AV182" s="13" t="s">
        <v>87</v>
      </c>
      <c r="AW182" s="13" t="s">
        <v>41</v>
      </c>
      <c r="AX182" s="13" t="s">
        <v>80</v>
      </c>
      <c r="AY182" s="247" t="s">
        <v>257</v>
      </c>
    </row>
    <row r="183" s="13" customFormat="1">
      <c r="A183" s="13"/>
      <c r="B183" s="237"/>
      <c r="C183" s="238"/>
      <c r="D183" s="239" t="s">
        <v>268</v>
      </c>
      <c r="E183" s="240" t="s">
        <v>35</v>
      </c>
      <c r="F183" s="241" t="s">
        <v>2775</v>
      </c>
      <c r="G183" s="238"/>
      <c r="H183" s="240" t="s">
        <v>35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268</v>
      </c>
      <c r="AU183" s="247" t="s">
        <v>89</v>
      </c>
      <c r="AV183" s="13" t="s">
        <v>87</v>
      </c>
      <c r="AW183" s="13" t="s">
        <v>41</v>
      </c>
      <c r="AX183" s="13" t="s">
        <v>80</v>
      </c>
      <c r="AY183" s="247" t="s">
        <v>257</v>
      </c>
    </row>
    <row r="184" s="14" customFormat="1">
      <c r="A184" s="14"/>
      <c r="B184" s="248"/>
      <c r="C184" s="249"/>
      <c r="D184" s="239" t="s">
        <v>268</v>
      </c>
      <c r="E184" s="250" t="s">
        <v>35</v>
      </c>
      <c r="F184" s="251" t="s">
        <v>2784</v>
      </c>
      <c r="G184" s="249"/>
      <c r="H184" s="252">
        <v>789.37800000000004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268</v>
      </c>
      <c r="AU184" s="258" t="s">
        <v>89</v>
      </c>
      <c r="AV184" s="14" t="s">
        <v>89</v>
      </c>
      <c r="AW184" s="14" t="s">
        <v>41</v>
      </c>
      <c r="AX184" s="14" t="s">
        <v>80</v>
      </c>
      <c r="AY184" s="258" t="s">
        <v>257</v>
      </c>
    </row>
    <row r="185" s="13" customFormat="1">
      <c r="A185" s="13"/>
      <c r="B185" s="237"/>
      <c r="C185" s="238"/>
      <c r="D185" s="239" t="s">
        <v>268</v>
      </c>
      <c r="E185" s="240" t="s">
        <v>35</v>
      </c>
      <c r="F185" s="241" t="s">
        <v>2777</v>
      </c>
      <c r="G185" s="238"/>
      <c r="H185" s="240" t="s">
        <v>35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268</v>
      </c>
      <c r="AU185" s="247" t="s">
        <v>89</v>
      </c>
      <c r="AV185" s="13" t="s">
        <v>87</v>
      </c>
      <c r="AW185" s="13" t="s">
        <v>41</v>
      </c>
      <c r="AX185" s="13" t="s">
        <v>80</v>
      </c>
      <c r="AY185" s="247" t="s">
        <v>257</v>
      </c>
    </row>
    <row r="186" s="14" customFormat="1">
      <c r="A186" s="14"/>
      <c r="B186" s="248"/>
      <c r="C186" s="249"/>
      <c r="D186" s="239" t="s">
        <v>268</v>
      </c>
      <c r="E186" s="250" t="s">
        <v>35</v>
      </c>
      <c r="F186" s="251" t="s">
        <v>2785</v>
      </c>
      <c r="G186" s="249"/>
      <c r="H186" s="252">
        <v>57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268</v>
      </c>
      <c r="AU186" s="258" t="s">
        <v>89</v>
      </c>
      <c r="AV186" s="14" t="s">
        <v>89</v>
      </c>
      <c r="AW186" s="14" t="s">
        <v>41</v>
      </c>
      <c r="AX186" s="14" t="s">
        <v>80</v>
      </c>
      <c r="AY186" s="258" t="s">
        <v>257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2779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4" customFormat="1">
      <c r="A188" s="14"/>
      <c r="B188" s="248"/>
      <c r="C188" s="249"/>
      <c r="D188" s="239" t="s">
        <v>268</v>
      </c>
      <c r="E188" s="250" t="s">
        <v>35</v>
      </c>
      <c r="F188" s="251" t="s">
        <v>2786</v>
      </c>
      <c r="G188" s="249"/>
      <c r="H188" s="252">
        <v>42.902000000000001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268</v>
      </c>
      <c r="AU188" s="258" t="s">
        <v>89</v>
      </c>
      <c r="AV188" s="14" t="s">
        <v>89</v>
      </c>
      <c r="AW188" s="14" t="s">
        <v>41</v>
      </c>
      <c r="AX188" s="14" t="s">
        <v>80</v>
      </c>
      <c r="AY188" s="258" t="s">
        <v>257</v>
      </c>
    </row>
    <row r="189" s="15" customFormat="1">
      <c r="A189" s="15"/>
      <c r="B189" s="259"/>
      <c r="C189" s="260"/>
      <c r="D189" s="239" t="s">
        <v>268</v>
      </c>
      <c r="E189" s="261" t="s">
        <v>35</v>
      </c>
      <c r="F189" s="262" t="s">
        <v>272</v>
      </c>
      <c r="G189" s="260"/>
      <c r="H189" s="263">
        <v>889.27999999999997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268</v>
      </c>
      <c r="AU189" s="269" t="s">
        <v>89</v>
      </c>
      <c r="AV189" s="15" t="s">
        <v>264</v>
      </c>
      <c r="AW189" s="15" t="s">
        <v>41</v>
      </c>
      <c r="AX189" s="15" t="s">
        <v>87</v>
      </c>
      <c r="AY189" s="269" t="s">
        <v>257</v>
      </c>
    </row>
    <row r="190" s="2" customFormat="1" ht="24.15" customHeight="1">
      <c r="A190" s="41"/>
      <c r="B190" s="42"/>
      <c r="C190" s="219" t="s">
        <v>337</v>
      </c>
      <c r="D190" s="219" t="s">
        <v>259</v>
      </c>
      <c r="E190" s="220" t="s">
        <v>1001</v>
      </c>
      <c r="F190" s="221" t="s">
        <v>1002</v>
      </c>
      <c r="G190" s="222" t="s">
        <v>262</v>
      </c>
      <c r="H190" s="223">
        <v>889.27999999999997</v>
      </c>
      <c r="I190" s="224"/>
      <c r="J190" s="225">
        <f>ROUND(I190*H190,2)</f>
        <v>0</v>
      </c>
      <c r="K190" s="221" t="s">
        <v>263</v>
      </c>
      <c r="L190" s="47"/>
      <c r="M190" s="226" t="s">
        <v>35</v>
      </c>
      <c r="N190" s="227" t="s">
        <v>51</v>
      </c>
      <c r="O190" s="8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30" t="s">
        <v>264</v>
      </c>
      <c r="AT190" s="230" t="s">
        <v>259</v>
      </c>
      <c r="AU190" s="230" t="s">
        <v>89</v>
      </c>
      <c r="AY190" s="19" t="s">
        <v>257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9" t="s">
        <v>87</v>
      </c>
      <c r="BK190" s="231">
        <f>ROUND(I190*H190,2)</f>
        <v>0</v>
      </c>
      <c r="BL190" s="19" t="s">
        <v>264</v>
      </c>
      <c r="BM190" s="230" t="s">
        <v>2787</v>
      </c>
    </row>
    <row r="191" s="2" customFormat="1">
      <c r="A191" s="41"/>
      <c r="B191" s="42"/>
      <c r="C191" s="43"/>
      <c r="D191" s="232" t="s">
        <v>266</v>
      </c>
      <c r="E191" s="43"/>
      <c r="F191" s="233" t="s">
        <v>1004</v>
      </c>
      <c r="G191" s="43"/>
      <c r="H191" s="43"/>
      <c r="I191" s="234"/>
      <c r="J191" s="43"/>
      <c r="K191" s="43"/>
      <c r="L191" s="47"/>
      <c r="M191" s="235"/>
      <c r="N191" s="23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266</v>
      </c>
      <c r="AU191" s="19" t="s">
        <v>89</v>
      </c>
    </row>
    <row r="192" s="2" customFormat="1" ht="37.8" customHeight="1">
      <c r="A192" s="41"/>
      <c r="B192" s="42"/>
      <c r="C192" s="219" t="s">
        <v>293</v>
      </c>
      <c r="D192" s="219" t="s">
        <v>259</v>
      </c>
      <c r="E192" s="220" t="s">
        <v>342</v>
      </c>
      <c r="F192" s="221" t="s">
        <v>343</v>
      </c>
      <c r="G192" s="222" t="s">
        <v>318</v>
      </c>
      <c r="H192" s="223">
        <v>454.868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2788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345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2758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3" customFormat="1">
      <c r="A195" s="13"/>
      <c r="B195" s="237"/>
      <c r="C195" s="238"/>
      <c r="D195" s="239" t="s">
        <v>268</v>
      </c>
      <c r="E195" s="240" t="s">
        <v>35</v>
      </c>
      <c r="F195" s="241" t="s">
        <v>346</v>
      </c>
      <c r="G195" s="238"/>
      <c r="H195" s="240" t="s">
        <v>35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268</v>
      </c>
      <c r="AU195" s="247" t="s">
        <v>89</v>
      </c>
      <c r="AV195" s="13" t="s">
        <v>87</v>
      </c>
      <c r="AW195" s="13" t="s">
        <v>41</v>
      </c>
      <c r="AX195" s="13" t="s">
        <v>80</v>
      </c>
      <c r="AY195" s="247" t="s">
        <v>257</v>
      </c>
    </row>
    <row r="196" s="14" customFormat="1">
      <c r="A196" s="14"/>
      <c r="B196" s="248"/>
      <c r="C196" s="249"/>
      <c r="D196" s="239" t="s">
        <v>268</v>
      </c>
      <c r="E196" s="250" t="s">
        <v>35</v>
      </c>
      <c r="F196" s="251" t="s">
        <v>2789</v>
      </c>
      <c r="G196" s="249"/>
      <c r="H196" s="252">
        <v>454.868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268</v>
      </c>
      <c r="AU196" s="258" t="s">
        <v>89</v>
      </c>
      <c r="AV196" s="14" t="s">
        <v>89</v>
      </c>
      <c r="AW196" s="14" t="s">
        <v>41</v>
      </c>
      <c r="AX196" s="14" t="s">
        <v>80</v>
      </c>
      <c r="AY196" s="258" t="s">
        <v>257</v>
      </c>
    </row>
    <row r="197" s="15" customFormat="1">
      <c r="A197" s="15"/>
      <c r="B197" s="259"/>
      <c r="C197" s="260"/>
      <c r="D197" s="239" t="s">
        <v>268</v>
      </c>
      <c r="E197" s="261" t="s">
        <v>35</v>
      </c>
      <c r="F197" s="262" t="s">
        <v>272</v>
      </c>
      <c r="G197" s="260"/>
      <c r="H197" s="263">
        <v>454.868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268</v>
      </c>
      <c r="AU197" s="269" t="s">
        <v>89</v>
      </c>
      <c r="AV197" s="15" t="s">
        <v>264</v>
      </c>
      <c r="AW197" s="15" t="s">
        <v>41</v>
      </c>
      <c r="AX197" s="15" t="s">
        <v>87</v>
      </c>
      <c r="AY197" s="269" t="s">
        <v>257</v>
      </c>
    </row>
    <row r="198" s="2" customFormat="1" ht="37.8" customHeight="1">
      <c r="A198" s="41"/>
      <c r="B198" s="42"/>
      <c r="C198" s="219" t="s">
        <v>348</v>
      </c>
      <c r="D198" s="219" t="s">
        <v>259</v>
      </c>
      <c r="E198" s="220" t="s">
        <v>349</v>
      </c>
      <c r="F198" s="221" t="s">
        <v>350</v>
      </c>
      <c r="G198" s="222" t="s">
        <v>318</v>
      </c>
      <c r="H198" s="223">
        <v>909.73599999999999</v>
      </c>
      <c r="I198" s="224"/>
      <c r="J198" s="225">
        <f>ROUND(I198*H198,2)</f>
        <v>0</v>
      </c>
      <c r="K198" s="221" t="s">
        <v>263</v>
      </c>
      <c r="L198" s="47"/>
      <c r="M198" s="226" t="s">
        <v>35</v>
      </c>
      <c r="N198" s="227" t="s">
        <v>51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30" t="s">
        <v>264</v>
      </c>
      <c r="AT198" s="230" t="s">
        <v>259</v>
      </c>
      <c r="AU198" s="230" t="s">
        <v>89</v>
      </c>
      <c r="AY198" s="19" t="s">
        <v>257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87</v>
      </c>
      <c r="BK198" s="231">
        <f>ROUND(I198*H198,2)</f>
        <v>0</v>
      </c>
      <c r="BL198" s="19" t="s">
        <v>264</v>
      </c>
      <c r="BM198" s="230" t="s">
        <v>2790</v>
      </c>
    </row>
    <row r="199" s="2" customFormat="1">
      <c r="A199" s="41"/>
      <c r="B199" s="42"/>
      <c r="C199" s="43"/>
      <c r="D199" s="232" t="s">
        <v>266</v>
      </c>
      <c r="E199" s="43"/>
      <c r="F199" s="233" t="s">
        <v>352</v>
      </c>
      <c r="G199" s="43"/>
      <c r="H199" s="43"/>
      <c r="I199" s="234"/>
      <c r="J199" s="43"/>
      <c r="K199" s="43"/>
      <c r="L199" s="47"/>
      <c r="M199" s="235"/>
      <c r="N199" s="23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266</v>
      </c>
      <c r="AU199" s="19" t="s">
        <v>89</v>
      </c>
    </row>
    <row r="200" s="13" customFormat="1">
      <c r="A200" s="13"/>
      <c r="B200" s="237"/>
      <c r="C200" s="238"/>
      <c r="D200" s="239" t="s">
        <v>268</v>
      </c>
      <c r="E200" s="240" t="s">
        <v>35</v>
      </c>
      <c r="F200" s="241" t="s">
        <v>2758</v>
      </c>
      <c r="G200" s="238"/>
      <c r="H200" s="240" t="s">
        <v>35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268</v>
      </c>
      <c r="AU200" s="247" t="s">
        <v>89</v>
      </c>
      <c r="AV200" s="13" t="s">
        <v>87</v>
      </c>
      <c r="AW200" s="13" t="s">
        <v>41</v>
      </c>
      <c r="AX200" s="13" t="s">
        <v>80</v>
      </c>
      <c r="AY200" s="247" t="s">
        <v>257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346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4" customFormat="1">
      <c r="A202" s="14"/>
      <c r="B202" s="248"/>
      <c r="C202" s="249"/>
      <c r="D202" s="239" t="s">
        <v>268</v>
      </c>
      <c r="E202" s="250" t="s">
        <v>35</v>
      </c>
      <c r="F202" s="251" t="s">
        <v>2791</v>
      </c>
      <c r="G202" s="249"/>
      <c r="H202" s="252">
        <v>909.73599999999999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268</v>
      </c>
      <c r="AU202" s="258" t="s">
        <v>89</v>
      </c>
      <c r="AV202" s="14" t="s">
        <v>89</v>
      </c>
      <c r="AW202" s="14" t="s">
        <v>41</v>
      </c>
      <c r="AX202" s="14" t="s">
        <v>80</v>
      </c>
      <c r="AY202" s="258" t="s">
        <v>257</v>
      </c>
    </row>
    <row r="203" s="15" customFormat="1">
      <c r="A203" s="15"/>
      <c r="B203" s="259"/>
      <c r="C203" s="260"/>
      <c r="D203" s="239" t="s">
        <v>268</v>
      </c>
      <c r="E203" s="261" t="s">
        <v>35</v>
      </c>
      <c r="F203" s="262" t="s">
        <v>272</v>
      </c>
      <c r="G203" s="260"/>
      <c r="H203" s="263">
        <v>909.73599999999999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9" t="s">
        <v>268</v>
      </c>
      <c r="AU203" s="269" t="s">
        <v>89</v>
      </c>
      <c r="AV203" s="15" t="s">
        <v>264</v>
      </c>
      <c r="AW203" s="15" t="s">
        <v>41</v>
      </c>
      <c r="AX203" s="15" t="s">
        <v>87</v>
      </c>
      <c r="AY203" s="269" t="s">
        <v>257</v>
      </c>
    </row>
    <row r="204" s="2" customFormat="1" ht="24.15" customHeight="1">
      <c r="A204" s="41"/>
      <c r="B204" s="42"/>
      <c r="C204" s="219" t="s">
        <v>8</v>
      </c>
      <c r="D204" s="219" t="s">
        <v>259</v>
      </c>
      <c r="E204" s="220" t="s">
        <v>354</v>
      </c>
      <c r="F204" s="221" t="s">
        <v>355</v>
      </c>
      <c r="G204" s="222" t="s">
        <v>356</v>
      </c>
      <c r="H204" s="223">
        <v>773.27599999999995</v>
      </c>
      <c r="I204" s="224"/>
      <c r="J204" s="225">
        <f>ROUND(I204*H204,2)</f>
        <v>0</v>
      </c>
      <c r="K204" s="221" t="s">
        <v>263</v>
      </c>
      <c r="L204" s="47"/>
      <c r="M204" s="226" t="s">
        <v>35</v>
      </c>
      <c r="N204" s="227" t="s">
        <v>51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264</v>
      </c>
      <c r="AT204" s="230" t="s">
        <v>259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2792</v>
      </c>
    </row>
    <row r="205" s="2" customFormat="1">
      <c r="A205" s="41"/>
      <c r="B205" s="42"/>
      <c r="C205" s="43"/>
      <c r="D205" s="232" t="s">
        <v>266</v>
      </c>
      <c r="E205" s="43"/>
      <c r="F205" s="233" t="s">
        <v>358</v>
      </c>
      <c r="G205" s="43"/>
      <c r="H205" s="43"/>
      <c r="I205" s="234"/>
      <c r="J205" s="43"/>
      <c r="K205" s="43"/>
      <c r="L205" s="47"/>
      <c r="M205" s="235"/>
      <c r="N205" s="23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266</v>
      </c>
      <c r="AU205" s="19" t="s">
        <v>89</v>
      </c>
    </row>
    <row r="206" s="13" customFormat="1">
      <c r="A206" s="13"/>
      <c r="B206" s="237"/>
      <c r="C206" s="238"/>
      <c r="D206" s="239" t="s">
        <v>268</v>
      </c>
      <c r="E206" s="240" t="s">
        <v>35</v>
      </c>
      <c r="F206" s="241" t="s">
        <v>2758</v>
      </c>
      <c r="G206" s="238"/>
      <c r="H206" s="240" t="s">
        <v>35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268</v>
      </c>
      <c r="AU206" s="247" t="s">
        <v>89</v>
      </c>
      <c r="AV206" s="13" t="s">
        <v>87</v>
      </c>
      <c r="AW206" s="13" t="s">
        <v>41</v>
      </c>
      <c r="AX206" s="13" t="s">
        <v>80</v>
      </c>
      <c r="AY206" s="247" t="s">
        <v>257</v>
      </c>
    </row>
    <row r="207" s="13" customFormat="1">
      <c r="A207" s="13"/>
      <c r="B207" s="237"/>
      <c r="C207" s="238"/>
      <c r="D207" s="239" t="s">
        <v>268</v>
      </c>
      <c r="E207" s="240" t="s">
        <v>35</v>
      </c>
      <c r="F207" s="241" t="s">
        <v>359</v>
      </c>
      <c r="G207" s="238"/>
      <c r="H207" s="240" t="s">
        <v>35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268</v>
      </c>
      <c r="AU207" s="247" t="s">
        <v>89</v>
      </c>
      <c r="AV207" s="13" t="s">
        <v>87</v>
      </c>
      <c r="AW207" s="13" t="s">
        <v>41</v>
      </c>
      <c r="AX207" s="13" t="s">
        <v>80</v>
      </c>
      <c r="AY207" s="247" t="s">
        <v>257</v>
      </c>
    </row>
    <row r="208" s="14" customFormat="1">
      <c r="A208" s="14"/>
      <c r="B208" s="248"/>
      <c r="C208" s="249"/>
      <c r="D208" s="239" t="s">
        <v>268</v>
      </c>
      <c r="E208" s="250" t="s">
        <v>35</v>
      </c>
      <c r="F208" s="251" t="s">
        <v>2793</v>
      </c>
      <c r="G208" s="249"/>
      <c r="H208" s="252">
        <v>773.27599999999995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268</v>
      </c>
      <c r="AU208" s="258" t="s">
        <v>89</v>
      </c>
      <c r="AV208" s="14" t="s">
        <v>89</v>
      </c>
      <c r="AW208" s="14" t="s">
        <v>41</v>
      </c>
      <c r="AX208" s="14" t="s">
        <v>80</v>
      </c>
      <c r="AY208" s="258" t="s">
        <v>257</v>
      </c>
    </row>
    <row r="209" s="15" customFormat="1">
      <c r="A209" s="15"/>
      <c r="B209" s="259"/>
      <c r="C209" s="260"/>
      <c r="D209" s="239" t="s">
        <v>268</v>
      </c>
      <c r="E209" s="261" t="s">
        <v>35</v>
      </c>
      <c r="F209" s="262" t="s">
        <v>272</v>
      </c>
      <c r="G209" s="260"/>
      <c r="H209" s="263">
        <v>773.27599999999995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268</v>
      </c>
      <c r="AU209" s="269" t="s">
        <v>89</v>
      </c>
      <c r="AV209" s="15" t="s">
        <v>264</v>
      </c>
      <c r="AW209" s="15" t="s">
        <v>41</v>
      </c>
      <c r="AX209" s="15" t="s">
        <v>87</v>
      </c>
      <c r="AY209" s="269" t="s">
        <v>257</v>
      </c>
    </row>
    <row r="210" s="2" customFormat="1" ht="24.15" customHeight="1">
      <c r="A210" s="41"/>
      <c r="B210" s="42"/>
      <c r="C210" s="219" t="s">
        <v>361</v>
      </c>
      <c r="D210" s="219" t="s">
        <v>259</v>
      </c>
      <c r="E210" s="220" t="s">
        <v>362</v>
      </c>
      <c r="F210" s="221" t="s">
        <v>363</v>
      </c>
      <c r="G210" s="222" t="s">
        <v>318</v>
      </c>
      <c r="H210" s="223">
        <v>294.161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2794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365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2758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3" customFormat="1">
      <c r="A213" s="13"/>
      <c r="B213" s="237"/>
      <c r="C213" s="238"/>
      <c r="D213" s="239" t="s">
        <v>268</v>
      </c>
      <c r="E213" s="240" t="s">
        <v>35</v>
      </c>
      <c r="F213" s="241" t="s">
        <v>366</v>
      </c>
      <c r="G213" s="238"/>
      <c r="H213" s="240" t="s">
        <v>35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268</v>
      </c>
      <c r="AU213" s="247" t="s">
        <v>89</v>
      </c>
      <c r="AV213" s="13" t="s">
        <v>87</v>
      </c>
      <c r="AW213" s="13" t="s">
        <v>41</v>
      </c>
      <c r="AX213" s="13" t="s">
        <v>80</v>
      </c>
      <c r="AY213" s="247" t="s">
        <v>257</v>
      </c>
    </row>
    <row r="214" s="14" customFormat="1">
      <c r="A214" s="14"/>
      <c r="B214" s="248"/>
      <c r="C214" s="249"/>
      <c r="D214" s="239" t="s">
        <v>268</v>
      </c>
      <c r="E214" s="250" t="s">
        <v>35</v>
      </c>
      <c r="F214" s="251" t="s">
        <v>2795</v>
      </c>
      <c r="G214" s="249"/>
      <c r="H214" s="252">
        <v>294.161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268</v>
      </c>
      <c r="AU214" s="258" t="s">
        <v>89</v>
      </c>
      <c r="AV214" s="14" t="s">
        <v>89</v>
      </c>
      <c r="AW214" s="14" t="s">
        <v>41</v>
      </c>
      <c r="AX214" s="14" t="s">
        <v>80</v>
      </c>
      <c r="AY214" s="258" t="s">
        <v>257</v>
      </c>
    </row>
    <row r="215" s="15" customFormat="1">
      <c r="A215" s="15"/>
      <c r="B215" s="259"/>
      <c r="C215" s="260"/>
      <c r="D215" s="239" t="s">
        <v>268</v>
      </c>
      <c r="E215" s="261" t="s">
        <v>35</v>
      </c>
      <c r="F215" s="262" t="s">
        <v>272</v>
      </c>
      <c r="G215" s="260"/>
      <c r="H215" s="263">
        <v>294.161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268</v>
      </c>
      <c r="AU215" s="269" t="s">
        <v>89</v>
      </c>
      <c r="AV215" s="15" t="s">
        <v>264</v>
      </c>
      <c r="AW215" s="15" t="s">
        <v>41</v>
      </c>
      <c r="AX215" s="15" t="s">
        <v>87</v>
      </c>
      <c r="AY215" s="269" t="s">
        <v>257</v>
      </c>
    </row>
    <row r="216" s="2" customFormat="1" ht="16.5" customHeight="1">
      <c r="A216" s="41"/>
      <c r="B216" s="42"/>
      <c r="C216" s="270" t="s">
        <v>368</v>
      </c>
      <c r="D216" s="270" t="s">
        <v>369</v>
      </c>
      <c r="E216" s="271" t="s">
        <v>370</v>
      </c>
      <c r="F216" s="272" t="s">
        <v>371</v>
      </c>
      <c r="G216" s="273" t="s">
        <v>356</v>
      </c>
      <c r="H216" s="274">
        <v>588.322</v>
      </c>
      <c r="I216" s="275"/>
      <c r="J216" s="276">
        <f>ROUND(I216*H216,2)</f>
        <v>0</v>
      </c>
      <c r="K216" s="272" t="s">
        <v>263</v>
      </c>
      <c r="L216" s="277"/>
      <c r="M216" s="278" t="s">
        <v>35</v>
      </c>
      <c r="N216" s="279" t="s">
        <v>51</v>
      </c>
      <c r="O216" s="87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30" t="s">
        <v>308</v>
      </c>
      <c r="AT216" s="230" t="s">
        <v>369</v>
      </c>
      <c r="AU216" s="230" t="s">
        <v>89</v>
      </c>
      <c r="AY216" s="19" t="s">
        <v>257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9" t="s">
        <v>87</v>
      </c>
      <c r="BK216" s="231">
        <f>ROUND(I216*H216,2)</f>
        <v>0</v>
      </c>
      <c r="BL216" s="19" t="s">
        <v>264</v>
      </c>
      <c r="BM216" s="230" t="s">
        <v>2796</v>
      </c>
    </row>
    <row r="217" s="14" customFormat="1">
      <c r="A217" s="14"/>
      <c r="B217" s="248"/>
      <c r="C217" s="249"/>
      <c r="D217" s="239" t="s">
        <v>268</v>
      </c>
      <c r="E217" s="249"/>
      <c r="F217" s="251" t="s">
        <v>2797</v>
      </c>
      <c r="G217" s="249"/>
      <c r="H217" s="252">
        <v>588.322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268</v>
      </c>
      <c r="AU217" s="258" t="s">
        <v>89</v>
      </c>
      <c r="AV217" s="14" t="s">
        <v>89</v>
      </c>
      <c r="AW217" s="14" t="s">
        <v>4</v>
      </c>
      <c r="AX217" s="14" t="s">
        <v>87</v>
      </c>
      <c r="AY217" s="258" t="s">
        <v>257</v>
      </c>
    </row>
    <row r="218" s="2" customFormat="1" ht="37.8" customHeight="1">
      <c r="A218" s="41"/>
      <c r="B218" s="42"/>
      <c r="C218" s="219" t="s">
        <v>374</v>
      </c>
      <c r="D218" s="219" t="s">
        <v>259</v>
      </c>
      <c r="E218" s="220" t="s">
        <v>375</v>
      </c>
      <c r="F218" s="221" t="s">
        <v>376</v>
      </c>
      <c r="G218" s="222" t="s">
        <v>318</v>
      </c>
      <c r="H218" s="223">
        <v>116.895</v>
      </c>
      <c r="I218" s="224"/>
      <c r="J218" s="225">
        <f>ROUND(I218*H218,2)</f>
        <v>0</v>
      </c>
      <c r="K218" s="221" t="s">
        <v>263</v>
      </c>
      <c r="L218" s="47"/>
      <c r="M218" s="226" t="s">
        <v>35</v>
      </c>
      <c r="N218" s="227" t="s">
        <v>51</v>
      </c>
      <c r="O218" s="87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30" t="s">
        <v>264</v>
      </c>
      <c r="AT218" s="230" t="s">
        <v>259</v>
      </c>
      <c r="AU218" s="230" t="s">
        <v>89</v>
      </c>
      <c r="AY218" s="19" t="s">
        <v>257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9" t="s">
        <v>87</v>
      </c>
      <c r="BK218" s="231">
        <f>ROUND(I218*H218,2)</f>
        <v>0</v>
      </c>
      <c r="BL218" s="19" t="s">
        <v>264</v>
      </c>
      <c r="BM218" s="230" t="s">
        <v>2798</v>
      </c>
    </row>
    <row r="219" s="2" customFormat="1">
      <c r="A219" s="41"/>
      <c r="B219" s="42"/>
      <c r="C219" s="43"/>
      <c r="D219" s="232" t="s">
        <v>266</v>
      </c>
      <c r="E219" s="43"/>
      <c r="F219" s="233" t="s">
        <v>378</v>
      </c>
      <c r="G219" s="43"/>
      <c r="H219" s="43"/>
      <c r="I219" s="234"/>
      <c r="J219" s="43"/>
      <c r="K219" s="43"/>
      <c r="L219" s="47"/>
      <c r="M219" s="235"/>
      <c r="N219" s="23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266</v>
      </c>
      <c r="AU219" s="19" t="s">
        <v>89</v>
      </c>
    </row>
    <row r="220" s="13" customFormat="1">
      <c r="A220" s="13"/>
      <c r="B220" s="237"/>
      <c r="C220" s="238"/>
      <c r="D220" s="239" t="s">
        <v>268</v>
      </c>
      <c r="E220" s="240" t="s">
        <v>35</v>
      </c>
      <c r="F220" s="241" t="s">
        <v>2758</v>
      </c>
      <c r="G220" s="238"/>
      <c r="H220" s="240" t="s">
        <v>35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268</v>
      </c>
      <c r="AU220" s="247" t="s">
        <v>89</v>
      </c>
      <c r="AV220" s="13" t="s">
        <v>87</v>
      </c>
      <c r="AW220" s="13" t="s">
        <v>41</v>
      </c>
      <c r="AX220" s="13" t="s">
        <v>80</v>
      </c>
      <c r="AY220" s="247" t="s">
        <v>257</v>
      </c>
    </row>
    <row r="221" s="13" customFormat="1">
      <c r="A221" s="13"/>
      <c r="B221" s="237"/>
      <c r="C221" s="238"/>
      <c r="D221" s="239" t="s">
        <v>268</v>
      </c>
      <c r="E221" s="240" t="s">
        <v>35</v>
      </c>
      <c r="F221" s="241" t="s">
        <v>379</v>
      </c>
      <c r="G221" s="238"/>
      <c r="H221" s="240" t="s">
        <v>35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268</v>
      </c>
      <c r="AU221" s="247" t="s">
        <v>89</v>
      </c>
      <c r="AV221" s="13" t="s">
        <v>87</v>
      </c>
      <c r="AW221" s="13" t="s">
        <v>41</v>
      </c>
      <c r="AX221" s="13" t="s">
        <v>80</v>
      </c>
      <c r="AY221" s="247" t="s">
        <v>257</v>
      </c>
    </row>
    <row r="222" s="14" customFormat="1">
      <c r="A222" s="14"/>
      <c r="B222" s="248"/>
      <c r="C222" s="249"/>
      <c r="D222" s="239" t="s">
        <v>268</v>
      </c>
      <c r="E222" s="250" t="s">
        <v>35</v>
      </c>
      <c r="F222" s="251" t="s">
        <v>2799</v>
      </c>
      <c r="G222" s="249"/>
      <c r="H222" s="252">
        <v>113.24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268</v>
      </c>
      <c r="AU222" s="258" t="s">
        <v>89</v>
      </c>
      <c r="AV222" s="14" t="s">
        <v>89</v>
      </c>
      <c r="AW222" s="14" t="s">
        <v>41</v>
      </c>
      <c r="AX222" s="14" t="s">
        <v>80</v>
      </c>
      <c r="AY222" s="258" t="s">
        <v>257</v>
      </c>
    </row>
    <row r="223" s="14" customFormat="1">
      <c r="A223" s="14"/>
      <c r="B223" s="248"/>
      <c r="C223" s="249"/>
      <c r="D223" s="239" t="s">
        <v>268</v>
      </c>
      <c r="E223" s="250" t="s">
        <v>35</v>
      </c>
      <c r="F223" s="251" t="s">
        <v>2800</v>
      </c>
      <c r="G223" s="249"/>
      <c r="H223" s="252">
        <v>7.7629999999999999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268</v>
      </c>
      <c r="AU223" s="258" t="s">
        <v>89</v>
      </c>
      <c r="AV223" s="14" t="s">
        <v>89</v>
      </c>
      <c r="AW223" s="14" t="s">
        <v>41</v>
      </c>
      <c r="AX223" s="14" t="s">
        <v>80</v>
      </c>
      <c r="AY223" s="258" t="s">
        <v>257</v>
      </c>
    </row>
    <row r="224" s="14" customFormat="1">
      <c r="A224" s="14"/>
      <c r="B224" s="248"/>
      <c r="C224" s="249"/>
      <c r="D224" s="239" t="s">
        <v>268</v>
      </c>
      <c r="E224" s="250" t="s">
        <v>35</v>
      </c>
      <c r="F224" s="251" t="s">
        <v>2801</v>
      </c>
      <c r="G224" s="249"/>
      <c r="H224" s="252">
        <v>6.774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268</v>
      </c>
      <c r="AU224" s="258" t="s">
        <v>89</v>
      </c>
      <c r="AV224" s="14" t="s">
        <v>89</v>
      </c>
      <c r="AW224" s="14" t="s">
        <v>41</v>
      </c>
      <c r="AX224" s="14" t="s">
        <v>80</v>
      </c>
      <c r="AY224" s="258" t="s">
        <v>257</v>
      </c>
    </row>
    <row r="225" s="16" customFormat="1">
      <c r="A225" s="16"/>
      <c r="B225" s="285"/>
      <c r="C225" s="286"/>
      <c r="D225" s="239" t="s">
        <v>268</v>
      </c>
      <c r="E225" s="287" t="s">
        <v>35</v>
      </c>
      <c r="F225" s="288" t="s">
        <v>1554</v>
      </c>
      <c r="G225" s="286"/>
      <c r="H225" s="289">
        <v>127.777</v>
      </c>
      <c r="I225" s="290"/>
      <c r="J225" s="286"/>
      <c r="K225" s="286"/>
      <c r="L225" s="291"/>
      <c r="M225" s="292"/>
      <c r="N225" s="293"/>
      <c r="O225" s="293"/>
      <c r="P225" s="293"/>
      <c r="Q225" s="293"/>
      <c r="R225" s="293"/>
      <c r="S225" s="293"/>
      <c r="T225" s="29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95" t="s">
        <v>268</v>
      </c>
      <c r="AU225" s="295" t="s">
        <v>89</v>
      </c>
      <c r="AV225" s="16" t="s">
        <v>98</v>
      </c>
      <c r="AW225" s="16" t="s">
        <v>41</v>
      </c>
      <c r="AX225" s="16" t="s">
        <v>80</v>
      </c>
      <c r="AY225" s="295" t="s">
        <v>257</v>
      </c>
    </row>
    <row r="226" s="14" customFormat="1">
      <c r="A226" s="14"/>
      <c r="B226" s="248"/>
      <c r="C226" s="249"/>
      <c r="D226" s="239" t="s">
        <v>268</v>
      </c>
      <c r="E226" s="250" t="s">
        <v>35</v>
      </c>
      <c r="F226" s="251" t="s">
        <v>2802</v>
      </c>
      <c r="G226" s="249"/>
      <c r="H226" s="252">
        <v>-10.262000000000001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268</v>
      </c>
      <c r="AU226" s="258" t="s">
        <v>89</v>
      </c>
      <c r="AV226" s="14" t="s">
        <v>89</v>
      </c>
      <c r="AW226" s="14" t="s">
        <v>41</v>
      </c>
      <c r="AX226" s="14" t="s">
        <v>80</v>
      </c>
      <c r="AY226" s="258" t="s">
        <v>257</v>
      </c>
    </row>
    <row r="227" s="14" customFormat="1">
      <c r="A227" s="14"/>
      <c r="B227" s="248"/>
      <c r="C227" s="249"/>
      <c r="D227" s="239" t="s">
        <v>268</v>
      </c>
      <c r="E227" s="250" t="s">
        <v>35</v>
      </c>
      <c r="F227" s="251" t="s">
        <v>2803</v>
      </c>
      <c r="G227" s="249"/>
      <c r="H227" s="252">
        <v>-0.26500000000000001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268</v>
      </c>
      <c r="AU227" s="258" t="s">
        <v>89</v>
      </c>
      <c r="AV227" s="14" t="s">
        <v>89</v>
      </c>
      <c r="AW227" s="14" t="s">
        <v>41</v>
      </c>
      <c r="AX227" s="14" t="s">
        <v>80</v>
      </c>
      <c r="AY227" s="258" t="s">
        <v>257</v>
      </c>
    </row>
    <row r="228" s="14" customFormat="1">
      <c r="A228" s="14"/>
      <c r="B228" s="248"/>
      <c r="C228" s="249"/>
      <c r="D228" s="239" t="s">
        <v>268</v>
      </c>
      <c r="E228" s="250" t="s">
        <v>35</v>
      </c>
      <c r="F228" s="251" t="s">
        <v>2804</v>
      </c>
      <c r="G228" s="249"/>
      <c r="H228" s="252">
        <v>-0.35499999999999998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268</v>
      </c>
      <c r="AU228" s="258" t="s">
        <v>89</v>
      </c>
      <c r="AV228" s="14" t="s">
        <v>89</v>
      </c>
      <c r="AW228" s="14" t="s">
        <v>41</v>
      </c>
      <c r="AX228" s="14" t="s">
        <v>80</v>
      </c>
      <c r="AY228" s="258" t="s">
        <v>257</v>
      </c>
    </row>
    <row r="229" s="16" customFormat="1">
      <c r="A229" s="16"/>
      <c r="B229" s="285"/>
      <c r="C229" s="286"/>
      <c r="D229" s="239" t="s">
        <v>268</v>
      </c>
      <c r="E229" s="287" t="s">
        <v>35</v>
      </c>
      <c r="F229" s="288" t="s">
        <v>1554</v>
      </c>
      <c r="G229" s="286"/>
      <c r="H229" s="289">
        <v>-10.882</v>
      </c>
      <c r="I229" s="290"/>
      <c r="J229" s="286"/>
      <c r="K229" s="286"/>
      <c r="L229" s="291"/>
      <c r="M229" s="292"/>
      <c r="N229" s="293"/>
      <c r="O229" s="293"/>
      <c r="P229" s="293"/>
      <c r="Q229" s="293"/>
      <c r="R229" s="293"/>
      <c r="S229" s="293"/>
      <c r="T229" s="29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95" t="s">
        <v>268</v>
      </c>
      <c r="AU229" s="295" t="s">
        <v>89</v>
      </c>
      <c r="AV229" s="16" t="s">
        <v>98</v>
      </c>
      <c r="AW229" s="16" t="s">
        <v>41</v>
      </c>
      <c r="AX229" s="16" t="s">
        <v>80</v>
      </c>
      <c r="AY229" s="295" t="s">
        <v>257</v>
      </c>
    </row>
    <row r="230" s="15" customFormat="1">
      <c r="A230" s="15"/>
      <c r="B230" s="259"/>
      <c r="C230" s="260"/>
      <c r="D230" s="239" t="s">
        <v>268</v>
      </c>
      <c r="E230" s="261" t="s">
        <v>35</v>
      </c>
      <c r="F230" s="262" t="s">
        <v>272</v>
      </c>
      <c r="G230" s="260"/>
      <c r="H230" s="263">
        <v>116.895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9" t="s">
        <v>268</v>
      </c>
      <c r="AU230" s="269" t="s">
        <v>89</v>
      </c>
      <c r="AV230" s="15" t="s">
        <v>264</v>
      </c>
      <c r="AW230" s="15" t="s">
        <v>41</v>
      </c>
      <c r="AX230" s="15" t="s">
        <v>87</v>
      </c>
      <c r="AY230" s="269" t="s">
        <v>257</v>
      </c>
    </row>
    <row r="231" s="2" customFormat="1" ht="16.5" customHeight="1">
      <c r="A231" s="41"/>
      <c r="B231" s="42"/>
      <c r="C231" s="270" t="s">
        <v>382</v>
      </c>
      <c r="D231" s="270" t="s">
        <v>369</v>
      </c>
      <c r="E231" s="271" t="s">
        <v>383</v>
      </c>
      <c r="F231" s="272" t="s">
        <v>384</v>
      </c>
      <c r="G231" s="273" t="s">
        <v>356</v>
      </c>
      <c r="H231" s="274">
        <v>233.78999999999999</v>
      </c>
      <c r="I231" s="275"/>
      <c r="J231" s="276">
        <f>ROUND(I231*H231,2)</f>
        <v>0</v>
      </c>
      <c r="K231" s="272" t="s">
        <v>263</v>
      </c>
      <c r="L231" s="277"/>
      <c r="M231" s="278" t="s">
        <v>35</v>
      </c>
      <c r="N231" s="279" t="s">
        <v>51</v>
      </c>
      <c r="O231" s="87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30" t="s">
        <v>308</v>
      </c>
      <c r="AT231" s="230" t="s">
        <v>369</v>
      </c>
      <c r="AU231" s="230" t="s">
        <v>89</v>
      </c>
      <c r="AY231" s="19" t="s">
        <v>257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9" t="s">
        <v>87</v>
      </c>
      <c r="BK231" s="231">
        <f>ROUND(I231*H231,2)</f>
        <v>0</v>
      </c>
      <c r="BL231" s="19" t="s">
        <v>264</v>
      </c>
      <c r="BM231" s="230" t="s">
        <v>2805</v>
      </c>
    </row>
    <row r="232" s="14" customFormat="1">
      <c r="A232" s="14"/>
      <c r="B232" s="248"/>
      <c r="C232" s="249"/>
      <c r="D232" s="239" t="s">
        <v>268</v>
      </c>
      <c r="E232" s="249"/>
      <c r="F232" s="251" t="s">
        <v>2806</v>
      </c>
      <c r="G232" s="249"/>
      <c r="H232" s="252">
        <v>233.78999999999999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268</v>
      </c>
      <c r="AU232" s="258" t="s">
        <v>89</v>
      </c>
      <c r="AV232" s="14" t="s">
        <v>89</v>
      </c>
      <c r="AW232" s="14" t="s">
        <v>4</v>
      </c>
      <c r="AX232" s="14" t="s">
        <v>87</v>
      </c>
      <c r="AY232" s="258" t="s">
        <v>257</v>
      </c>
    </row>
    <row r="233" s="12" customFormat="1" ht="22.8" customHeight="1">
      <c r="A233" s="12"/>
      <c r="B233" s="203"/>
      <c r="C233" s="204"/>
      <c r="D233" s="205" t="s">
        <v>79</v>
      </c>
      <c r="E233" s="217" t="s">
        <v>89</v>
      </c>
      <c r="F233" s="217" t="s">
        <v>387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SUM(P234:P238)</f>
        <v>0</v>
      </c>
      <c r="Q233" s="211"/>
      <c r="R233" s="212">
        <f>SUM(R234:R238)</f>
        <v>29.716894200000002</v>
      </c>
      <c r="S233" s="211"/>
      <c r="T233" s="21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87</v>
      </c>
      <c r="AT233" s="215" t="s">
        <v>79</v>
      </c>
      <c r="AU233" s="215" t="s">
        <v>87</v>
      </c>
      <c r="AY233" s="214" t="s">
        <v>257</v>
      </c>
      <c r="BK233" s="216">
        <f>SUM(BK234:BK238)</f>
        <v>0</v>
      </c>
    </row>
    <row r="234" s="2" customFormat="1" ht="33" customHeight="1">
      <c r="A234" s="41"/>
      <c r="B234" s="42"/>
      <c r="C234" s="219" t="s">
        <v>388</v>
      </c>
      <c r="D234" s="219" t="s">
        <v>259</v>
      </c>
      <c r="E234" s="220" t="s">
        <v>389</v>
      </c>
      <c r="F234" s="221" t="s">
        <v>390</v>
      </c>
      <c r="G234" s="222" t="s">
        <v>297</v>
      </c>
      <c r="H234" s="223">
        <v>145.18000000000001</v>
      </c>
      <c r="I234" s="224"/>
      <c r="J234" s="225">
        <f>ROUND(I234*H234,2)</f>
        <v>0</v>
      </c>
      <c r="K234" s="221" t="s">
        <v>263</v>
      </c>
      <c r="L234" s="47"/>
      <c r="M234" s="226" t="s">
        <v>35</v>
      </c>
      <c r="N234" s="227" t="s">
        <v>51</v>
      </c>
      <c r="O234" s="87"/>
      <c r="P234" s="228">
        <f>O234*H234</f>
        <v>0</v>
      </c>
      <c r="Q234" s="228">
        <v>0.20469000000000001</v>
      </c>
      <c r="R234" s="228">
        <f>Q234*H234</f>
        <v>29.716894200000002</v>
      </c>
      <c r="S234" s="228">
        <v>0</v>
      </c>
      <c r="T234" s="229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30" t="s">
        <v>264</v>
      </c>
      <c r="AT234" s="230" t="s">
        <v>259</v>
      </c>
      <c r="AU234" s="230" t="s">
        <v>89</v>
      </c>
      <c r="AY234" s="19" t="s">
        <v>257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9" t="s">
        <v>87</v>
      </c>
      <c r="BK234" s="231">
        <f>ROUND(I234*H234,2)</f>
        <v>0</v>
      </c>
      <c r="BL234" s="19" t="s">
        <v>264</v>
      </c>
      <c r="BM234" s="230" t="s">
        <v>2807</v>
      </c>
    </row>
    <row r="235" s="2" customFormat="1">
      <c r="A235" s="41"/>
      <c r="B235" s="42"/>
      <c r="C235" s="43"/>
      <c r="D235" s="232" t="s">
        <v>266</v>
      </c>
      <c r="E235" s="43"/>
      <c r="F235" s="233" t="s">
        <v>392</v>
      </c>
      <c r="G235" s="43"/>
      <c r="H235" s="43"/>
      <c r="I235" s="234"/>
      <c r="J235" s="43"/>
      <c r="K235" s="43"/>
      <c r="L235" s="47"/>
      <c r="M235" s="235"/>
      <c r="N235" s="23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266</v>
      </c>
      <c r="AU235" s="19" t="s">
        <v>89</v>
      </c>
    </row>
    <row r="236" s="13" customFormat="1">
      <c r="A236" s="13"/>
      <c r="B236" s="237"/>
      <c r="C236" s="238"/>
      <c r="D236" s="239" t="s">
        <v>268</v>
      </c>
      <c r="E236" s="240" t="s">
        <v>35</v>
      </c>
      <c r="F236" s="241" t="s">
        <v>2758</v>
      </c>
      <c r="G236" s="238"/>
      <c r="H236" s="240" t="s">
        <v>35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268</v>
      </c>
      <c r="AU236" s="247" t="s">
        <v>89</v>
      </c>
      <c r="AV236" s="13" t="s">
        <v>87</v>
      </c>
      <c r="AW236" s="13" t="s">
        <v>41</v>
      </c>
      <c r="AX236" s="13" t="s">
        <v>80</v>
      </c>
      <c r="AY236" s="247" t="s">
        <v>257</v>
      </c>
    </row>
    <row r="237" s="14" customFormat="1">
      <c r="A237" s="14"/>
      <c r="B237" s="248"/>
      <c r="C237" s="249"/>
      <c r="D237" s="239" t="s">
        <v>268</v>
      </c>
      <c r="E237" s="250" t="s">
        <v>35</v>
      </c>
      <c r="F237" s="251" t="s">
        <v>2808</v>
      </c>
      <c r="G237" s="249"/>
      <c r="H237" s="252">
        <v>145.18000000000001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268</v>
      </c>
      <c r="AU237" s="258" t="s">
        <v>89</v>
      </c>
      <c r="AV237" s="14" t="s">
        <v>89</v>
      </c>
      <c r="AW237" s="14" t="s">
        <v>41</v>
      </c>
      <c r="AX237" s="14" t="s">
        <v>80</v>
      </c>
      <c r="AY237" s="258" t="s">
        <v>257</v>
      </c>
    </row>
    <row r="238" s="15" customFormat="1">
      <c r="A238" s="15"/>
      <c r="B238" s="259"/>
      <c r="C238" s="260"/>
      <c r="D238" s="239" t="s">
        <v>268</v>
      </c>
      <c r="E238" s="261" t="s">
        <v>35</v>
      </c>
      <c r="F238" s="262" t="s">
        <v>272</v>
      </c>
      <c r="G238" s="260"/>
      <c r="H238" s="263">
        <v>145.18000000000001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9" t="s">
        <v>268</v>
      </c>
      <c r="AU238" s="269" t="s">
        <v>89</v>
      </c>
      <c r="AV238" s="15" t="s">
        <v>264</v>
      </c>
      <c r="AW238" s="15" t="s">
        <v>41</v>
      </c>
      <c r="AX238" s="15" t="s">
        <v>87</v>
      </c>
      <c r="AY238" s="269" t="s">
        <v>257</v>
      </c>
    </row>
    <row r="239" s="12" customFormat="1" ht="22.8" customHeight="1">
      <c r="A239" s="12"/>
      <c r="B239" s="203"/>
      <c r="C239" s="204"/>
      <c r="D239" s="205" t="s">
        <v>79</v>
      </c>
      <c r="E239" s="217" t="s">
        <v>98</v>
      </c>
      <c r="F239" s="217" t="s">
        <v>393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SUM(P240:P244)</f>
        <v>0</v>
      </c>
      <c r="Q239" s="211"/>
      <c r="R239" s="212">
        <f>SUM(R240:R244)</f>
        <v>0</v>
      </c>
      <c r="S239" s="211"/>
      <c r="T239" s="213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87</v>
      </c>
      <c r="AT239" s="215" t="s">
        <v>79</v>
      </c>
      <c r="AU239" s="215" t="s">
        <v>87</v>
      </c>
      <c r="AY239" s="214" t="s">
        <v>257</v>
      </c>
      <c r="BK239" s="216">
        <f>SUM(BK240:BK244)</f>
        <v>0</v>
      </c>
    </row>
    <row r="240" s="2" customFormat="1" ht="16.5" customHeight="1">
      <c r="A240" s="41"/>
      <c r="B240" s="42"/>
      <c r="C240" s="219" t="s">
        <v>7</v>
      </c>
      <c r="D240" s="219" t="s">
        <v>259</v>
      </c>
      <c r="E240" s="220" t="s">
        <v>1022</v>
      </c>
      <c r="F240" s="221" t="s">
        <v>1023</v>
      </c>
      <c r="G240" s="222" t="s">
        <v>297</v>
      </c>
      <c r="H240" s="223">
        <v>171.47</v>
      </c>
      <c r="I240" s="224"/>
      <c r="J240" s="225">
        <f>ROUND(I240*H240,2)</f>
        <v>0</v>
      </c>
      <c r="K240" s="221" t="s">
        <v>263</v>
      </c>
      <c r="L240" s="47"/>
      <c r="M240" s="226" t="s">
        <v>35</v>
      </c>
      <c r="N240" s="227" t="s">
        <v>51</v>
      </c>
      <c r="O240" s="87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30" t="s">
        <v>264</v>
      </c>
      <c r="AT240" s="230" t="s">
        <v>259</v>
      </c>
      <c r="AU240" s="230" t="s">
        <v>89</v>
      </c>
      <c r="AY240" s="19" t="s">
        <v>257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9" t="s">
        <v>87</v>
      </c>
      <c r="BK240" s="231">
        <f>ROUND(I240*H240,2)</f>
        <v>0</v>
      </c>
      <c r="BL240" s="19" t="s">
        <v>264</v>
      </c>
      <c r="BM240" s="230" t="s">
        <v>2809</v>
      </c>
    </row>
    <row r="241" s="2" customFormat="1">
      <c r="A241" s="41"/>
      <c r="B241" s="42"/>
      <c r="C241" s="43"/>
      <c r="D241" s="232" t="s">
        <v>266</v>
      </c>
      <c r="E241" s="43"/>
      <c r="F241" s="233" t="s">
        <v>1025</v>
      </c>
      <c r="G241" s="43"/>
      <c r="H241" s="43"/>
      <c r="I241" s="234"/>
      <c r="J241" s="43"/>
      <c r="K241" s="43"/>
      <c r="L241" s="47"/>
      <c r="M241" s="235"/>
      <c r="N241" s="23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266</v>
      </c>
      <c r="AU241" s="19" t="s">
        <v>89</v>
      </c>
    </row>
    <row r="242" s="13" customFormat="1">
      <c r="A242" s="13"/>
      <c r="B242" s="237"/>
      <c r="C242" s="238"/>
      <c r="D242" s="239" t="s">
        <v>268</v>
      </c>
      <c r="E242" s="240" t="s">
        <v>35</v>
      </c>
      <c r="F242" s="241" t="s">
        <v>2758</v>
      </c>
      <c r="G242" s="238"/>
      <c r="H242" s="240" t="s">
        <v>35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268</v>
      </c>
      <c r="AU242" s="247" t="s">
        <v>89</v>
      </c>
      <c r="AV242" s="13" t="s">
        <v>87</v>
      </c>
      <c r="AW242" s="13" t="s">
        <v>41</v>
      </c>
      <c r="AX242" s="13" t="s">
        <v>80</v>
      </c>
      <c r="AY242" s="247" t="s">
        <v>257</v>
      </c>
    </row>
    <row r="243" s="14" customFormat="1">
      <c r="A243" s="14"/>
      <c r="B243" s="248"/>
      <c r="C243" s="249"/>
      <c r="D243" s="239" t="s">
        <v>268</v>
      </c>
      <c r="E243" s="250" t="s">
        <v>35</v>
      </c>
      <c r="F243" s="251" t="s">
        <v>2810</v>
      </c>
      <c r="G243" s="249"/>
      <c r="H243" s="252">
        <v>171.47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268</v>
      </c>
      <c r="AU243" s="258" t="s">
        <v>89</v>
      </c>
      <c r="AV243" s="14" t="s">
        <v>89</v>
      </c>
      <c r="AW243" s="14" t="s">
        <v>41</v>
      </c>
      <c r="AX243" s="14" t="s">
        <v>80</v>
      </c>
      <c r="AY243" s="258" t="s">
        <v>257</v>
      </c>
    </row>
    <row r="244" s="15" customFormat="1">
      <c r="A244" s="15"/>
      <c r="B244" s="259"/>
      <c r="C244" s="260"/>
      <c r="D244" s="239" t="s">
        <v>268</v>
      </c>
      <c r="E244" s="261" t="s">
        <v>35</v>
      </c>
      <c r="F244" s="262" t="s">
        <v>272</v>
      </c>
      <c r="G244" s="260"/>
      <c r="H244" s="263">
        <v>171.47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9" t="s">
        <v>268</v>
      </c>
      <c r="AU244" s="269" t="s">
        <v>89</v>
      </c>
      <c r="AV244" s="15" t="s">
        <v>264</v>
      </c>
      <c r="AW244" s="15" t="s">
        <v>41</v>
      </c>
      <c r="AX244" s="15" t="s">
        <v>87</v>
      </c>
      <c r="AY244" s="269" t="s">
        <v>257</v>
      </c>
    </row>
    <row r="245" s="12" customFormat="1" ht="22.8" customHeight="1">
      <c r="A245" s="12"/>
      <c r="B245" s="203"/>
      <c r="C245" s="204"/>
      <c r="D245" s="205" t="s">
        <v>79</v>
      </c>
      <c r="E245" s="217" t="s">
        <v>264</v>
      </c>
      <c r="F245" s="217" t="s">
        <v>404</v>
      </c>
      <c r="G245" s="204"/>
      <c r="H245" s="204"/>
      <c r="I245" s="207"/>
      <c r="J245" s="218">
        <f>BK245</f>
        <v>0</v>
      </c>
      <c r="K245" s="204"/>
      <c r="L245" s="209"/>
      <c r="M245" s="210"/>
      <c r="N245" s="211"/>
      <c r="O245" s="211"/>
      <c r="P245" s="212">
        <f>SUM(P246:P272)</f>
        <v>0</v>
      </c>
      <c r="Q245" s="211"/>
      <c r="R245" s="212">
        <f>SUM(R246:R272)</f>
        <v>0.40920000000000001</v>
      </c>
      <c r="S245" s="211"/>
      <c r="T245" s="213">
        <f>SUM(T246:T272)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4" t="s">
        <v>87</v>
      </c>
      <c r="AT245" s="215" t="s">
        <v>79</v>
      </c>
      <c r="AU245" s="215" t="s">
        <v>87</v>
      </c>
      <c r="AY245" s="214" t="s">
        <v>257</v>
      </c>
      <c r="BK245" s="216">
        <f>SUM(BK246:BK272)</f>
        <v>0</v>
      </c>
    </row>
    <row r="246" s="2" customFormat="1" ht="16.5" customHeight="1">
      <c r="A246" s="41"/>
      <c r="B246" s="42"/>
      <c r="C246" s="219" t="s">
        <v>400</v>
      </c>
      <c r="D246" s="219" t="s">
        <v>259</v>
      </c>
      <c r="E246" s="220" t="s">
        <v>406</v>
      </c>
      <c r="F246" s="221" t="s">
        <v>407</v>
      </c>
      <c r="G246" s="222" t="s">
        <v>318</v>
      </c>
      <c r="H246" s="223">
        <v>32.93</v>
      </c>
      <c r="I246" s="224"/>
      <c r="J246" s="225">
        <f>ROUND(I246*H246,2)</f>
        <v>0</v>
      </c>
      <c r="K246" s="221" t="s">
        <v>263</v>
      </c>
      <c r="L246" s="47"/>
      <c r="M246" s="226" t="s">
        <v>35</v>
      </c>
      <c r="N246" s="227" t="s">
        <v>51</v>
      </c>
      <c r="O246" s="87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30" t="s">
        <v>264</v>
      </c>
      <c r="AT246" s="230" t="s">
        <v>259</v>
      </c>
      <c r="AU246" s="230" t="s">
        <v>89</v>
      </c>
      <c r="AY246" s="19" t="s">
        <v>257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9" t="s">
        <v>87</v>
      </c>
      <c r="BK246" s="231">
        <f>ROUND(I246*H246,2)</f>
        <v>0</v>
      </c>
      <c r="BL246" s="19" t="s">
        <v>264</v>
      </c>
      <c r="BM246" s="230" t="s">
        <v>2811</v>
      </c>
    </row>
    <row r="247" s="2" customFormat="1">
      <c r="A247" s="41"/>
      <c r="B247" s="42"/>
      <c r="C247" s="43"/>
      <c r="D247" s="232" t="s">
        <v>266</v>
      </c>
      <c r="E247" s="43"/>
      <c r="F247" s="233" t="s">
        <v>409</v>
      </c>
      <c r="G247" s="43"/>
      <c r="H247" s="43"/>
      <c r="I247" s="234"/>
      <c r="J247" s="43"/>
      <c r="K247" s="43"/>
      <c r="L247" s="47"/>
      <c r="M247" s="235"/>
      <c r="N247" s="23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9" t="s">
        <v>266</v>
      </c>
      <c r="AU247" s="19" t="s">
        <v>89</v>
      </c>
    </row>
    <row r="248" s="13" customFormat="1">
      <c r="A248" s="13"/>
      <c r="B248" s="237"/>
      <c r="C248" s="238"/>
      <c r="D248" s="239" t="s">
        <v>268</v>
      </c>
      <c r="E248" s="240" t="s">
        <v>35</v>
      </c>
      <c r="F248" s="241" t="s">
        <v>2758</v>
      </c>
      <c r="G248" s="238"/>
      <c r="H248" s="240" t="s">
        <v>35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268</v>
      </c>
      <c r="AU248" s="247" t="s">
        <v>89</v>
      </c>
      <c r="AV248" s="13" t="s">
        <v>87</v>
      </c>
      <c r="AW248" s="13" t="s">
        <v>41</v>
      </c>
      <c r="AX248" s="13" t="s">
        <v>80</v>
      </c>
      <c r="AY248" s="247" t="s">
        <v>257</v>
      </c>
    </row>
    <row r="249" s="13" customFormat="1">
      <c r="A249" s="13"/>
      <c r="B249" s="237"/>
      <c r="C249" s="238"/>
      <c r="D249" s="239" t="s">
        <v>268</v>
      </c>
      <c r="E249" s="240" t="s">
        <v>35</v>
      </c>
      <c r="F249" s="241" t="s">
        <v>1027</v>
      </c>
      <c r="G249" s="238"/>
      <c r="H249" s="240" t="s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268</v>
      </c>
      <c r="AU249" s="247" t="s">
        <v>89</v>
      </c>
      <c r="AV249" s="13" t="s">
        <v>87</v>
      </c>
      <c r="AW249" s="13" t="s">
        <v>41</v>
      </c>
      <c r="AX249" s="13" t="s">
        <v>80</v>
      </c>
      <c r="AY249" s="247" t="s">
        <v>257</v>
      </c>
    </row>
    <row r="250" s="14" customFormat="1">
      <c r="A250" s="14"/>
      <c r="B250" s="248"/>
      <c r="C250" s="249"/>
      <c r="D250" s="239" t="s">
        <v>268</v>
      </c>
      <c r="E250" s="250" t="s">
        <v>35</v>
      </c>
      <c r="F250" s="251" t="s">
        <v>2812</v>
      </c>
      <c r="G250" s="249"/>
      <c r="H250" s="252">
        <v>28.309999999999999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268</v>
      </c>
      <c r="AU250" s="258" t="s">
        <v>89</v>
      </c>
      <c r="AV250" s="14" t="s">
        <v>89</v>
      </c>
      <c r="AW250" s="14" t="s">
        <v>41</v>
      </c>
      <c r="AX250" s="14" t="s">
        <v>80</v>
      </c>
      <c r="AY250" s="258" t="s">
        <v>257</v>
      </c>
    </row>
    <row r="251" s="14" customFormat="1">
      <c r="A251" s="14"/>
      <c r="B251" s="248"/>
      <c r="C251" s="249"/>
      <c r="D251" s="239" t="s">
        <v>268</v>
      </c>
      <c r="E251" s="250" t="s">
        <v>35</v>
      </c>
      <c r="F251" s="251" t="s">
        <v>2813</v>
      </c>
      <c r="G251" s="249"/>
      <c r="H251" s="252">
        <v>2.5880000000000001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268</v>
      </c>
      <c r="AU251" s="258" t="s">
        <v>89</v>
      </c>
      <c r="AV251" s="14" t="s">
        <v>89</v>
      </c>
      <c r="AW251" s="14" t="s">
        <v>41</v>
      </c>
      <c r="AX251" s="14" t="s">
        <v>80</v>
      </c>
      <c r="AY251" s="258" t="s">
        <v>257</v>
      </c>
    </row>
    <row r="252" s="14" customFormat="1">
      <c r="A252" s="14"/>
      <c r="B252" s="248"/>
      <c r="C252" s="249"/>
      <c r="D252" s="239" t="s">
        <v>268</v>
      </c>
      <c r="E252" s="250" t="s">
        <v>35</v>
      </c>
      <c r="F252" s="251" t="s">
        <v>2814</v>
      </c>
      <c r="G252" s="249"/>
      <c r="H252" s="252">
        <v>2.032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268</v>
      </c>
      <c r="AU252" s="258" t="s">
        <v>89</v>
      </c>
      <c r="AV252" s="14" t="s">
        <v>89</v>
      </c>
      <c r="AW252" s="14" t="s">
        <v>41</v>
      </c>
      <c r="AX252" s="14" t="s">
        <v>80</v>
      </c>
      <c r="AY252" s="258" t="s">
        <v>257</v>
      </c>
    </row>
    <row r="253" s="15" customFormat="1">
      <c r="A253" s="15"/>
      <c r="B253" s="259"/>
      <c r="C253" s="260"/>
      <c r="D253" s="239" t="s">
        <v>268</v>
      </c>
      <c r="E253" s="261" t="s">
        <v>35</v>
      </c>
      <c r="F253" s="262" t="s">
        <v>272</v>
      </c>
      <c r="G253" s="260"/>
      <c r="H253" s="263">
        <v>32.93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9" t="s">
        <v>268</v>
      </c>
      <c r="AU253" s="269" t="s">
        <v>89</v>
      </c>
      <c r="AV253" s="15" t="s">
        <v>264</v>
      </c>
      <c r="AW253" s="15" t="s">
        <v>41</v>
      </c>
      <c r="AX253" s="15" t="s">
        <v>87</v>
      </c>
      <c r="AY253" s="269" t="s">
        <v>257</v>
      </c>
    </row>
    <row r="254" s="2" customFormat="1" ht="16.5" customHeight="1">
      <c r="A254" s="41"/>
      <c r="B254" s="42"/>
      <c r="C254" s="219" t="s">
        <v>405</v>
      </c>
      <c r="D254" s="219" t="s">
        <v>259</v>
      </c>
      <c r="E254" s="220" t="s">
        <v>1029</v>
      </c>
      <c r="F254" s="221" t="s">
        <v>1030</v>
      </c>
      <c r="G254" s="222" t="s">
        <v>396</v>
      </c>
      <c r="H254" s="223">
        <v>7</v>
      </c>
      <c r="I254" s="224"/>
      <c r="J254" s="225">
        <f>ROUND(I254*H254,2)</f>
        <v>0</v>
      </c>
      <c r="K254" s="221" t="s">
        <v>263</v>
      </c>
      <c r="L254" s="47"/>
      <c r="M254" s="226" t="s">
        <v>35</v>
      </c>
      <c r="N254" s="227" t="s">
        <v>51</v>
      </c>
      <c r="O254" s="87"/>
      <c r="P254" s="228">
        <f>O254*H254</f>
        <v>0</v>
      </c>
      <c r="Q254" s="228">
        <v>0.0066</v>
      </c>
      <c r="R254" s="228">
        <f>Q254*H254</f>
        <v>0.046199999999999998</v>
      </c>
      <c r="S254" s="228">
        <v>0</v>
      </c>
      <c r="T254" s="22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30" t="s">
        <v>264</v>
      </c>
      <c r="AT254" s="230" t="s">
        <v>259</v>
      </c>
      <c r="AU254" s="230" t="s">
        <v>89</v>
      </c>
      <c r="AY254" s="19" t="s">
        <v>257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87</v>
      </c>
      <c r="BK254" s="231">
        <f>ROUND(I254*H254,2)</f>
        <v>0</v>
      </c>
      <c r="BL254" s="19" t="s">
        <v>264</v>
      </c>
      <c r="BM254" s="230" t="s">
        <v>2815</v>
      </c>
    </row>
    <row r="255" s="2" customFormat="1">
      <c r="A255" s="41"/>
      <c r="B255" s="42"/>
      <c r="C255" s="43"/>
      <c r="D255" s="232" t="s">
        <v>266</v>
      </c>
      <c r="E255" s="43"/>
      <c r="F255" s="233" t="s">
        <v>1032</v>
      </c>
      <c r="G255" s="43"/>
      <c r="H255" s="43"/>
      <c r="I255" s="234"/>
      <c r="J255" s="43"/>
      <c r="K255" s="43"/>
      <c r="L255" s="47"/>
      <c r="M255" s="235"/>
      <c r="N255" s="23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266</v>
      </c>
      <c r="AU255" s="19" t="s">
        <v>89</v>
      </c>
    </row>
    <row r="256" s="13" customFormat="1">
      <c r="A256" s="13"/>
      <c r="B256" s="237"/>
      <c r="C256" s="238"/>
      <c r="D256" s="239" t="s">
        <v>268</v>
      </c>
      <c r="E256" s="240" t="s">
        <v>35</v>
      </c>
      <c r="F256" s="241" t="s">
        <v>2758</v>
      </c>
      <c r="G256" s="238"/>
      <c r="H256" s="240" t="s">
        <v>35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268</v>
      </c>
      <c r="AU256" s="247" t="s">
        <v>89</v>
      </c>
      <c r="AV256" s="13" t="s">
        <v>87</v>
      </c>
      <c r="AW256" s="13" t="s">
        <v>41</v>
      </c>
      <c r="AX256" s="13" t="s">
        <v>80</v>
      </c>
      <c r="AY256" s="247" t="s">
        <v>257</v>
      </c>
    </row>
    <row r="257" s="14" customFormat="1">
      <c r="A257" s="14"/>
      <c r="B257" s="248"/>
      <c r="C257" s="249"/>
      <c r="D257" s="239" t="s">
        <v>268</v>
      </c>
      <c r="E257" s="250" t="s">
        <v>35</v>
      </c>
      <c r="F257" s="251" t="s">
        <v>2816</v>
      </c>
      <c r="G257" s="249"/>
      <c r="H257" s="252">
        <v>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268</v>
      </c>
      <c r="AU257" s="258" t="s">
        <v>89</v>
      </c>
      <c r="AV257" s="14" t="s">
        <v>89</v>
      </c>
      <c r="AW257" s="14" t="s">
        <v>41</v>
      </c>
      <c r="AX257" s="14" t="s">
        <v>80</v>
      </c>
      <c r="AY257" s="258" t="s">
        <v>257</v>
      </c>
    </row>
    <row r="258" s="14" customFormat="1">
      <c r="A258" s="14"/>
      <c r="B258" s="248"/>
      <c r="C258" s="249"/>
      <c r="D258" s="239" t="s">
        <v>268</v>
      </c>
      <c r="E258" s="250" t="s">
        <v>35</v>
      </c>
      <c r="F258" s="251" t="s">
        <v>2817</v>
      </c>
      <c r="G258" s="249"/>
      <c r="H258" s="252">
        <v>5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268</v>
      </c>
      <c r="AU258" s="258" t="s">
        <v>89</v>
      </c>
      <c r="AV258" s="14" t="s">
        <v>89</v>
      </c>
      <c r="AW258" s="14" t="s">
        <v>41</v>
      </c>
      <c r="AX258" s="14" t="s">
        <v>80</v>
      </c>
      <c r="AY258" s="258" t="s">
        <v>257</v>
      </c>
    </row>
    <row r="259" s="14" customFormat="1">
      <c r="A259" s="14"/>
      <c r="B259" s="248"/>
      <c r="C259" s="249"/>
      <c r="D259" s="239" t="s">
        <v>268</v>
      </c>
      <c r="E259" s="250" t="s">
        <v>35</v>
      </c>
      <c r="F259" s="251" t="s">
        <v>2818</v>
      </c>
      <c r="G259" s="249"/>
      <c r="H259" s="252">
        <v>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268</v>
      </c>
      <c r="AU259" s="258" t="s">
        <v>89</v>
      </c>
      <c r="AV259" s="14" t="s">
        <v>89</v>
      </c>
      <c r="AW259" s="14" t="s">
        <v>41</v>
      </c>
      <c r="AX259" s="14" t="s">
        <v>80</v>
      </c>
      <c r="AY259" s="258" t="s">
        <v>257</v>
      </c>
    </row>
    <row r="260" s="15" customFormat="1">
      <c r="A260" s="15"/>
      <c r="B260" s="259"/>
      <c r="C260" s="260"/>
      <c r="D260" s="239" t="s">
        <v>268</v>
      </c>
      <c r="E260" s="261" t="s">
        <v>35</v>
      </c>
      <c r="F260" s="262" t="s">
        <v>272</v>
      </c>
      <c r="G260" s="260"/>
      <c r="H260" s="263">
        <v>7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268</v>
      </c>
      <c r="AU260" s="269" t="s">
        <v>89</v>
      </c>
      <c r="AV260" s="15" t="s">
        <v>264</v>
      </c>
      <c r="AW260" s="15" t="s">
        <v>41</v>
      </c>
      <c r="AX260" s="15" t="s">
        <v>87</v>
      </c>
      <c r="AY260" s="269" t="s">
        <v>257</v>
      </c>
    </row>
    <row r="261" s="2" customFormat="1" ht="16.5" customHeight="1">
      <c r="A261" s="41"/>
      <c r="B261" s="42"/>
      <c r="C261" s="270" t="s">
        <v>413</v>
      </c>
      <c r="D261" s="270" t="s">
        <v>369</v>
      </c>
      <c r="E261" s="271" t="s">
        <v>1216</v>
      </c>
      <c r="F261" s="272" t="s">
        <v>1217</v>
      </c>
      <c r="G261" s="273" t="s">
        <v>396</v>
      </c>
      <c r="H261" s="274">
        <v>1</v>
      </c>
      <c r="I261" s="275"/>
      <c r="J261" s="276">
        <f>ROUND(I261*H261,2)</f>
        <v>0</v>
      </c>
      <c r="K261" s="272" t="s">
        <v>263</v>
      </c>
      <c r="L261" s="277"/>
      <c r="M261" s="278" t="s">
        <v>35</v>
      </c>
      <c r="N261" s="279" t="s">
        <v>51</v>
      </c>
      <c r="O261" s="87"/>
      <c r="P261" s="228">
        <f>O261*H261</f>
        <v>0</v>
      </c>
      <c r="Q261" s="228">
        <v>0.040000000000000001</v>
      </c>
      <c r="R261" s="228">
        <f>Q261*H261</f>
        <v>0.040000000000000001</v>
      </c>
      <c r="S261" s="228">
        <v>0</v>
      </c>
      <c r="T261" s="22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30" t="s">
        <v>308</v>
      </c>
      <c r="AT261" s="230" t="s">
        <v>369</v>
      </c>
      <c r="AU261" s="230" t="s">
        <v>89</v>
      </c>
      <c r="AY261" s="19" t="s">
        <v>257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9" t="s">
        <v>87</v>
      </c>
      <c r="BK261" s="231">
        <f>ROUND(I261*H261,2)</f>
        <v>0</v>
      </c>
      <c r="BL261" s="19" t="s">
        <v>264</v>
      </c>
      <c r="BM261" s="230" t="s">
        <v>2819</v>
      </c>
    </row>
    <row r="262" s="13" customFormat="1">
      <c r="A262" s="13"/>
      <c r="B262" s="237"/>
      <c r="C262" s="238"/>
      <c r="D262" s="239" t="s">
        <v>268</v>
      </c>
      <c r="E262" s="240" t="s">
        <v>35</v>
      </c>
      <c r="F262" s="241" t="s">
        <v>2758</v>
      </c>
      <c r="G262" s="238"/>
      <c r="H262" s="240" t="s">
        <v>35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268</v>
      </c>
      <c r="AU262" s="247" t="s">
        <v>89</v>
      </c>
      <c r="AV262" s="13" t="s">
        <v>87</v>
      </c>
      <c r="AW262" s="13" t="s">
        <v>41</v>
      </c>
      <c r="AX262" s="13" t="s">
        <v>80</v>
      </c>
      <c r="AY262" s="247" t="s">
        <v>257</v>
      </c>
    </row>
    <row r="263" s="14" customFormat="1">
      <c r="A263" s="14"/>
      <c r="B263" s="248"/>
      <c r="C263" s="249"/>
      <c r="D263" s="239" t="s">
        <v>268</v>
      </c>
      <c r="E263" s="250" t="s">
        <v>35</v>
      </c>
      <c r="F263" s="251" t="s">
        <v>2816</v>
      </c>
      <c r="G263" s="249"/>
      <c r="H263" s="252">
        <v>1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268</v>
      </c>
      <c r="AU263" s="258" t="s">
        <v>89</v>
      </c>
      <c r="AV263" s="14" t="s">
        <v>89</v>
      </c>
      <c r="AW263" s="14" t="s">
        <v>41</v>
      </c>
      <c r="AX263" s="14" t="s">
        <v>80</v>
      </c>
      <c r="AY263" s="258" t="s">
        <v>257</v>
      </c>
    </row>
    <row r="264" s="15" customFormat="1">
      <c r="A264" s="15"/>
      <c r="B264" s="259"/>
      <c r="C264" s="260"/>
      <c r="D264" s="239" t="s">
        <v>268</v>
      </c>
      <c r="E264" s="261" t="s">
        <v>35</v>
      </c>
      <c r="F264" s="262" t="s">
        <v>272</v>
      </c>
      <c r="G264" s="260"/>
      <c r="H264" s="263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9" t="s">
        <v>268</v>
      </c>
      <c r="AU264" s="269" t="s">
        <v>89</v>
      </c>
      <c r="AV264" s="15" t="s">
        <v>264</v>
      </c>
      <c r="AW264" s="15" t="s">
        <v>41</v>
      </c>
      <c r="AX264" s="15" t="s">
        <v>87</v>
      </c>
      <c r="AY264" s="269" t="s">
        <v>257</v>
      </c>
    </row>
    <row r="265" s="2" customFormat="1" ht="16.5" customHeight="1">
      <c r="A265" s="41"/>
      <c r="B265" s="42"/>
      <c r="C265" s="270" t="s">
        <v>418</v>
      </c>
      <c r="D265" s="270" t="s">
        <v>369</v>
      </c>
      <c r="E265" s="271" t="s">
        <v>2613</v>
      </c>
      <c r="F265" s="272" t="s">
        <v>2614</v>
      </c>
      <c r="G265" s="273" t="s">
        <v>396</v>
      </c>
      <c r="H265" s="274">
        <v>5</v>
      </c>
      <c r="I265" s="275"/>
      <c r="J265" s="276">
        <f>ROUND(I265*H265,2)</f>
        <v>0</v>
      </c>
      <c r="K265" s="272" t="s">
        <v>263</v>
      </c>
      <c r="L265" s="277"/>
      <c r="M265" s="278" t="s">
        <v>35</v>
      </c>
      <c r="N265" s="279" t="s">
        <v>51</v>
      </c>
      <c r="O265" s="87"/>
      <c r="P265" s="228">
        <f>O265*H265</f>
        <v>0</v>
      </c>
      <c r="Q265" s="228">
        <v>0.050999999999999997</v>
      </c>
      <c r="R265" s="228">
        <f>Q265*H265</f>
        <v>0.255</v>
      </c>
      <c r="S265" s="228">
        <v>0</v>
      </c>
      <c r="T265" s="22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30" t="s">
        <v>308</v>
      </c>
      <c r="AT265" s="230" t="s">
        <v>369</v>
      </c>
      <c r="AU265" s="230" t="s">
        <v>89</v>
      </c>
      <c r="AY265" s="19" t="s">
        <v>257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9" t="s">
        <v>87</v>
      </c>
      <c r="BK265" s="231">
        <f>ROUND(I265*H265,2)</f>
        <v>0</v>
      </c>
      <c r="BL265" s="19" t="s">
        <v>264</v>
      </c>
      <c r="BM265" s="230" t="s">
        <v>2820</v>
      </c>
    </row>
    <row r="266" s="13" customFormat="1">
      <c r="A266" s="13"/>
      <c r="B266" s="237"/>
      <c r="C266" s="238"/>
      <c r="D266" s="239" t="s">
        <v>268</v>
      </c>
      <c r="E266" s="240" t="s">
        <v>35</v>
      </c>
      <c r="F266" s="241" t="s">
        <v>2758</v>
      </c>
      <c r="G266" s="238"/>
      <c r="H266" s="240" t="s">
        <v>35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268</v>
      </c>
      <c r="AU266" s="247" t="s">
        <v>89</v>
      </c>
      <c r="AV266" s="13" t="s">
        <v>87</v>
      </c>
      <c r="AW266" s="13" t="s">
        <v>41</v>
      </c>
      <c r="AX266" s="13" t="s">
        <v>80</v>
      </c>
      <c r="AY266" s="247" t="s">
        <v>257</v>
      </c>
    </row>
    <row r="267" s="14" customFormat="1">
      <c r="A267" s="14"/>
      <c r="B267" s="248"/>
      <c r="C267" s="249"/>
      <c r="D267" s="239" t="s">
        <v>268</v>
      </c>
      <c r="E267" s="250" t="s">
        <v>35</v>
      </c>
      <c r="F267" s="251" t="s">
        <v>2817</v>
      </c>
      <c r="G267" s="249"/>
      <c r="H267" s="252">
        <v>5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268</v>
      </c>
      <c r="AU267" s="258" t="s">
        <v>89</v>
      </c>
      <c r="AV267" s="14" t="s">
        <v>89</v>
      </c>
      <c r="AW267" s="14" t="s">
        <v>41</v>
      </c>
      <c r="AX267" s="14" t="s">
        <v>80</v>
      </c>
      <c r="AY267" s="258" t="s">
        <v>257</v>
      </c>
    </row>
    <row r="268" s="15" customFormat="1">
      <c r="A268" s="15"/>
      <c r="B268" s="259"/>
      <c r="C268" s="260"/>
      <c r="D268" s="239" t="s">
        <v>268</v>
      </c>
      <c r="E268" s="261" t="s">
        <v>35</v>
      </c>
      <c r="F268" s="262" t="s">
        <v>272</v>
      </c>
      <c r="G268" s="260"/>
      <c r="H268" s="263">
        <v>5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9" t="s">
        <v>268</v>
      </c>
      <c r="AU268" s="269" t="s">
        <v>89</v>
      </c>
      <c r="AV268" s="15" t="s">
        <v>264</v>
      </c>
      <c r="AW268" s="15" t="s">
        <v>41</v>
      </c>
      <c r="AX268" s="15" t="s">
        <v>87</v>
      </c>
      <c r="AY268" s="269" t="s">
        <v>257</v>
      </c>
    </row>
    <row r="269" s="2" customFormat="1" ht="16.5" customHeight="1">
      <c r="A269" s="41"/>
      <c r="B269" s="42"/>
      <c r="C269" s="270" t="s">
        <v>422</v>
      </c>
      <c r="D269" s="270" t="s">
        <v>369</v>
      </c>
      <c r="E269" s="271" t="s">
        <v>1033</v>
      </c>
      <c r="F269" s="272" t="s">
        <v>1034</v>
      </c>
      <c r="G269" s="273" t="s">
        <v>396</v>
      </c>
      <c r="H269" s="274">
        <v>1</v>
      </c>
      <c r="I269" s="275"/>
      <c r="J269" s="276">
        <f>ROUND(I269*H269,2)</f>
        <v>0</v>
      </c>
      <c r="K269" s="272" t="s">
        <v>263</v>
      </c>
      <c r="L269" s="277"/>
      <c r="M269" s="278" t="s">
        <v>35</v>
      </c>
      <c r="N269" s="279" t="s">
        <v>51</v>
      </c>
      <c r="O269" s="87"/>
      <c r="P269" s="228">
        <f>O269*H269</f>
        <v>0</v>
      </c>
      <c r="Q269" s="228">
        <v>0.068000000000000005</v>
      </c>
      <c r="R269" s="228">
        <f>Q269*H269</f>
        <v>0.068000000000000005</v>
      </c>
      <c r="S269" s="228">
        <v>0</v>
      </c>
      <c r="T269" s="22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30" t="s">
        <v>308</v>
      </c>
      <c r="AT269" s="230" t="s">
        <v>369</v>
      </c>
      <c r="AU269" s="230" t="s">
        <v>89</v>
      </c>
      <c r="AY269" s="19" t="s">
        <v>257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9" t="s">
        <v>87</v>
      </c>
      <c r="BK269" s="231">
        <f>ROUND(I269*H269,2)</f>
        <v>0</v>
      </c>
      <c r="BL269" s="19" t="s">
        <v>264</v>
      </c>
      <c r="BM269" s="230" t="s">
        <v>2821</v>
      </c>
    </row>
    <row r="270" s="13" customFormat="1">
      <c r="A270" s="13"/>
      <c r="B270" s="237"/>
      <c r="C270" s="238"/>
      <c r="D270" s="239" t="s">
        <v>268</v>
      </c>
      <c r="E270" s="240" t="s">
        <v>35</v>
      </c>
      <c r="F270" s="241" t="s">
        <v>2758</v>
      </c>
      <c r="G270" s="238"/>
      <c r="H270" s="240" t="s">
        <v>35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268</v>
      </c>
      <c r="AU270" s="247" t="s">
        <v>89</v>
      </c>
      <c r="AV270" s="13" t="s">
        <v>87</v>
      </c>
      <c r="AW270" s="13" t="s">
        <v>41</v>
      </c>
      <c r="AX270" s="13" t="s">
        <v>80</v>
      </c>
      <c r="AY270" s="247" t="s">
        <v>257</v>
      </c>
    </row>
    <row r="271" s="14" customFormat="1">
      <c r="A271" s="14"/>
      <c r="B271" s="248"/>
      <c r="C271" s="249"/>
      <c r="D271" s="239" t="s">
        <v>268</v>
      </c>
      <c r="E271" s="250" t="s">
        <v>35</v>
      </c>
      <c r="F271" s="251" t="s">
        <v>2818</v>
      </c>
      <c r="G271" s="249"/>
      <c r="H271" s="252">
        <v>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268</v>
      </c>
      <c r="AU271" s="258" t="s">
        <v>89</v>
      </c>
      <c r="AV271" s="14" t="s">
        <v>89</v>
      </c>
      <c r="AW271" s="14" t="s">
        <v>41</v>
      </c>
      <c r="AX271" s="14" t="s">
        <v>80</v>
      </c>
      <c r="AY271" s="258" t="s">
        <v>257</v>
      </c>
    </row>
    <row r="272" s="15" customFormat="1">
      <c r="A272" s="15"/>
      <c r="B272" s="259"/>
      <c r="C272" s="260"/>
      <c r="D272" s="239" t="s">
        <v>268</v>
      </c>
      <c r="E272" s="261" t="s">
        <v>35</v>
      </c>
      <c r="F272" s="262" t="s">
        <v>272</v>
      </c>
      <c r="G272" s="260"/>
      <c r="H272" s="263">
        <v>1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268</v>
      </c>
      <c r="AU272" s="269" t="s">
        <v>89</v>
      </c>
      <c r="AV272" s="15" t="s">
        <v>264</v>
      </c>
      <c r="AW272" s="15" t="s">
        <v>41</v>
      </c>
      <c r="AX272" s="15" t="s">
        <v>87</v>
      </c>
      <c r="AY272" s="269" t="s">
        <v>257</v>
      </c>
    </row>
    <row r="273" s="12" customFormat="1" ht="22.8" customHeight="1">
      <c r="A273" s="12"/>
      <c r="B273" s="203"/>
      <c r="C273" s="204"/>
      <c r="D273" s="205" t="s">
        <v>79</v>
      </c>
      <c r="E273" s="217" t="s">
        <v>308</v>
      </c>
      <c r="F273" s="217" t="s">
        <v>412</v>
      </c>
      <c r="G273" s="204"/>
      <c r="H273" s="204"/>
      <c r="I273" s="207"/>
      <c r="J273" s="218">
        <f>BK273</f>
        <v>0</v>
      </c>
      <c r="K273" s="204"/>
      <c r="L273" s="209"/>
      <c r="M273" s="210"/>
      <c r="N273" s="211"/>
      <c r="O273" s="211"/>
      <c r="P273" s="212">
        <f>SUM(P274:P402)</f>
        <v>0</v>
      </c>
      <c r="Q273" s="211"/>
      <c r="R273" s="212">
        <f>SUM(R274:R402)</f>
        <v>43.907377109999999</v>
      </c>
      <c r="S273" s="211"/>
      <c r="T273" s="213">
        <f>SUM(T274:T402)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4" t="s">
        <v>87</v>
      </c>
      <c r="AT273" s="215" t="s">
        <v>79</v>
      </c>
      <c r="AU273" s="215" t="s">
        <v>87</v>
      </c>
      <c r="AY273" s="214" t="s">
        <v>257</v>
      </c>
      <c r="BK273" s="216">
        <f>SUM(BK274:BK402)</f>
        <v>0</v>
      </c>
    </row>
    <row r="274" s="2" customFormat="1" ht="24.15" customHeight="1">
      <c r="A274" s="41"/>
      <c r="B274" s="42"/>
      <c r="C274" s="219" t="s">
        <v>427</v>
      </c>
      <c r="D274" s="219" t="s">
        <v>259</v>
      </c>
      <c r="E274" s="220" t="s">
        <v>1045</v>
      </c>
      <c r="F274" s="221" t="s">
        <v>1046</v>
      </c>
      <c r="G274" s="222" t="s">
        <v>297</v>
      </c>
      <c r="H274" s="223">
        <v>145.18000000000001</v>
      </c>
      <c r="I274" s="224"/>
      <c r="J274" s="225">
        <f>ROUND(I274*H274,2)</f>
        <v>0</v>
      </c>
      <c r="K274" s="221" t="s">
        <v>263</v>
      </c>
      <c r="L274" s="47"/>
      <c r="M274" s="226" t="s">
        <v>35</v>
      </c>
      <c r="N274" s="227" t="s">
        <v>51</v>
      </c>
      <c r="O274" s="87"/>
      <c r="P274" s="228">
        <f>O274*H274</f>
        <v>0</v>
      </c>
      <c r="Q274" s="228">
        <v>8.0000000000000007E-05</v>
      </c>
      <c r="R274" s="228">
        <f>Q274*H274</f>
        <v>0.011614400000000002</v>
      </c>
      <c r="S274" s="228">
        <v>0</v>
      </c>
      <c r="T274" s="22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30" t="s">
        <v>264</v>
      </c>
      <c r="AT274" s="230" t="s">
        <v>259</v>
      </c>
      <c r="AU274" s="230" t="s">
        <v>89</v>
      </c>
      <c r="AY274" s="19" t="s">
        <v>257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9" t="s">
        <v>87</v>
      </c>
      <c r="BK274" s="231">
        <f>ROUND(I274*H274,2)</f>
        <v>0</v>
      </c>
      <c r="BL274" s="19" t="s">
        <v>264</v>
      </c>
      <c r="BM274" s="230" t="s">
        <v>2822</v>
      </c>
    </row>
    <row r="275" s="2" customFormat="1">
      <c r="A275" s="41"/>
      <c r="B275" s="42"/>
      <c r="C275" s="43"/>
      <c r="D275" s="232" t="s">
        <v>266</v>
      </c>
      <c r="E275" s="43"/>
      <c r="F275" s="233" t="s">
        <v>1048</v>
      </c>
      <c r="G275" s="43"/>
      <c r="H275" s="43"/>
      <c r="I275" s="234"/>
      <c r="J275" s="43"/>
      <c r="K275" s="43"/>
      <c r="L275" s="47"/>
      <c r="M275" s="235"/>
      <c r="N275" s="23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266</v>
      </c>
      <c r="AU275" s="19" t="s">
        <v>89</v>
      </c>
    </row>
    <row r="276" s="13" customFormat="1">
      <c r="A276" s="13"/>
      <c r="B276" s="237"/>
      <c r="C276" s="238"/>
      <c r="D276" s="239" t="s">
        <v>268</v>
      </c>
      <c r="E276" s="240" t="s">
        <v>35</v>
      </c>
      <c r="F276" s="241" t="s">
        <v>2758</v>
      </c>
      <c r="G276" s="238"/>
      <c r="H276" s="240" t="s">
        <v>35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268</v>
      </c>
      <c r="AU276" s="247" t="s">
        <v>89</v>
      </c>
      <c r="AV276" s="13" t="s">
        <v>87</v>
      </c>
      <c r="AW276" s="13" t="s">
        <v>41</v>
      </c>
      <c r="AX276" s="13" t="s">
        <v>80</v>
      </c>
      <c r="AY276" s="247" t="s">
        <v>257</v>
      </c>
    </row>
    <row r="277" s="14" customFormat="1">
      <c r="A277" s="14"/>
      <c r="B277" s="248"/>
      <c r="C277" s="249"/>
      <c r="D277" s="239" t="s">
        <v>268</v>
      </c>
      <c r="E277" s="250" t="s">
        <v>35</v>
      </c>
      <c r="F277" s="251" t="s">
        <v>2808</v>
      </c>
      <c r="G277" s="249"/>
      <c r="H277" s="252">
        <v>145.18000000000001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268</v>
      </c>
      <c r="AU277" s="258" t="s">
        <v>89</v>
      </c>
      <c r="AV277" s="14" t="s">
        <v>89</v>
      </c>
      <c r="AW277" s="14" t="s">
        <v>41</v>
      </c>
      <c r="AX277" s="14" t="s">
        <v>80</v>
      </c>
      <c r="AY277" s="258" t="s">
        <v>257</v>
      </c>
    </row>
    <row r="278" s="15" customFormat="1">
      <c r="A278" s="15"/>
      <c r="B278" s="259"/>
      <c r="C278" s="260"/>
      <c r="D278" s="239" t="s">
        <v>268</v>
      </c>
      <c r="E278" s="261" t="s">
        <v>35</v>
      </c>
      <c r="F278" s="262" t="s">
        <v>272</v>
      </c>
      <c r="G278" s="260"/>
      <c r="H278" s="263">
        <v>145.18000000000001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268</v>
      </c>
      <c r="AU278" s="269" t="s">
        <v>89</v>
      </c>
      <c r="AV278" s="15" t="s">
        <v>264</v>
      </c>
      <c r="AW278" s="15" t="s">
        <v>41</v>
      </c>
      <c r="AX278" s="15" t="s">
        <v>87</v>
      </c>
      <c r="AY278" s="269" t="s">
        <v>257</v>
      </c>
    </row>
    <row r="279" s="2" customFormat="1" ht="16.5" customHeight="1">
      <c r="A279" s="41"/>
      <c r="B279" s="42"/>
      <c r="C279" s="270" t="s">
        <v>431</v>
      </c>
      <c r="D279" s="270" t="s">
        <v>369</v>
      </c>
      <c r="E279" s="271" t="s">
        <v>1049</v>
      </c>
      <c r="F279" s="272" t="s">
        <v>1050</v>
      </c>
      <c r="G279" s="273" t="s">
        <v>297</v>
      </c>
      <c r="H279" s="274">
        <v>147.358</v>
      </c>
      <c r="I279" s="275"/>
      <c r="J279" s="276">
        <f>ROUND(I279*H279,2)</f>
        <v>0</v>
      </c>
      <c r="K279" s="272" t="s">
        <v>263</v>
      </c>
      <c r="L279" s="277"/>
      <c r="M279" s="278" t="s">
        <v>35</v>
      </c>
      <c r="N279" s="279" t="s">
        <v>51</v>
      </c>
      <c r="O279" s="87"/>
      <c r="P279" s="228">
        <f>O279*H279</f>
        <v>0</v>
      </c>
      <c r="Q279" s="228">
        <v>0.071999999999999995</v>
      </c>
      <c r="R279" s="228">
        <f>Q279*H279</f>
        <v>10.609776</v>
      </c>
      <c r="S279" s="228">
        <v>0</v>
      </c>
      <c r="T279" s="22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30" t="s">
        <v>308</v>
      </c>
      <c r="AT279" s="230" t="s">
        <v>369</v>
      </c>
      <c r="AU279" s="230" t="s">
        <v>89</v>
      </c>
      <c r="AY279" s="19" t="s">
        <v>257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87</v>
      </c>
      <c r="BK279" s="231">
        <f>ROUND(I279*H279,2)</f>
        <v>0</v>
      </c>
      <c r="BL279" s="19" t="s">
        <v>264</v>
      </c>
      <c r="BM279" s="230" t="s">
        <v>2823</v>
      </c>
    </row>
    <row r="280" s="14" customFormat="1">
      <c r="A280" s="14"/>
      <c r="B280" s="248"/>
      <c r="C280" s="249"/>
      <c r="D280" s="239" t="s">
        <v>268</v>
      </c>
      <c r="E280" s="249"/>
      <c r="F280" s="251" t="s">
        <v>2824</v>
      </c>
      <c r="G280" s="249"/>
      <c r="H280" s="252">
        <v>147.358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268</v>
      </c>
      <c r="AU280" s="258" t="s">
        <v>89</v>
      </c>
      <c r="AV280" s="14" t="s">
        <v>89</v>
      </c>
      <c r="AW280" s="14" t="s">
        <v>4</v>
      </c>
      <c r="AX280" s="14" t="s">
        <v>87</v>
      </c>
      <c r="AY280" s="258" t="s">
        <v>257</v>
      </c>
    </row>
    <row r="281" s="2" customFormat="1" ht="24.15" customHeight="1">
      <c r="A281" s="41"/>
      <c r="B281" s="42"/>
      <c r="C281" s="219" t="s">
        <v>436</v>
      </c>
      <c r="D281" s="219" t="s">
        <v>259</v>
      </c>
      <c r="E281" s="220" t="s">
        <v>1053</v>
      </c>
      <c r="F281" s="221" t="s">
        <v>1054</v>
      </c>
      <c r="G281" s="222" t="s">
        <v>396</v>
      </c>
      <c r="H281" s="223">
        <v>6</v>
      </c>
      <c r="I281" s="224"/>
      <c r="J281" s="225">
        <f>ROUND(I281*H281,2)</f>
        <v>0</v>
      </c>
      <c r="K281" s="221" t="s">
        <v>263</v>
      </c>
      <c r="L281" s="47"/>
      <c r="M281" s="226" t="s">
        <v>35</v>
      </c>
      <c r="N281" s="227" t="s">
        <v>51</v>
      </c>
      <c r="O281" s="87"/>
      <c r="P281" s="228">
        <f>O281*H281</f>
        <v>0</v>
      </c>
      <c r="Q281" s="228">
        <v>0.00016000000000000001</v>
      </c>
      <c r="R281" s="228">
        <f>Q281*H281</f>
        <v>0.00096000000000000013</v>
      </c>
      <c r="S281" s="228">
        <v>0</v>
      </c>
      <c r="T281" s="22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30" t="s">
        <v>264</v>
      </c>
      <c r="AT281" s="230" t="s">
        <v>259</v>
      </c>
      <c r="AU281" s="230" t="s">
        <v>89</v>
      </c>
      <c r="AY281" s="19" t="s">
        <v>257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87</v>
      </c>
      <c r="BK281" s="231">
        <f>ROUND(I281*H281,2)</f>
        <v>0</v>
      </c>
      <c r="BL281" s="19" t="s">
        <v>264</v>
      </c>
      <c r="BM281" s="230" t="s">
        <v>2825</v>
      </c>
    </row>
    <row r="282" s="2" customFormat="1">
      <c r="A282" s="41"/>
      <c r="B282" s="42"/>
      <c r="C282" s="43"/>
      <c r="D282" s="232" t="s">
        <v>266</v>
      </c>
      <c r="E282" s="43"/>
      <c r="F282" s="233" t="s">
        <v>1056</v>
      </c>
      <c r="G282" s="43"/>
      <c r="H282" s="43"/>
      <c r="I282" s="234"/>
      <c r="J282" s="43"/>
      <c r="K282" s="43"/>
      <c r="L282" s="47"/>
      <c r="M282" s="235"/>
      <c r="N282" s="23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9" t="s">
        <v>266</v>
      </c>
      <c r="AU282" s="19" t="s">
        <v>89</v>
      </c>
    </row>
    <row r="283" s="13" customFormat="1">
      <c r="A283" s="13"/>
      <c r="B283" s="237"/>
      <c r="C283" s="238"/>
      <c r="D283" s="239" t="s">
        <v>268</v>
      </c>
      <c r="E283" s="240" t="s">
        <v>35</v>
      </c>
      <c r="F283" s="241" t="s">
        <v>2758</v>
      </c>
      <c r="G283" s="238"/>
      <c r="H283" s="240" t="s">
        <v>35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268</v>
      </c>
      <c r="AU283" s="247" t="s">
        <v>89</v>
      </c>
      <c r="AV283" s="13" t="s">
        <v>87</v>
      </c>
      <c r="AW283" s="13" t="s">
        <v>41</v>
      </c>
      <c r="AX283" s="13" t="s">
        <v>80</v>
      </c>
      <c r="AY283" s="247" t="s">
        <v>257</v>
      </c>
    </row>
    <row r="284" s="13" customFormat="1">
      <c r="A284" s="13"/>
      <c r="B284" s="237"/>
      <c r="C284" s="238"/>
      <c r="D284" s="239" t="s">
        <v>268</v>
      </c>
      <c r="E284" s="240" t="s">
        <v>35</v>
      </c>
      <c r="F284" s="241" t="s">
        <v>2826</v>
      </c>
      <c r="G284" s="238"/>
      <c r="H284" s="240" t="s">
        <v>35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268</v>
      </c>
      <c r="AU284" s="247" t="s">
        <v>89</v>
      </c>
      <c r="AV284" s="13" t="s">
        <v>87</v>
      </c>
      <c r="AW284" s="13" t="s">
        <v>41</v>
      </c>
      <c r="AX284" s="13" t="s">
        <v>80</v>
      </c>
      <c r="AY284" s="247" t="s">
        <v>257</v>
      </c>
    </row>
    <row r="285" s="14" customFormat="1">
      <c r="A285" s="14"/>
      <c r="B285" s="248"/>
      <c r="C285" s="249"/>
      <c r="D285" s="239" t="s">
        <v>268</v>
      </c>
      <c r="E285" s="250" t="s">
        <v>35</v>
      </c>
      <c r="F285" s="251" t="s">
        <v>294</v>
      </c>
      <c r="G285" s="249"/>
      <c r="H285" s="252">
        <v>6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268</v>
      </c>
      <c r="AU285" s="258" t="s">
        <v>89</v>
      </c>
      <c r="AV285" s="14" t="s">
        <v>89</v>
      </c>
      <c r="AW285" s="14" t="s">
        <v>41</v>
      </c>
      <c r="AX285" s="14" t="s">
        <v>80</v>
      </c>
      <c r="AY285" s="258" t="s">
        <v>257</v>
      </c>
    </row>
    <row r="286" s="15" customFormat="1">
      <c r="A286" s="15"/>
      <c r="B286" s="259"/>
      <c r="C286" s="260"/>
      <c r="D286" s="239" t="s">
        <v>268</v>
      </c>
      <c r="E286" s="261" t="s">
        <v>35</v>
      </c>
      <c r="F286" s="262" t="s">
        <v>272</v>
      </c>
      <c r="G286" s="260"/>
      <c r="H286" s="263">
        <v>6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9" t="s">
        <v>268</v>
      </c>
      <c r="AU286" s="269" t="s">
        <v>89</v>
      </c>
      <c r="AV286" s="15" t="s">
        <v>264</v>
      </c>
      <c r="AW286" s="15" t="s">
        <v>41</v>
      </c>
      <c r="AX286" s="15" t="s">
        <v>87</v>
      </c>
      <c r="AY286" s="269" t="s">
        <v>257</v>
      </c>
    </row>
    <row r="287" s="2" customFormat="1" ht="24.15" customHeight="1">
      <c r="A287" s="41"/>
      <c r="B287" s="42"/>
      <c r="C287" s="270" t="s">
        <v>440</v>
      </c>
      <c r="D287" s="270" t="s">
        <v>369</v>
      </c>
      <c r="E287" s="271" t="s">
        <v>1058</v>
      </c>
      <c r="F287" s="272" t="s">
        <v>1059</v>
      </c>
      <c r="G287" s="273" t="s">
        <v>396</v>
      </c>
      <c r="H287" s="274">
        <v>6</v>
      </c>
      <c r="I287" s="275"/>
      <c r="J287" s="276">
        <f>ROUND(I287*H287,2)</f>
        <v>0</v>
      </c>
      <c r="K287" s="272" t="s">
        <v>35</v>
      </c>
      <c r="L287" s="277"/>
      <c r="M287" s="278" t="s">
        <v>35</v>
      </c>
      <c r="N287" s="279" t="s">
        <v>51</v>
      </c>
      <c r="O287" s="87"/>
      <c r="P287" s="228">
        <f>O287*H287</f>
        <v>0</v>
      </c>
      <c r="Q287" s="228">
        <v>0.049000000000000002</v>
      </c>
      <c r="R287" s="228">
        <f>Q287*H287</f>
        <v>0.29400000000000004</v>
      </c>
      <c r="S287" s="228">
        <v>0</v>
      </c>
      <c r="T287" s="22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30" t="s">
        <v>308</v>
      </c>
      <c r="AT287" s="230" t="s">
        <v>369</v>
      </c>
      <c r="AU287" s="230" t="s">
        <v>89</v>
      </c>
      <c r="AY287" s="19" t="s">
        <v>257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9" t="s">
        <v>87</v>
      </c>
      <c r="BK287" s="231">
        <f>ROUND(I287*H287,2)</f>
        <v>0</v>
      </c>
      <c r="BL287" s="19" t="s">
        <v>264</v>
      </c>
      <c r="BM287" s="230" t="s">
        <v>2827</v>
      </c>
    </row>
    <row r="288" s="2" customFormat="1" ht="16.5" customHeight="1">
      <c r="A288" s="41"/>
      <c r="B288" s="42"/>
      <c r="C288" s="219" t="s">
        <v>446</v>
      </c>
      <c r="D288" s="219" t="s">
        <v>259</v>
      </c>
      <c r="E288" s="220" t="s">
        <v>2828</v>
      </c>
      <c r="F288" s="221" t="s">
        <v>2829</v>
      </c>
      <c r="G288" s="222" t="s">
        <v>297</v>
      </c>
      <c r="H288" s="223">
        <v>15</v>
      </c>
      <c r="I288" s="224"/>
      <c r="J288" s="225">
        <f>ROUND(I288*H288,2)</f>
        <v>0</v>
      </c>
      <c r="K288" s="221" t="s">
        <v>263</v>
      </c>
      <c r="L288" s="47"/>
      <c r="M288" s="226" t="s">
        <v>35</v>
      </c>
      <c r="N288" s="227" t="s">
        <v>51</v>
      </c>
      <c r="O288" s="87"/>
      <c r="P288" s="228">
        <f>O288*H288</f>
        <v>0</v>
      </c>
      <c r="Q288" s="228">
        <v>1.0000000000000001E-05</v>
      </c>
      <c r="R288" s="228">
        <f>Q288*H288</f>
        <v>0.00015000000000000001</v>
      </c>
      <c r="S288" s="228">
        <v>0</v>
      </c>
      <c r="T288" s="229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30" t="s">
        <v>264</v>
      </c>
      <c r="AT288" s="230" t="s">
        <v>259</v>
      </c>
      <c r="AU288" s="230" t="s">
        <v>89</v>
      </c>
      <c r="AY288" s="19" t="s">
        <v>257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87</v>
      </c>
      <c r="BK288" s="231">
        <f>ROUND(I288*H288,2)</f>
        <v>0</v>
      </c>
      <c r="BL288" s="19" t="s">
        <v>264</v>
      </c>
      <c r="BM288" s="230" t="s">
        <v>2830</v>
      </c>
    </row>
    <row r="289" s="2" customFormat="1">
      <c r="A289" s="41"/>
      <c r="B289" s="42"/>
      <c r="C289" s="43"/>
      <c r="D289" s="232" t="s">
        <v>266</v>
      </c>
      <c r="E289" s="43"/>
      <c r="F289" s="233" t="s">
        <v>2831</v>
      </c>
      <c r="G289" s="43"/>
      <c r="H289" s="43"/>
      <c r="I289" s="234"/>
      <c r="J289" s="43"/>
      <c r="K289" s="43"/>
      <c r="L289" s="47"/>
      <c r="M289" s="235"/>
      <c r="N289" s="23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19" t="s">
        <v>266</v>
      </c>
      <c r="AU289" s="19" t="s">
        <v>89</v>
      </c>
    </row>
    <row r="290" s="13" customFormat="1">
      <c r="A290" s="13"/>
      <c r="B290" s="237"/>
      <c r="C290" s="238"/>
      <c r="D290" s="239" t="s">
        <v>268</v>
      </c>
      <c r="E290" s="240" t="s">
        <v>35</v>
      </c>
      <c r="F290" s="241" t="s">
        <v>2758</v>
      </c>
      <c r="G290" s="238"/>
      <c r="H290" s="240" t="s">
        <v>35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268</v>
      </c>
      <c r="AU290" s="247" t="s">
        <v>89</v>
      </c>
      <c r="AV290" s="13" t="s">
        <v>87</v>
      </c>
      <c r="AW290" s="13" t="s">
        <v>41</v>
      </c>
      <c r="AX290" s="13" t="s">
        <v>80</v>
      </c>
      <c r="AY290" s="247" t="s">
        <v>257</v>
      </c>
    </row>
    <row r="291" s="13" customFormat="1">
      <c r="A291" s="13"/>
      <c r="B291" s="237"/>
      <c r="C291" s="238"/>
      <c r="D291" s="239" t="s">
        <v>268</v>
      </c>
      <c r="E291" s="240" t="s">
        <v>35</v>
      </c>
      <c r="F291" s="241" t="s">
        <v>2832</v>
      </c>
      <c r="G291" s="238"/>
      <c r="H291" s="240" t="s">
        <v>35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268</v>
      </c>
      <c r="AU291" s="247" t="s">
        <v>89</v>
      </c>
      <c r="AV291" s="13" t="s">
        <v>87</v>
      </c>
      <c r="AW291" s="13" t="s">
        <v>41</v>
      </c>
      <c r="AX291" s="13" t="s">
        <v>80</v>
      </c>
      <c r="AY291" s="247" t="s">
        <v>257</v>
      </c>
    </row>
    <row r="292" s="14" customFormat="1">
      <c r="A292" s="14"/>
      <c r="B292" s="248"/>
      <c r="C292" s="249"/>
      <c r="D292" s="239" t="s">
        <v>268</v>
      </c>
      <c r="E292" s="250" t="s">
        <v>35</v>
      </c>
      <c r="F292" s="251" t="s">
        <v>2833</v>
      </c>
      <c r="G292" s="249"/>
      <c r="H292" s="252">
        <v>15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268</v>
      </c>
      <c r="AU292" s="258" t="s">
        <v>89</v>
      </c>
      <c r="AV292" s="14" t="s">
        <v>89</v>
      </c>
      <c r="AW292" s="14" t="s">
        <v>41</v>
      </c>
      <c r="AX292" s="14" t="s">
        <v>80</v>
      </c>
      <c r="AY292" s="258" t="s">
        <v>257</v>
      </c>
    </row>
    <row r="293" s="15" customFormat="1">
      <c r="A293" s="15"/>
      <c r="B293" s="259"/>
      <c r="C293" s="260"/>
      <c r="D293" s="239" t="s">
        <v>268</v>
      </c>
      <c r="E293" s="261" t="s">
        <v>35</v>
      </c>
      <c r="F293" s="262" t="s">
        <v>272</v>
      </c>
      <c r="G293" s="260"/>
      <c r="H293" s="263">
        <v>15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9" t="s">
        <v>268</v>
      </c>
      <c r="AU293" s="269" t="s">
        <v>89</v>
      </c>
      <c r="AV293" s="15" t="s">
        <v>264</v>
      </c>
      <c r="AW293" s="15" t="s">
        <v>41</v>
      </c>
      <c r="AX293" s="15" t="s">
        <v>87</v>
      </c>
      <c r="AY293" s="269" t="s">
        <v>257</v>
      </c>
    </row>
    <row r="294" s="13" customFormat="1">
      <c r="A294" s="13"/>
      <c r="B294" s="237"/>
      <c r="C294" s="238"/>
      <c r="D294" s="239" t="s">
        <v>268</v>
      </c>
      <c r="E294" s="240" t="s">
        <v>35</v>
      </c>
      <c r="F294" s="241" t="s">
        <v>2834</v>
      </c>
      <c r="G294" s="238"/>
      <c r="H294" s="240" t="s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268</v>
      </c>
      <c r="AU294" s="247" t="s">
        <v>89</v>
      </c>
      <c r="AV294" s="13" t="s">
        <v>87</v>
      </c>
      <c r="AW294" s="13" t="s">
        <v>41</v>
      </c>
      <c r="AX294" s="13" t="s">
        <v>80</v>
      </c>
      <c r="AY294" s="247" t="s">
        <v>257</v>
      </c>
    </row>
    <row r="295" s="2" customFormat="1" ht="16.5" customHeight="1">
      <c r="A295" s="41"/>
      <c r="B295" s="42"/>
      <c r="C295" s="270" t="s">
        <v>451</v>
      </c>
      <c r="D295" s="270" t="s">
        <v>369</v>
      </c>
      <c r="E295" s="271" t="s">
        <v>2835</v>
      </c>
      <c r="F295" s="272" t="s">
        <v>2836</v>
      </c>
      <c r="G295" s="273" t="s">
        <v>297</v>
      </c>
      <c r="H295" s="274">
        <v>15.225</v>
      </c>
      <c r="I295" s="275"/>
      <c r="J295" s="276">
        <f>ROUND(I295*H295,2)</f>
        <v>0</v>
      </c>
      <c r="K295" s="272" t="s">
        <v>263</v>
      </c>
      <c r="L295" s="277"/>
      <c r="M295" s="278" t="s">
        <v>35</v>
      </c>
      <c r="N295" s="279" t="s">
        <v>51</v>
      </c>
      <c r="O295" s="87"/>
      <c r="P295" s="228">
        <f>O295*H295</f>
        <v>0</v>
      </c>
      <c r="Q295" s="228">
        <v>0.0035999999999999999</v>
      </c>
      <c r="R295" s="228">
        <f>Q295*H295</f>
        <v>0.054809999999999998</v>
      </c>
      <c r="S295" s="228">
        <v>0</v>
      </c>
      <c r="T295" s="22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30" t="s">
        <v>308</v>
      </c>
      <c r="AT295" s="230" t="s">
        <v>369</v>
      </c>
      <c r="AU295" s="230" t="s">
        <v>89</v>
      </c>
      <c r="AY295" s="19" t="s">
        <v>257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9" t="s">
        <v>87</v>
      </c>
      <c r="BK295" s="231">
        <f>ROUND(I295*H295,2)</f>
        <v>0</v>
      </c>
      <c r="BL295" s="19" t="s">
        <v>264</v>
      </c>
      <c r="BM295" s="230" t="s">
        <v>2837</v>
      </c>
    </row>
    <row r="296" s="13" customFormat="1">
      <c r="A296" s="13"/>
      <c r="B296" s="237"/>
      <c r="C296" s="238"/>
      <c r="D296" s="239" t="s">
        <v>268</v>
      </c>
      <c r="E296" s="240" t="s">
        <v>35</v>
      </c>
      <c r="F296" s="241" t="s">
        <v>2758</v>
      </c>
      <c r="G296" s="238"/>
      <c r="H296" s="240" t="s">
        <v>35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268</v>
      </c>
      <c r="AU296" s="247" t="s">
        <v>89</v>
      </c>
      <c r="AV296" s="13" t="s">
        <v>87</v>
      </c>
      <c r="AW296" s="13" t="s">
        <v>41</v>
      </c>
      <c r="AX296" s="13" t="s">
        <v>80</v>
      </c>
      <c r="AY296" s="247" t="s">
        <v>257</v>
      </c>
    </row>
    <row r="297" s="13" customFormat="1">
      <c r="A297" s="13"/>
      <c r="B297" s="237"/>
      <c r="C297" s="238"/>
      <c r="D297" s="239" t="s">
        <v>268</v>
      </c>
      <c r="E297" s="240" t="s">
        <v>35</v>
      </c>
      <c r="F297" s="241" t="s">
        <v>2832</v>
      </c>
      <c r="G297" s="238"/>
      <c r="H297" s="240" t="s">
        <v>35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268</v>
      </c>
      <c r="AU297" s="247" t="s">
        <v>89</v>
      </c>
      <c r="AV297" s="13" t="s">
        <v>87</v>
      </c>
      <c r="AW297" s="13" t="s">
        <v>41</v>
      </c>
      <c r="AX297" s="13" t="s">
        <v>80</v>
      </c>
      <c r="AY297" s="247" t="s">
        <v>257</v>
      </c>
    </row>
    <row r="298" s="14" customFormat="1">
      <c r="A298" s="14"/>
      <c r="B298" s="248"/>
      <c r="C298" s="249"/>
      <c r="D298" s="239" t="s">
        <v>268</v>
      </c>
      <c r="E298" s="250" t="s">
        <v>35</v>
      </c>
      <c r="F298" s="251" t="s">
        <v>2833</v>
      </c>
      <c r="G298" s="249"/>
      <c r="H298" s="252">
        <v>15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268</v>
      </c>
      <c r="AU298" s="258" t="s">
        <v>89</v>
      </c>
      <c r="AV298" s="14" t="s">
        <v>89</v>
      </c>
      <c r="AW298" s="14" t="s">
        <v>41</v>
      </c>
      <c r="AX298" s="14" t="s">
        <v>80</v>
      </c>
      <c r="AY298" s="258" t="s">
        <v>257</v>
      </c>
    </row>
    <row r="299" s="15" customFormat="1">
      <c r="A299" s="15"/>
      <c r="B299" s="259"/>
      <c r="C299" s="260"/>
      <c r="D299" s="239" t="s">
        <v>268</v>
      </c>
      <c r="E299" s="261" t="s">
        <v>35</v>
      </c>
      <c r="F299" s="262" t="s">
        <v>272</v>
      </c>
      <c r="G299" s="260"/>
      <c r="H299" s="263">
        <v>15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268</v>
      </c>
      <c r="AU299" s="269" t="s">
        <v>89</v>
      </c>
      <c r="AV299" s="15" t="s">
        <v>264</v>
      </c>
      <c r="AW299" s="15" t="s">
        <v>41</v>
      </c>
      <c r="AX299" s="15" t="s">
        <v>87</v>
      </c>
      <c r="AY299" s="269" t="s">
        <v>257</v>
      </c>
    </row>
    <row r="300" s="13" customFormat="1">
      <c r="A300" s="13"/>
      <c r="B300" s="237"/>
      <c r="C300" s="238"/>
      <c r="D300" s="239" t="s">
        <v>268</v>
      </c>
      <c r="E300" s="240" t="s">
        <v>35</v>
      </c>
      <c r="F300" s="241" t="s">
        <v>2838</v>
      </c>
      <c r="G300" s="238"/>
      <c r="H300" s="240" t="s">
        <v>35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268</v>
      </c>
      <c r="AU300" s="247" t="s">
        <v>89</v>
      </c>
      <c r="AV300" s="13" t="s">
        <v>87</v>
      </c>
      <c r="AW300" s="13" t="s">
        <v>41</v>
      </c>
      <c r="AX300" s="13" t="s">
        <v>80</v>
      </c>
      <c r="AY300" s="247" t="s">
        <v>257</v>
      </c>
    </row>
    <row r="301" s="14" customFormat="1">
      <c r="A301" s="14"/>
      <c r="B301" s="248"/>
      <c r="C301" s="249"/>
      <c r="D301" s="239" t="s">
        <v>268</v>
      </c>
      <c r="E301" s="249"/>
      <c r="F301" s="251" t="s">
        <v>2839</v>
      </c>
      <c r="G301" s="249"/>
      <c r="H301" s="252">
        <v>15.225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268</v>
      </c>
      <c r="AU301" s="258" t="s">
        <v>89</v>
      </c>
      <c r="AV301" s="14" t="s">
        <v>89</v>
      </c>
      <c r="AW301" s="14" t="s">
        <v>4</v>
      </c>
      <c r="AX301" s="14" t="s">
        <v>87</v>
      </c>
      <c r="AY301" s="258" t="s">
        <v>257</v>
      </c>
    </row>
    <row r="302" s="2" customFormat="1" ht="16.5" customHeight="1">
      <c r="A302" s="41"/>
      <c r="B302" s="42"/>
      <c r="C302" s="219" t="s">
        <v>458</v>
      </c>
      <c r="D302" s="219" t="s">
        <v>259</v>
      </c>
      <c r="E302" s="220" t="s">
        <v>2840</v>
      </c>
      <c r="F302" s="221" t="s">
        <v>2841</v>
      </c>
      <c r="G302" s="222" t="s">
        <v>297</v>
      </c>
      <c r="H302" s="223">
        <v>11.289999999999999</v>
      </c>
      <c r="I302" s="224"/>
      <c r="J302" s="225">
        <f>ROUND(I302*H302,2)</f>
        <v>0</v>
      </c>
      <c r="K302" s="221" t="s">
        <v>263</v>
      </c>
      <c r="L302" s="47"/>
      <c r="M302" s="226" t="s">
        <v>35</v>
      </c>
      <c r="N302" s="227" t="s">
        <v>51</v>
      </c>
      <c r="O302" s="87"/>
      <c r="P302" s="228">
        <f>O302*H302</f>
        <v>0</v>
      </c>
      <c r="Q302" s="228">
        <v>1.0000000000000001E-05</v>
      </c>
      <c r="R302" s="228">
        <f>Q302*H302</f>
        <v>0.00011290000000000001</v>
      </c>
      <c r="S302" s="228">
        <v>0</v>
      </c>
      <c r="T302" s="22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30" t="s">
        <v>264</v>
      </c>
      <c r="AT302" s="230" t="s">
        <v>259</v>
      </c>
      <c r="AU302" s="230" t="s">
        <v>89</v>
      </c>
      <c r="AY302" s="19" t="s">
        <v>257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9" t="s">
        <v>87</v>
      </c>
      <c r="BK302" s="231">
        <f>ROUND(I302*H302,2)</f>
        <v>0</v>
      </c>
      <c r="BL302" s="19" t="s">
        <v>264</v>
      </c>
      <c r="BM302" s="230" t="s">
        <v>2842</v>
      </c>
    </row>
    <row r="303" s="2" customFormat="1">
      <c r="A303" s="41"/>
      <c r="B303" s="42"/>
      <c r="C303" s="43"/>
      <c r="D303" s="232" t="s">
        <v>266</v>
      </c>
      <c r="E303" s="43"/>
      <c r="F303" s="233" t="s">
        <v>2843</v>
      </c>
      <c r="G303" s="43"/>
      <c r="H303" s="43"/>
      <c r="I303" s="234"/>
      <c r="J303" s="43"/>
      <c r="K303" s="43"/>
      <c r="L303" s="47"/>
      <c r="M303" s="235"/>
      <c r="N303" s="23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266</v>
      </c>
      <c r="AU303" s="19" t="s">
        <v>89</v>
      </c>
    </row>
    <row r="304" s="13" customFormat="1">
      <c r="A304" s="13"/>
      <c r="B304" s="237"/>
      <c r="C304" s="238"/>
      <c r="D304" s="239" t="s">
        <v>268</v>
      </c>
      <c r="E304" s="240" t="s">
        <v>35</v>
      </c>
      <c r="F304" s="241" t="s">
        <v>2758</v>
      </c>
      <c r="G304" s="238"/>
      <c r="H304" s="240" t="s">
        <v>35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268</v>
      </c>
      <c r="AU304" s="247" t="s">
        <v>89</v>
      </c>
      <c r="AV304" s="13" t="s">
        <v>87</v>
      </c>
      <c r="AW304" s="13" t="s">
        <v>41</v>
      </c>
      <c r="AX304" s="13" t="s">
        <v>80</v>
      </c>
      <c r="AY304" s="247" t="s">
        <v>257</v>
      </c>
    </row>
    <row r="305" s="13" customFormat="1">
      <c r="A305" s="13"/>
      <c r="B305" s="237"/>
      <c r="C305" s="238"/>
      <c r="D305" s="239" t="s">
        <v>268</v>
      </c>
      <c r="E305" s="240" t="s">
        <v>35</v>
      </c>
      <c r="F305" s="241" t="s">
        <v>2844</v>
      </c>
      <c r="G305" s="238"/>
      <c r="H305" s="240" t="s">
        <v>35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268</v>
      </c>
      <c r="AU305" s="247" t="s">
        <v>89</v>
      </c>
      <c r="AV305" s="13" t="s">
        <v>87</v>
      </c>
      <c r="AW305" s="13" t="s">
        <v>41</v>
      </c>
      <c r="AX305" s="13" t="s">
        <v>80</v>
      </c>
      <c r="AY305" s="247" t="s">
        <v>257</v>
      </c>
    </row>
    <row r="306" s="14" customFormat="1">
      <c r="A306" s="14"/>
      <c r="B306" s="248"/>
      <c r="C306" s="249"/>
      <c r="D306" s="239" t="s">
        <v>268</v>
      </c>
      <c r="E306" s="250" t="s">
        <v>35</v>
      </c>
      <c r="F306" s="251" t="s">
        <v>2845</v>
      </c>
      <c r="G306" s="249"/>
      <c r="H306" s="252">
        <v>11.289999999999999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268</v>
      </c>
      <c r="AU306" s="258" t="s">
        <v>89</v>
      </c>
      <c r="AV306" s="14" t="s">
        <v>89</v>
      </c>
      <c r="AW306" s="14" t="s">
        <v>41</v>
      </c>
      <c r="AX306" s="14" t="s">
        <v>80</v>
      </c>
      <c r="AY306" s="258" t="s">
        <v>257</v>
      </c>
    </row>
    <row r="307" s="15" customFormat="1">
      <c r="A307" s="15"/>
      <c r="B307" s="259"/>
      <c r="C307" s="260"/>
      <c r="D307" s="239" t="s">
        <v>268</v>
      </c>
      <c r="E307" s="261" t="s">
        <v>35</v>
      </c>
      <c r="F307" s="262" t="s">
        <v>272</v>
      </c>
      <c r="G307" s="260"/>
      <c r="H307" s="263">
        <v>11.289999999999999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268</v>
      </c>
      <c r="AU307" s="269" t="s">
        <v>89</v>
      </c>
      <c r="AV307" s="15" t="s">
        <v>264</v>
      </c>
      <c r="AW307" s="15" t="s">
        <v>41</v>
      </c>
      <c r="AX307" s="15" t="s">
        <v>87</v>
      </c>
      <c r="AY307" s="269" t="s">
        <v>257</v>
      </c>
    </row>
    <row r="308" s="13" customFormat="1">
      <c r="A308" s="13"/>
      <c r="B308" s="237"/>
      <c r="C308" s="238"/>
      <c r="D308" s="239" t="s">
        <v>268</v>
      </c>
      <c r="E308" s="240" t="s">
        <v>35</v>
      </c>
      <c r="F308" s="241" t="s">
        <v>2834</v>
      </c>
      <c r="G308" s="238"/>
      <c r="H308" s="240" t="s">
        <v>35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268</v>
      </c>
      <c r="AU308" s="247" t="s">
        <v>89</v>
      </c>
      <c r="AV308" s="13" t="s">
        <v>87</v>
      </c>
      <c r="AW308" s="13" t="s">
        <v>41</v>
      </c>
      <c r="AX308" s="13" t="s">
        <v>80</v>
      </c>
      <c r="AY308" s="247" t="s">
        <v>257</v>
      </c>
    </row>
    <row r="309" s="2" customFormat="1" ht="16.5" customHeight="1">
      <c r="A309" s="41"/>
      <c r="B309" s="42"/>
      <c r="C309" s="270" t="s">
        <v>462</v>
      </c>
      <c r="D309" s="270" t="s">
        <v>369</v>
      </c>
      <c r="E309" s="271" t="s">
        <v>2846</v>
      </c>
      <c r="F309" s="272" t="s">
        <v>2847</v>
      </c>
      <c r="G309" s="273" t="s">
        <v>297</v>
      </c>
      <c r="H309" s="274">
        <v>11.459</v>
      </c>
      <c r="I309" s="275"/>
      <c r="J309" s="276">
        <f>ROUND(I309*H309,2)</f>
        <v>0</v>
      </c>
      <c r="K309" s="272" t="s">
        <v>263</v>
      </c>
      <c r="L309" s="277"/>
      <c r="M309" s="278" t="s">
        <v>35</v>
      </c>
      <c r="N309" s="279" t="s">
        <v>51</v>
      </c>
      <c r="O309" s="87"/>
      <c r="P309" s="228">
        <f>O309*H309</f>
        <v>0</v>
      </c>
      <c r="Q309" s="228">
        <v>0.0050899999999999999</v>
      </c>
      <c r="R309" s="228">
        <f>Q309*H309</f>
        <v>0.058326309999999999</v>
      </c>
      <c r="S309" s="228">
        <v>0</v>
      </c>
      <c r="T309" s="22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30" t="s">
        <v>308</v>
      </c>
      <c r="AT309" s="230" t="s">
        <v>369</v>
      </c>
      <c r="AU309" s="230" t="s">
        <v>89</v>
      </c>
      <c r="AY309" s="19" t="s">
        <v>257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9" t="s">
        <v>87</v>
      </c>
      <c r="BK309" s="231">
        <f>ROUND(I309*H309,2)</f>
        <v>0</v>
      </c>
      <c r="BL309" s="19" t="s">
        <v>264</v>
      </c>
      <c r="BM309" s="230" t="s">
        <v>2848</v>
      </c>
    </row>
    <row r="310" s="13" customFormat="1">
      <c r="A310" s="13"/>
      <c r="B310" s="237"/>
      <c r="C310" s="238"/>
      <c r="D310" s="239" t="s">
        <v>268</v>
      </c>
      <c r="E310" s="240" t="s">
        <v>35</v>
      </c>
      <c r="F310" s="241" t="s">
        <v>2758</v>
      </c>
      <c r="G310" s="238"/>
      <c r="H310" s="240" t="s">
        <v>35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268</v>
      </c>
      <c r="AU310" s="247" t="s">
        <v>89</v>
      </c>
      <c r="AV310" s="13" t="s">
        <v>87</v>
      </c>
      <c r="AW310" s="13" t="s">
        <v>41</v>
      </c>
      <c r="AX310" s="13" t="s">
        <v>80</v>
      </c>
      <c r="AY310" s="247" t="s">
        <v>257</v>
      </c>
    </row>
    <row r="311" s="13" customFormat="1">
      <c r="A311" s="13"/>
      <c r="B311" s="237"/>
      <c r="C311" s="238"/>
      <c r="D311" s="239" t="s">
        <v>268</v>
      </c>
      <c r="E311" s="240" t="s">
        <v>35</v>
      </c>
      <c r="F311" s="241" t="s">
        <v>2844</v>
      </c>
      <c r="G311" s="238"/>
      <c r="H311" s="240" t="s">
        <v>35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268</v>
      </c>
      <c r="AU311" s="247" t="s">
        <v>89</v>
      </c>
      <c r="AV311" s="13" t="s">
        <v>87</v>
      </c>
      <c r="AW311" s="13" t="s">
        <v>41</v>
      </c>
      <c r="AX311" s="13" t="s">
        <v>80</v>
      </c>
      <c r="AY311" s="247" t="s">
        <v>257</v>
      </c>
    </row>
    <row r="312" s="14" customFormat="1">
      <c r="A312" s="14"/>
      <c r="B312" s="248"/>
      <c r="C312" s="249"/>
      <c r="D312" s="239" t="s">
        <v>268</v>
      </c>
      <c r="E312" s="250" t="s">
        <v>35</v>
      </c>
      <c r="F312" s="251" t="s">
        <v>2845</v>
      </c>
      <c r="G312" s="249"/>
      <c r="H312" s="252">
        <v>11.289999999999999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268</v>
      </c>
      <c r="AU312" s="258" t="s">
        <v>89</v>
      </c>
      <c r="AV312" s="14" t="s">
        <v>89</v>
      </c>
      <c r="AW312" s="14" t="s">
        <v>41</v>
      </c>
      <c r="AX312" s="14" t="s">
        <v>80</v>
      </c>
      <c r="AY312" s="258" t="s">
        <v>257</v>
      </c>
    </row>
    <row r="313" s="15" customFormat="1">
      <c r="A313" s="15"/>
      <c r="B313" s="259"/>
      <c r="C313" s="260"/>
      <c r="D313" s="239" t="s">
        <v>268</v>
      </c>
      <c r="E313" s="261" t="s">
        <v>35</v>
      </c>
      <c r="F313" s="262" t="s">
        <v>272</v>
      </c>
      <c r="G313" s="260"/>
      <c r="H313" s="263">
        <v>11.289999999999999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9" t="s">
        <v>268</v>
      </c>
      <c r="AU313" s="269" t="s">
        <v>89</v>
      </c>
      <c r="AV313" s="15" t="s">
        <v>264</v>
      </c>
      <c r="AW313" s="15" t="s">
        <v>41</v>
      </c>
      <c r="AX313" s="15" t="s">
        <v>87</v>
      </c>
      <c r="AY313" s="269" t="s">
        <v>257</v>
      </c>
    </row>
    <row r="314" s="13" customFormat="1">
      <c r="A314" s="13"/>
      <c r="B314" s="237"/>
      <c r="C314" s="238"/>
      <c r="D314" s="239" t="s">
        <v>268</v>
      </c>
      <c r="E314" s="240" t="s">
        <v>35</v>
      </c>
      <c r="F314" s="241" t="s">
        <v>2838</v>
      </c>
      <c r="G314" s="238"/>
      <c r="H314" s="240" t="s">
        <v>35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268</v>
      </c>
      <c r="AU314" s="247" t="s">
        <v>89</v>
      </c>
      <c r="AV314" s="13" t="s">
        <v>87</v>
      </c>
      <c r="AW314" s="13" t="s">
        <v>41</v>
      </c>
      <c r="AX314" s="13" t="s">
        <v>80</v>
      </c>
      <c r="AY314" s="247" t="s">
        <v>257</v>
      </c>
    </row>
    <row r="315" s="14" customFormat="1">
      <c r="A315" s="14"/>
      <c r="B315" s="248"/>
      <c r="C315" s="249"/>
      <c r="D315" s="239" t="s">
        <v>268</v>
      </c>
      <c r="E315" s="249"/>
      <c r="F315" s="251" t="s">
        <v>2849</v>
      </c>
      <c r="G315" s="249"/>
      <c r="H315" s="252">
        <v>11.459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268</v>
      </c>
      <c r="AU315" s="258" t="s">
        <v>89</v>
      </c>
      <c r="AV315" s="14" t="s">
        <v>89</v>
      </c>
      <c r="AW315" s="14" t="s">
        <v>4</v>
      </c>
      <c r="AX315" s="14" t="s">
        <v>87</v>
      </c>
      <c r="AY315" s="258" t="s">
        <v>257</v>
      </c>
    </row>
    <row r="316" s="2" customFormat="1" ht="16.5" customHeight="1">
      <c r="A316" s="41"/>
      <c r="B316" s="42"/>
      <c r="C316" s="219" t="s">
        <v>466</v>
      </c>
      <c r="D316" s="219" t="s">
        <v>259</v>
      </c>
      <c r="E316" s="220" t="s">
        <v>1357</v>
      </c>
      <c r="F316" s="221" t="s">
        <v>1358</v>
      </c>
      <c r="G316" s="222" t="s">
        <v>297</v>
      </c>
      <c r="H316" s="223">
        <v>26.289999999999999</v>
      </c>
      <c r="I316" s="224"/>
      <c r="J316" s="225">
        <f>ROUND(I316*H316,2)</f>
        <v>0</v>
      </c>
      <c r="K316" s="221" t="s">
        <v>263</v>
      </c>
      <c r="L316" s="47"/>
      <c r="M316" s="226" t="s">
        <v>35</v>
      </c>
      <c r="N316" s="227" t="s">
        <v>51</v>
      </c>
      <c r="O316" s="87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30" t="s">
        <v>264</v>
      </c>
      <c r="AT316" s="230" t="s">
        <v>259</v>
      </c>
      <c r="AU316" s="230" t="s">
        <v>89</v>
      </c>
      <c r="AY316" s="19" t="s">
        <v>257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9" t="s">
        <v>87</v>
      </c>
      <c r="BK316" s="231">
        <f>ROUND(I316*H316,2)</f>
        <v>0</v>
      </c>
      <c r="BL316" s="19" t="s">
        <v>264</v>
      </c>
      <c r="BM316" s="230" t="s">
        <v>2850</v>
      </c>
    </row>
    <row r="317" s="2" customFormat="1">
      <c r="A317" s="41"/>
      <c r="B317" s="42"/>
      <c r="C317" s="43"/>
      <c r="D317" s="232" t="s">
        <v>266</v>
      </c>
      <c r="E317" s="43"/>
      <c r="F317" s="233" t="s">
        <v>1360</v>
      </c>
      <c r="G317" s="43"/>
      <c r="H317" s="43"/>
      <c r="I317" s="234"/>
      <c r="J317" s="43"/>
      <c r="K317" s="43"/>
      <c r="L317" s="47"/>
      <c r="M317" s="235"/>
      <c r="N317" s="23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266</v>
      </c>
      <c r="AU317" s="19" t="s">
        <v>89</v>
      </c>
    </row>
    <row r="318" s="13" customFormat="1">
      <c r="A318" s="13"/>
      <c r="B318" s="237"/>
      <c r="C318" s="238"/>
      <c r="D318" s="239" t="s">
        <v>268</v>
      </c>
      <c r="E318" s="240" t="s">
        <v>35</v>
      </c>
      <c r="F318" s="241" t="s">
        <v>2758</v>
      </c>
      <c r="G318" s="238"/>
      <c r="H318" s="240" t="s">
        <v>35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268</v>
      </c>
      <c r="AU318" s="247" t="s">
        <v>89</v>
      </c>
      <c r="AV318" s="13" t="s">
        <v>87</v>
      </c>
      <c r="AW318" s="13" t="s">
        <v>41</v>
      </c>
      <c r="AX318" s="13" t="s">
        <v>80</v>
      </c>
      <c r="AY318" s="247" t="s">
        <v>257</v>
      </c>
    </row>
    <row r="319" s="14" customFormat="1">
      <c r="A319" s="14"/>
      <c r="B319" s="248"/>
      <c r="C319" s="249"/>
      <c r="D319" s="239" t="s">
        <v>268</v>
      </c>
      <c r="E319" s="250" t="s">
        <v>35</v>
      </c>
      <c r="F319" s="251" t="s">
        <v>2851</v>
      </c>
      <c r="G319" s="249"/>
      <c r="H319" s="252">
        <v>26.289999999999999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8" t="s">
        <v>268</v>
      </c>
      <c r="AU319" s="258" t="s">
        <v>89</v>
      </c>
      <c r="AV319" s="14" t="s">
        <v>89</v>
      </c>
      <c r="AW319" s="14" t="s">
        <v>41</v>
      </c>
      <c r="AX319" s="14" t="s">
        <v>80</v>
      </c>
      <c r="AY319" s="258" t="s">
        <v>257</v>
      </c>
    </row>
    <row r="320" s="15" customFormat="1">
      <c r="A320" s="15"/>
      <c r="B320" s="259"/>
      <c r="C320" s="260"/>
      <c r="D320" s="239" t="s">
        <v>268</v>
      </c>
      <c r="E320" s="261" t="s">
        <v>35</v>
      </c>
      <c r="F320" s="262" t="s">
        <v>272</v>
      </c>
      <c r="G320" s="260"/>
      <c r="H320" s="263">
        <v>26.289999999999999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268</v>
      </c>
      <c r="AU320" s="269" t="s">
        <v>89</v>
      </c>
      <c r="AV320" s="15" t="s">
        <v>264</v>
      </c>
      <c r="AW320" s="15" t="s">
        <v>41</v>
      </c>
      <c r="AX320" s="15" t="s">
        <v>87</v>
      </c>
      <c r="AY320" s="269" t="s">
        <v>257</v>
      </c>
    </row>
    <row r="321" s="2" customFormat="1" ht="16.5" customHeight="1">
      <c r="A321" s="41"/>
      <c r="B321" s="42"/>
      <c r="C321" s="219" t="s">
        <v>471</v>
      </c>
      <c r="D321" s="219" t="s">
        <v>259</v>
      </c>
      <c r="E321" s="220" t="s">
        <v>500</v>
      </c>
      <c r="F321" s="221" t="s">
        <v>501</v>
      </c>
      <c r="G321" s="222" t="s">
        <v>396</v>
      </c>
      <c r="H321" s="223">
        <v>2</v>
      </c>
      <c r="I321" s="224"/>
      <c r="J321" s="225">
        <f>ROUND(I321*H321,2)</f>
        <v>0</v>
      </c>
      <c r="K321" s="221" t="s">
        <v>263</v>
      </c>
      <c r="L321" s="47"/>
      <c r="M321" s="226" t="s">
        <v>35</v>
      </c>
      <c r="N321" s="227" t="s">
        <v>51</v>
      </c>
      <c r="O321" s="87"/>
      <c r="P321" s="228">
        <f>O321*H321</f>
        <v>0</v>
      </c>
      <c r="Q321" s="228">
        <v>0.45937</v>
      </c>
      <c r="R321" s="228">
        <f>Q321*H321</f>
        <v>0.91874</v>
      </c>
      <c r="S321" s="228">
        <v>0</v>
      </c>
      <c r="T321" s="22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30" t="s">
        <v>264</v>
      </c>
      <c r="AT321" s="230" t="s">
        <v>259</v>
      </c>
      <c r="AU321" s="230" t="s">
        <v>89</v>
      </c>
      <c r="AY321" s="19" t="s">
        <v>257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9" t="s">
        <v>87</v>
      </c>
      <c r="BK321" s="231">
        <f>ROUND(I321*H321,2)</f>
        <v>0</v>
      </c>
      <c r="BL321" s="19" t="s">
        <v>264</v>
      </c>
      <c r="BM321" s="230" t="s">
        <v>2852</v>
      </c>
    </row>
    <row r="322" s="2" customFormat="1">
      <c r="A322" s="41"/>
      <c r="B322" s="42"/>
      <c r="C322" s="43"/>
      <c r="D322" s="232" t="s">
        <v>266</v>
      </c>
      <c r="E322" s="43"/>
      <c r="F322" s="233" t="s">
        <v>503</v>
      </c>
      <c r="G322" s="43"/>
      <c r="H322" s="43"/>
      <c r="I322" s="234"/>
      <c r="J322" s="43"/>
      <c r="K322" s="43"/>
      <c r="L322" s="47"/>
      <c r="M322" s="235"/>
      <c r="N322" s="23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9" t="s">
        <v>266</v>
      </c>
      <c r="AU322" s="19" t="s">
        <v>89</v>
      </c>
    </row>
    <row r="323" s="2" customFormat="1" ht="16.5" customHeight="1">
      <c r="A323" s="41"/>
      <c r="B323" s="42"/>
      <c r="C323" s="219" t="s">
        <v>475</v>
      </c>
      <c r="D323" s="219" t="s">
        <v>259</v>
      </c>
      <c r="E323" s="220" t="s">
        <v>1062</v>
      </c>
      <c r="F323" s="221" t="s">
        <v>1063</v>
      </c>
      <c r="G323" s="222" t="s">
        <v>297</v>
      </c>
      <c r="H323" s="223">
        <v>145.18000000000001</v>
      </c>
      <c r="I323" s="224"/>
      <c r="J323" s="225">
        <f>ROUND(I323*H323,2)</f>
        <v>0</v>
      </c>
      <c r="K323" s="221" t="s">
        <v>263</v>
      </c>
      <c r="L323" s="47"/>
      <c r="M323" s="226" t="s">
        <v>35</v>
      </c>
      <c r="N323" s="227" t="s">
        <v>51</v>
      </c>
      <c r="O323" s="87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30" t="s">
        <v>264</v>
      </c>
      <c r="AT323" s="230" t="s">
        <v>259</v>
      </c>
      <c r="AU323" s="230" t="s">
        <v>89</v>
      </c>
      <c r="AY323" s="19" t="s">
        <v>257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9" t="s">
        <v>87</v>
      </c>
      <c r="BK323" s="231">
        <f>ROUND(I323*H323,2)</f>
        <v>0</v>
      </c>
      <c r="BL323" s="19" t="s">
        <v>264</v>
      </c>
      <c r="BM323" s="230" t="s">
        <v>2853</v>
      </c>
    </row>
    <row r="324" s="2" customFormat="1">
      <c r="A324" s="41"/>
      <c r="B324" s="42"/>
      <c r="C324" s="43"/>
      <c r="D324" s="232" t="s">
        <v>266</v>
      </c>
      <c r="E324" s="43"/>
      <c r="F324" s="233" t="s">
        <v>1065</v>
      </c>
      <c r="G324" s="43"/>
      <c r="H324" s="43"/>
      <c r="I324" s="234"/>
      <c r="J324" s="43"/>
      <c r="K324" s="43"/>
      <c r="L324" s="47"/>
      <c r="M324" s="235"/>
      <c r="N324" s="23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266</v>
      </c>
      <c r="AU324" s="19" t="s">
        <v>89</v>
      </c>
    </row>
    <row r="325" s="13" customFormat="1">
      <c r="A325" s="13"/>
      <c r="B325" s="237"/>
      <c r="C325" s="238"/>
      <c r="D325" s="239" t="s">
        <v>268</v>
      </c>
      <c r="E325" s="240" t="s">
        <v>35</v>
      </c>
      <c r="F325" s="241" t="s">
        <v>2758</v>
      </c>
      <c r="G325" s="238"/>
      <c r="H325" s="240" t="s">
        <v>35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268</v>
      </c>
      <c r="AU325" s="247" t="s">
        <v>89</v>
      </c>
      <c r="AV325" s="13" t="s">
        <v>87</v>
      </c>
      <c r="AW325" s="13" t="s">
        <v>41</v>
      </c>
      <c r="AX325" s="13" t="s">
        <v>80</v>
      </c>
      <c r="AY325" s="247" t="s">
        <v>257</v>
      </c>
    </row>
    <row r="326" s="14" customFormat="1">
      <c r="A326" s="14"/>
      <c r="B326" s="248"/>
      <c r="C326" s="249"/>
      <c r="D326" s="239" t="s">
        <v>268</v>
      </c>
      <c r="E326" s="250" t="s">
        <v>35</v>
      </c>
      <c r="F326" s="251" t="s">
        <v>2808</v>
      </c>
      <c r="G326" s="249"/>
      <c r="H326" s="252">
        <v>145.18000000000001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8" t="s">
        <v>268</v>
      </c>
      <c r="AU326" s="258" t="s">
        <v>89</v>
      </c>
      <c r="AV326" s="14" t="s">
        <v>89</v>
      </c>
      <c r="AW326" s="14" t="s">
        <v>41</v>
      </c>
      <c r="AX326" s="14" t="s">
        <v>80</v>
      </c>
      <c r="AY326" s="258" t="s">
        <v>257</v>
      </c>
    </row>
    <row r="327" s="15" customFormat="1">
      <c r="A327" s="15"/>
      <c r="B327" s="259"/>
      <c r="C327" s="260"/>
      <c r="D327" s="239" t="s">
        <v>268</v>
      </c>
      <c r="E327" s="261" t="s">
        <v>35</v>
      </c>
      <c r="F327" s="262" t="s">
        <v>272</v>
      </c>
      <c r="G327" s="260"/>
      <c r="H327" s="263">
        <v>145.18000000000001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9" t="s">
        <v>268</v>
      </c>
      <c r="AU327" s="269" t="s">
        <v>89</v>
      </c>
      <c r="AV327" s="15" t="s">
        <v>264</v>
      </c>
      <c r="AW327" s="15" t="s">
        <v>41</v>
      </c>
      <c r="AX327" s="15" t="s">
        <v>87</v>
      </c>
      <c r="AY327" s="269" t="s">
        <v>257</v>
      </c>
    </row>
    <row r="328" s="2" customFormat="1" ht="16.5" customHeight="1">
      <c r="A328" s="41"/>
      <c r="B328" s="42"/>
      <c r="C328" s="219" t="s">
        <v>481</v>
      </c>
      <c r="D328" s="219" t="s">
        <v>259</v>
      </c>
      <c r="E328" s="220" t="s">
        <v>1066</v>
      </c>
      <c r="F328" s="221" t="s">
        <v>1067</v>
      </c>
      <c r="G328" s="222" t="s">
        <v>396</v>
      </c>
      <c r="H328" s="223">
        <v>14</v>
      </c>
      <c r="I328" s="224"/>
      <c r="J328" s="225">
        <f>ROUND(I328*H328,2)</f>
        <v>0</v>
      </c>
      <c r="K328" s="221" t="s">
        <v>263</v>
      </c>
      <c r="L328" s="47"/>
      <c r="M328" s="226" t="s">
        <v>35</v>
      </c>
      <c r="N328" s="227" t="s">
        <v>51</v>
      </c>
      <c r="O328" s="87"/>
      <c r="P328" s="228">
        <f>O328*H328</f>
        <v>0</v>
      </c>
      <c r="Q328" s="228">
        <v>0.010189999999999999</v>
      </c>
      <c r="R328" s="228">
        <f>Q328*H328</f>
        <v>0.14265999999999998</v>
      </c>
      <c r="S328" s="228">
        <v>0</v>
      </c>
      <c r="T328" s="22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30" t="s">
        <v>264</v>
      </c>
      <c r="AT328" s="230" t="s">
        <v>259</v>
      </c>
      <c r="AU328" s="230" t="s">
        <v>89</v>
      </c>
      <c r="AY328" s="19" t="s">
        <v>257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9" t="s">
        <v>87</v>
      </c>
      <c r="BK328" s="231">
        <f>ROUND(I328*H328,2)</f>
        <v>0</v>
      </c>
      <c r="BL328" s="19" t="s">
        <v>264</v>
      </c>
      <c r="BM328" s="230" t="s">
        <v>2854</v>
      </c>
    </row>
    <row r="329" s="2" customFormat="1">
      <c r="A329" s="41"/>
      <c r="B329" s="42"/>
      <c r="C329" s="43"/>
      <c r="D329" s="232" t="s">
        <v>266</v>
      </c>
      <c r="E329" s="43"/>
      <c r="F329" s="233" t="s">
        <v>1069</v>
      </c>
      <c r="G329" s="43"/>
      <c r="H329" s="43"/>
      <c r="I329" s="234"/>
      <c r="J329" s="43"/>
      <c r="K329" s="43"/>
      <c r="L329" s="47"/>
      <c r="M329" s="235"/>
      <c r="N329" s="23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266</v>
      </c>
      <c r="AU329" s="19" t="s">
        <v>89</v>
      </c>
    </row>
    <row r="330" s="13" customFormat="1">
      <c r="A330" s="13"/>
      <c r="B330" s="237"/>
      <c r="C330" s="238"/>
      <c r="D330" s="239" t="s">
        <v>268</v>
      </c>
      <c r="E330" s="240" t="s">
        <v>35</v>
      </c>
      <c r="F330" s="241" t="s">
        <v>2758</v>
      </c>
      <c r="G330" s="238"/>
      <c r="H330" s="240" t="s">
        <v>35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268</v>
      </c>
      <c r="AU330" s="247" t="s">
        <v>89</v>
      </c>
      <c r="AV330" s="13" t="s">
        <v>87</v>
      </c>
      <c r="AW330" s="13" t="s">
        <v>41</v>
      </c>
      <c r="AX330" s="13" t="s">
        <v>80</v>
      </c>
      <c r="AY330" s="247" t="s">
        <v>257</v>
      </c>
    </row>
    <row r="331" s="14" customFormat="1">
      <c r="A331" s="14"/>
      <c r="B331" s="248"/>
      <c r="C331" s="249"/>
      <c r="D331" s="239" t="s">
        <v>268</v>
      </c>
      <c r="E331" s="250" t="s">
        <v>35</v>
      </c>
      <c r="F331" s="251" t="s">
        <v>2855</v>
      </c>
      <c r="G331" s="249"/>
      <c r="H331" s="252">
        <v>6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8" t="s">
        <v>268</v>
      </c>
      <c r="AU331" s="258" t="s">
        <v>89</v>
      </c>
      <c r="AV331" s="14" t="s">
        <v>89</v>
      </c>
      <c r="AW331" s="14" t="s">
        <v>41</v>
      </c>
      <c r="AX331" s="14" t="s">
        <v>80</v>
      </c>
      <c r="AY331" s="258" t="s">
        <v>257</v>
      </c>
    </row>
    <row r="332" s="14" customFormat="1">
      <c r="A332" s="14"/>
      <c r="B332" s="248"/>
      <c r="C332" s="249"/>
      <c r="D332" s="239" t="s">
        <v>268</v>
      </c>
      <c r="E332" s="250" t="s">
        <v>35</v>
      </c>
      <c r="F332" s="251" t="s">
        <v>2856</v>
      </c>
      <c r="G332" s="249"/>
      <c r="H332" s="252">
        <v>4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8" t="s">
        <v>268</v>
      </c>
      <c r="AU332" s="258" t="s">
        <v>89</v>
      </c>
      <c r="AV332" s="14" t="s">
        <v>89</v>
      </c>
      <c r="AW332" s="14" t="s">
        <v>41</v>
      </c>
      <c r="AX332" s="14" t="s">
        <v>80</v>
      </c>
      <c r="AY332" s="258" t="s">
        <v>257</v>
      </c>
    </row>
    <row r="333" s="14" customFormat="1">
      <c r="A333" s="14"/>
      <c r="B333" s="248"/>
      <c r="C333" s="249"/>
      <c r="D333" s="239" t="s">
        <v>268</v>
      </c>
      <c r="E333" s="250" t="s">
        <v>35</v>
      </c>
      <c r="F333" s="251" t="s">
        <v>2620</v>
      </c>
      <c r="G333" s="249"/>
      <c r="H333" s="252">
        <v>4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8" t="s">
        <v>268</v>
      </c>
      <c r="AU333" s="258" t="s">
        <v>89</v>
      </c>
      <c r="AV333" s="14" t="s">
        <v>89</v>
      </c>
      <c r="AW333" s="14" t="s">
        <v>41</v>
      </c>
      <c r="AX333" s="14" t="s">
        <v>80</v>
      </c>
      <c r="AY333" s="258" t="s">
        <v>257</v>
      </c>
    </row>
    <row r="334" s="15" customFormat="1">
      <c r="A334" s="15"/>
      <c r="B334" s="259"/>
      <c r="C334" s="260"/>
      <c r="D334" s="239" t="s">
        <v>268</v>
      </c>
      <c r="E334" s="261" t="s">
        <v>35</v>
      </c>
      <c r="F334" s="262" t="s">
        <v>272</v>
      </c>
      <c r="G334" s="260"/>
      <c r="H334" s="263">
        <v>14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9" t="s">
        <v>268</v>
      </c>
      <c r="AU334" s="269" t="s">
        <v>89</v>
      </c>
      <c r="AV334" s="15" t="s">
        <v>264</v>
      </c>
      <c r="AW334" s="15" t="s">
        <v>41</v>
      </c>
      <c r="AX334" s="15" t="s">
        <v>87</v>
      </c>
      <c r="AY334" s="269" t="s">
        <v>257</v>
      </c>
    </row>
    <row r="335" s="2" customFormat="1" ht="16.5" customHeight="1">
      <c r="A335" s="41"/>
      <c r="B335" s="42"/>
      <c r="C335" s="270" t="s">
        <v>485</v>
      </c>
      <c r="D335" s="270" t="s">
        <v>369</v>
      </c>
      <c r="E335" s="271" t="s">
        <v>1072</v>
      </c>
      <c r="F335" s="272" t="s">
        <v>1073</v>
      </c>
      <c r="G335" s="273" t="s">
        <v>396</v>
      </c>
      <c r="H335" s="274">
        <v>6</v>
      </c>
      <c r="I335" s="275"/>
      <c r="J335" s="276">
        <f>ROUND(I335*H335,2)</f>
        <v>0</v>
      </c>
      <c r="K335" s="272" t="s">
        <v>263</v>
      </c>
      <c r="L335" s="277"/>
      <c r="M335" s="278" t="s">
        <v>35</v>
      </c>
      <c r="N335" s="279" t="s">
        <v>51</v>
      </c>
      <c r="O335" s="87"/>
      <c r="P335" s="228">
        <f>O335*H335</f>
        <v>0</v>
      </c>
      <c r="Q335" s="228">
        <v>0.254</v>
      </c>
      <c r="R335" s="228">
        <f>Q335*H335</f>
        <v>1.524</v>
      </c>
      <c r="S335" s="228">
        <v>0</v>
      </c>
      <c r="T335" s="22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30" t="s">
        <v>308</v>
      </c>
      <c r="AT335" s="230" t="s">
        <v>369</v>
      </c>
      <c r="AU335" s="230" t="s">
        <v>89</v>
      </c>
      <c r="AY335" s="19" t="s">
        <v>257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9" t="s">
        <v>87</v>
      </c>
      <c r="BK335" s="231">
        <f>ROUND(I335*H335,2)</f>
        <v>0</v>
      </c>
      <c r="BL335" s="19" t="s">
        <v>264</v>
      </c>
      <c r="BM335" s="230" t="s">
        <v>2857</v>
      </c>
    </row>
    <row r="336" s="13" customFormat="1">
      <c r="A336" s="13"/>
      <c r="B336" s="237"/>
      <c r="C336" s="238"/>
      <c r="D336" s="239" t="s">
        <v>268</v>
      </c>
      <c r="E336" s="240" t="s">
        <v>35</v>
      </c>
      <c r="F336" s="241" t="s">
        <v>2758</v>
      </c>
      <c r="G336" s="238"/>
      <c r="H336" s="240" t="s">
        <v>35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268</v>
      </c>
      <c r="AU336" s="247" t="s">
        <v>89</v>
      </c>
      <c r="AV336" s="13" t="s">
        <v>87</v>
      </c>
      <c r="AW336" s="13" t="s">
        <v>41</v>
      </c>
      <c r="AX336" s="13" t="s">
        <v>80</v>
      </c>
      <c r="AY336" s="247" t="s">
        <v>257</v>
      </c>
    </row>
    <row r="337" s="14" customFormat="1">
      <c r="A337" s="14"/>
      <c r="B337" s="248"/>
      <c r="C337" s="249"/>
      <c r="D337" s="239" t="s">
        <v>268</v>
      </c>
      <c r="E337" s="250" t="s">
        <v>35</v>
      </c>
      <c r="F337" s="251" t="s">
        <v>2855</v>
      </c>
      <c r="G337" s="249"/>
      <c r="H337" s="252">
        <v>6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8" t="s">
        <v>268</v>
      </c>
      <c r="AU337" s="258" t="s">
        <v>89</v>
      </c>
      <c r="AV337" s="14" t="s">
        <v>89</v>
      </c>
      <c r="AW337" s="14" t="s">
        <v>41</v>
      </c>
      <c r="AX337" s="14" t="s">
        <v>80</v>
      </c>
      <c r="AY337" s="258" t="s">
        <v>257</v>
      </c>
    </row>
    <row r="338" s="15" customFormat="1">
      <c r="A338" s="15"/>
      <c r="B338" s="259"/>
      <c r="C338" s="260"/>
      <c r="D338" s="239" t="s">
        <v>268</v>
      </c>
      <c r="E338" s="261" t="s">
        <v>35</v>
      </c>
      <c r="F338" s="262" t="s">
        <v>272</v>
      </c>
      <c r="G338" s="260"/>
      <c r="H338" s="263">
        <v>6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9" t="s">
        <v>268</v>
      </c>
      <c r="AU338" s="269" t="s">
        <v>89</v>
      </c>
      <c r="AV338" s="15" t="s">
        <v>264</v>
      </c>
      <c r="AW338" s="15" t="s">
        <v>41</v>
      </c>
      <c r="AX338" s="15" t="s">
        <v>87</v>
      </c>
      <c r="AY338" s="269" t="s">
        <v>257</v>
      </c>
    </row>
    <row r="339" s="2" customFormat="1" ht="16.5" customHeight="1">
      <c r="A339" s="41"/>
      <c r="B339" s="42"/>
      <c r="C339" s="270" t="s">
        <v>489</v>
      </c>
      <c r="D339" s="270" t="s">
        <v>369</v>
      </c>
      <c r="E339" s="271" t="s">
        <v>1075</v>
      </c>
      <c r="F339" s="272" t="s">
        <v>1076</v>
      </c>
      <c r="G339" s="273" t="s">
        <v>396</v>
      </c>
      <c r="H339" s="274">
        <v>4</v>
      </c>
      <c r="I339" s="275"/>
      <c r="J339" s="276">
        <f>ROUND(I339*H339,2)</f>
        <v>0</v>
      </c>
      <c r="K339" s="272" t="s">
        <v>263</v>
      </c>
      <c r="L339" s="277"/>
      <c r="M339" s="278" t="s">
        <v>35</v>
      </c>
      <c r="N339" s="279" t="s">
        <v>51</v>
      </c>
      <c r="O339" s="87"/>
      <c r="P339" s="228">
        <f>O339*H339</f>
        <v>0</v>
      </c>
      <c r="Q339" s="228">
        <v>0.50600000000000001</v>
      </c>
      <c r="R339" s="228">
        <f>Q339*H339</f>
        <v>2.024</v>
      </c>
      <c r="S339" s="228">
        <v>0</v>
      </c>
      <c r="T339" s="22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30" t="s">
        <v>308</v>
      </c>
      <c r="AT339" s="230" t="s">
        <v>369</v>
      </c>
      <c r="AU339" s="230" t="s">
        <v>89</v>
      </c>
      <c r="AY339" s="19" t="s">
        <v>257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9" t="s">
        <v>87</v>
      </c>
      <c r="BK339" s="231">
        <f>ROUND(I339*H339,2)</f>
        <v>0</v>
      </c>
      <c r="BL339" s="19" t="s">
        <v>264</v>
      </c>
      <c r="BM339" s="230" t="s">
        <v>2858</v>
      </c>
    </row>
    <row r="340" s="13" customFormat="1">
      <c r="A340" s="13"/>
      <c r="B340" s="237"/>
      <c r="C340" s="238"/>
      <c r="D340" s="239" t="s">
        <v>268</v>
      </c>
      <c r="E340" s="240" t="s">
        <v>35</v>
      </c>
      <c r="F340" s="241" t="s">
        <v>2758</v>
      </c>
      <c r="G340" s="238"/>
      <c r="H340" s="240" t="s">
        <v>35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268</v>
      </c>
      <c r="AU340" s="247" t="s">
        <v>89</v>
      </c>
      <c r="AV340" s="13" t="s">
        <v>87</v>
      </c>
      <c r="AW340" s="13" t="s">
        <v>41</v>
      </c>
      <c r="AX340" s="13" t="s">
        <v>80</v>
      </c>
      <c r="AY340" s="247" t="s">
        <v>257</v>
      </c>
    </row>
    <row r="341" s="14" customFormat="1">
      <c r="A341" s="14"/>
      <c r="B341" s="248"/>
      <c r="C341" s="249"/>
      <c r="D341" s="239" t="s">
        <v>268</v>
      </c>
      <c r="E341" s="250" t="s">
        <v>35</v>
      </c>
      <c r="F341" s="251" t="s">
        <v>2856</v>
      </c>
      <c r="G341" s="249"/>
      <c r="H341" s="252">
        <v>4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8" t="s">
        <v>268</v>
      </c>
      <c r="AU341" s="258" t="s">
        <v>89</v>
      </c>
      <c r="AV341" s="14" t="s">
        <v>89</v>
      </c>
      <c r="AW341" s="14" t="s">
        <v>41</v>
      </c>
      <c r="AX341" s="14" t="s">
        <v>80</v>
      </c>
      <c r="AY341" s="258" t="s">
        <v>257</v>
      </c>
    </row>
    <row r="342" s="15" customFormat="1">
      <c r="A342" s="15"/>
      <c r="B342" s="259"/>
      <c r="C342" s="260"/>
      <c r="D342" s="239" t="s">
        <v>268</v>
      </c>
      <c r="E342" s="261" t="s">
        <v>35</v>
      </c>
      <c r="F342" s="262" t="s">
        <v>272</v>
      </c>
      <c r="G342" s="260"/>
      <c r="H342" s="263">
        <v>4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9" t="s">
        <v>268</v>
      </c>
      <c r="AU342" s="269" t="s">
        <v>89</v>
      </c>
      <c r="AV342" s="15" t="s">
        <v>264</v>
      </c>
      <c r="AW342" s="15" t="s">
        <v>41</v>
      </c>
      <c r="AX342" s="15" t="s">
        <v>87</v>
      </c>
      <c r="AY342" s="269" t="s">
        <v>257</v>
      </c>
    </row>
    <row r="343" s="2" customFormat="1" ht="16.5" customHeight="1">
      <c r="A343" s="41"/>
      <c r="B343" s="42"/>
      <c r="C343" s="270" t="s">
        <v>494</v>
      </c>
      <c r="D343" s="270" t="s">
        <v>369</v>
      </c>
      <c r="E343" s="271" t="s">
        <v>1188</v>
      </c>
      <c r="F343" s="272" t="s">
        <v>1189</v>
      </c>
      <c r="G343" s="273" t="s">
        <v>396</v>
      </c>
      <c r="H343" s="274">
        <v>4</v>
      </c>
      <c r="I343" s="275"/>
      <c r="J343" s="276">
        <f>ROUND(I343*H343,2)</f>
        <v>0</v>
      </c>
      <c r="K343" s="272" t="s">
        <v>263</v>
      </c>
      <c r="L343" s="277"/>
      <c r="M343" s="278" t="s">
        <v>35</v>
      </c>
      <c r="N343" s="279" t="s">
        <v>51</v>
      </c>
      <c r="O343" s="87"/>
      <c r="P343" s="228">
        <f>O343*H343</f>
        <v>0</v>
      </c>
      <c r="Q343" s="228">
        <v>1.0129999999999999</v>
      </c>
      <c r="R343" s="228">
        <f>Q343*H343</f>
        <v>4.0519999999999996</v>
      </c>
      <c r="S343" s="228">
        <v>0</v>
      </c>
      <c r="T343" s="229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30" t="s">
        <v>308</v>
      </c>
      <c r="AT343" s="230" t="s">
        <v>369</v>
      </c>
      <c r="AU343" s="230" t="s">
        <v>89</v>
      </c>
      <c r="AY343" s="19" t="s">
        <v>257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9" t="s">
        <v>87</v>
      </c>
      <c r="BK343" s="231">
        <f>ROUND(I343*H343,2)</f>
        <v>0</v>
      </c>
      <c r="BL343" s="19" t="s">
        <v>264</v>
      </c>
      <c r="BM343" s="230" t="s">
        <v>2859</v>
      </c>
    </row>
    <row r="344" s="13" customFormat="1">
      <c r="A344" s="13"/>
      <c r="B344" s="237"/>
      <c r="C344" s="238"/>
      <c r="D344" s="239" t="s">
        <v>268</v>
      </c>
      <c r="E344" s="240" t="s">
        <v>35</v>
      </c>
      <c r="F344" s="241" t="s">
        <v>2758</v>
      </c>
      <c r="G344" s="238"/>
      <c r="H344" s="240" t="s">
        <v>35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268</v>
      </c>
      <c r="AU344" s="247" t="s">
        <v>89</v>
      </c>
      <c r="AV344" s="13" t="s">
        <v>87</v>
      </c>
      <c r="AW344" s="13" t="s">
        <v>41</v>
      </c>
      <c r="AX344" s="13" t="s">
        <v>80</v>
      </c>
      <c r="AY344" s="247" t="s">
        <v>257</v>
      </c>
    </row>
    <row r="345" s="14" customFormat="1">
      <c r="A345" s="14"/>
      <c r="B345" s="248"/>
      <c r="C345" s="249"/>
      <c r="D345" s="239" t="s">
        <v>268</v>
      </c>
      <c r="E345" s="250" t="s">
        <v>35</v>
      </c>
      <c r="F345" s="251" t="s">
        <v>2620</v>
      </c>
      <c r="G345" s="249"/>
      <c r="H345" s="252">
        <v>4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8" t="s">
        <v>268</v>
      </c>
      <c r="AU345" s="258" t="s">
        <v>89</v>
      </c>
      <c r="AV345" s="14" t="s">
        <v>89</v>
      </c>
      <c r="AW345" s="14" t="s">
        <v>41</v>
      </c>
      <c r="AX345" s="14" t="s">
        <v>80</v>
      </c>
      <c r="AY345" s="258" t="s">
        <v>257</v>
      </c>
    </row>
    <row r="346" s="15" customFormat="1">
      <c r="A346" s="15"/>
      <c r="B346" s="259"/>
      <c r="C346" s="260"/>
      <c r="D346" s="239" t="s">
        <v>268</v>
      </c>
      <c r="E346" s="261" t="s">
        <v>35</v>
      </c>
      <c r="F346" s="262" t="s">
        <v>272</v>
      </c>
      <c r="G346" s="260"/>
      <c r="H346" s="263">
        <v>4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9" t="s">
        <v>268</v>
      </c>
      <c r="AU346" s="269" t="s">
        <v>89</v>
      </c>
      <c r="AV346" s="15" t="s">
        <v>264</v>
      </c>
      <c r="AW346" s="15" t="s">
        <v>41</v>
      </c>
      <c r="AX346" s="15" t="s">
        <v>87</v>
      </c>
      <c r="AY346" s="269" t="s">
        <v>257</v>
      </c>
    </row>
    <row r="347" s="2" customFormat="1" ht="16.5" customHeight="1">
      <c r="A347" s="41"/>
      <c r="B347" s="42"/>
      <c r="C347" s="270" t="s">
        <v>499</v>
      </c>
      <c r="D347" s="270" t="s">
        <v>369</v>
      </c>
      <c r="E347" s="271" t="s">
        <v>1078</v>
      </c>
      <c r="F347" s="272" t="s">
        <v>1079</v>
      </c>
      <c r="G347" s="273" t="s">
        <v>396</v>
      </c>
      <c r="H347" s="274">
        <v>22</v>
      </c>
      <c r="I347" s="275"/>
      <c r="J347" s="276">
        <f>ROUND(I347*H347,2)</f>
        <v>0</v>
      </c>
      <c r="K347" s="272" t="s">
        <v>263</v>
      </c>
      <c r="L347" s="277"/>
      <c r="M347" s="278" t="s">
        <v>35</v>
      </c>
      <c r="N347" s="279" t="s">
        <v>51</v>
      </c>
      <c r="O347" s="87"/>
      <c r="P347" s="228">
        <f>O347*H347</f>
        <v>0</v>
      </c>
      <c r="Q347" s="228">
        <v>0.002</v>
      </c>
      <c r="R347" s="228">
        <f>Q347*H347</f>
        <v>0.043999999999999997</v>
      </c>
      <c r="S347" s="228">
        <v>0</v>
      </c>
      <c r="T347" s="22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30" t="s">
        <v>308</v>
      </c>
      <c r="AT347" s="230" t="s">
        <v>369</v>
      </c>
      <c r="AU347" s="230" t="s">
        <v>89</v>
      </c>
      <c r="AY347" s="19" t="s">
        <v>257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9" t="s">
        <v>87</v>
      </c>
      <c r="BK347" s="231">
        <f>ROUND(I347*H347,2)</f>
        <v>0</v>
      </c>
      <c r="BL347" s="19" t="s">
        <v>264</v>
      </c>
      <c r="BM347" s="230" t="s">
        <v>2860</v>
      </c>
    </row>
    <row r="348" s="13" customFormat="1">
      <c r="A348" s="13"/>
      <c r="B348" s="237"/>
      <c r="C348" s="238"/>
      <c r="D348" s="239" t="s">
        <v>268</v>
      </c>
      <c r="E348" s="240" t="s">
        <v>35</v>
      </c>
      <c r="F348" s="241" t="s">
        <v>2758</v>
      </c>
      <c r="G348" s="238"/>
      <c r="H348" s="240" t="s">
        <v>35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268</v>
      </c>
      <c r="AU348" s="247" t="s">
        <v>89</v>
      </c>
      <c r="AV348" s="13" t="s">
        <v>87</v>
      </c>
      <c r="AW348" s="13" t="s">
        <v>41</v>
      </c>
      <c r="AX348" s="13" t="s">
        <v>80</v>
      </c>
      <c r="AY348" s="247" t="s">
        <v>257</v>
      </c>
    </row>
    <row r="349" s="14" customFormat="1">
      <c r="A349" s="14"/>
      <c r="B349" s="248"/>
      <c r="C349" s="249"/>
      <c r="D349" s="239" t="s">
        <v>268</v>
      </c>
      <c r="E349" s="250" t="s">
        <v>35</v>
      </c>
      <c r="F349" s="251" t="s">
        <v>2861</v>
      </c>
      <c r="G349" s="249"/>
      <c r="H349" s="252">
        <v>22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8" t="s">
        <v>268</v>
      </c>
      <c r="AU349" s="258" t="s">
        <v>89</v>
      </c>
      <c r="AV349" s="14" t="s">
        <v>89</v>
      </c>
      <c r="AW349" s="14" t="s">
        <v>41</v>
      </c>
      <c r="AX349" s="14" t="s">
        <v>80</v>
      </c>
      <c r="AY349" s="258" t="s">
        <v>257</v>
      </c>
    </row>
    <row r="350" s="15" customFormat="1">
      <c r="A350" s="15"/>
      <c r="B350" s="259"/>
      <c r="C350" s="260"/>
      <c r="D350" s="239" t="s">
        <v>268</v>
      </c>
      <c r="E350" s="261" t="s">
        <v>35</v>
      </c>
      <c r="F350" s="262" t="s">
        <v>272</v>
      </c>
      <c r="G350" s="260"/>
      <c r="H350" s="263">
        <v>22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9" t="s">
        <v>268</v>
      </c>
      <c r="AU350" s="269" t="s">
        <v>89</v>
      </c>
      <c r="AV350" s="15" t="s">
        <v>264</v>
      </c>
      <c r="AW350" s="15" t="s">
        <v>41</v>
      </c>
      <c r="AX350" s="15" t="s">
        <v>87</v>
      </c>
      <c r="AY350" s="269" t="s">
        <v>257</v>
      </c>
    </row>
    <row r="351" s="2" customFormat="1" ht="16.5" customHeight="1">
      <c r="A351" s="41"/>
      <c r="B351" s="42"/>
      <c r="C351" s="219" t="s">
        <v>504</v>
      </c>
      <c r="D351" s="219" t="s">
        <v>259</v>
      </c>
      <c r="E351" s="220" t="s">
        <v>1081</v>
      </c>
      <c r="F351" s="221" t="s">
        <v>1082</v>
      </c>
      <c r="G351" s="222" t="s">
        <v>396</v>
      </c>
      <c r="H351" s="223">
        <v>8</v>
      </c>
      <c r="I351" s="224"/>
      <c r="J351" s="225">
        <f>ROUND(I351*H351,2)</f>
        <v>0</v>
      </c>
      <c r="K351" s="221" t="s">
        <v>263</v>
      </c>
      <c r="L351" s="47"/>
      <c r="M351" s="226" t="s">
        <v>35</v>
      </c>
      <c r="N351" s="227" t="s">
        <v>51</v>
      </c>
      <c r="O351" s="87"/>
      <c r="P351" s="228">
        <f>O351*H351</f>
        <v>0</v>
      </c>
      <c r="Q351" s="228">
        <v>0.01248</v>
      </c>
      <c r="R351" s="228">
        <f>Q351*H351</f>
        <v>0.099839999999999998</v>
      </c>
      <c r="S351" s="228">
        <v>0</v>
      </c>
      <c r="T351" s="229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30" t="s">
        <v>264</v>
      </c>
      <c r="AT351" s="230" t="s">
        <v>259</v>
      </c>
      <c r="AU351" s="230" t="s">
        <v>89</v>
      </c>
      <c r="AY351" s="19" t="s">
        <v>257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9" t="s">
        <v>87</v>
      </c>
      <c r="BK351" s="231">
        <f>ROUND(I351*H351,2)</f>
        <v>0</v>
      </c>
      <c r="BL351" s="19" t="s">
        <v>264</v>
      </c>
      <c r="BM351" s="230" t="s">
        <v>2862</v>
      </c>
    </row>
    <row r="352" s="2" customFormat="1">
      <c r="A352" s="41"/>
      <c r="B352" s="42"/>
      <c r="C352" s="43"/>
      <c r="D352" s="232" t="s">
        <v>266</v>
      </c>
      <c r="E352" s="43"/>
      <c r="F352" s="233" t="s">
        <v>1084</v>
      </c>
      <c r="G352" s="43"/>
      <c r="H352" s="43"/>
      <c r="I352" s="234"/>
      <c r="J352" s="43"/>
      <c r="K352" s="43"/>
      <c r="L352" s="47"/>
      <c r="M352" s="235"/>
      <c r="N352" s="236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266</v>
      </c>
      <c r="AU352" s="19" t="s">
        <v>89</v>
      </c>
    </row>
    <row r="353" s="13" customFormat="1">
      <c r="A353" s="13"/>
      <c r="B353" s="237"/>
      <c r="C353" s="238"/>
      <c r="D353" s="239" t="s">
        <v>268</v>
      </c>
      <c r="E353" s="240" t="s">
        <v>35</v>
      </c>
      <c r="F353" s="241" t="s">
        <v>2758</v>
      </c>
      <c r="G353" s="238"/>
      <c r="H353" s="240" t="s">
        <v>35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268</v>
      </c>
      <c r="AU353" s="247" t="s">
        <v>89</v>
      </c>
      <c r="AV353" s="13" t="s">
        <v>87</v>
      </c>
      <c r="AW353" s="13" t="s">
        <v>41</v>
      </c>
      <c r="AX353" s="13" t="s">
        <v>80</v>
      </c>
      <c r="AY353" s="247" t="s">
        <v>257</v>
      </c>
    </row>
    <row r="354" s="14" customFormat="1">
      <c r="A354" s="14"/>
      <c r="B354" s="248"/>
      <c r="C354" s="249"/>
      <c r="D354" s="239" t="s">
        <v>268</v>
      </c>
      <c r="E354" s="250" t="s">
        <v>35</v>
      </c>
      <c r="F354" s="251" t="s">
        <v>308</v>
      </c>
      <c r="G354" s="249"/>
      <c r="H354" s="252">
        <v>8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268</v>
      </c>
      <c r="AU354" s="258" t="s">
        <v>89</v>
      </c>
      <c r="AV354" s="14" t="s">
        <v>89</v>
      </c>
      <c r="AW354" s="14" t="s">
        <v>41</v>
      </c>
      <c r="AX354" s="14" t="s">
        <v>80</v>
      </c>
      <c r="AY354" s="258" t="s">
        <v>257</v>
      </c>
    </row>
    <row r="355" s="15" customFormat="1">
      <c r="A355" s="15"/>
      <c r="B355" s="259"/>
      <c r="C355" s="260"/>
      <c r="D355" s="239" t="s">
        <v>268</v>
      </c>
      <c r="E355" s="261" t="s">
        <v>35</v>
      </c>
      <c r="F355" s="262" t="s">
        <v>272</v>
      </c>
      <c r="G355" s="260"/>
      <c r="H355" s="263">
        <v>8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9" t="s">
        <v>268</v>
      </c>
      <c r="AU355" s="269" t="s">
        <v>89</v>
      </c>
      <c r="AV355" s="15" t="s">
        <v>264</v>
      </c>
      <c r="AW355" s="15" t="s">
        <v>41</v>
      </c>
      <c r="AX355" s="15" t="s">
        <v>87</v>
      </c>
      <c r="AY355" s="269" t="s">
        <v>257</v>
      </c>
    </row>
    <row r="356" s="2" customFormat="1" ht="16.5" customHeight="1">
      <c r="A356" s="41"/>
      <c r="B356" s="42"/>
      <c r="C356" s="270" t="s">
        <v>509</v>
      </c>
      <c r="D356" s="270" t="s">
        <v>369</v>
      </c>
      <c r="E356" s="271" t="s">
        <v>1085</v>
      </c>
      <c r="F356" s="272" t="s">
        <v>1086</v>
      </c>
      <c r="G356" s="273" t="s">
        <v>396</v>
      </c>
      <c r="H356" s="274">
        <v>8</v>
      </c>
      <c r="I356" s="275"/>
      <c r="J356" s="276">
        <f>ROUND(I356*H356,2)</f>
        <v>0</v>
      </c>
      <c r="K356" s="272" t="s">
        <v>263</v>
      </c>
      <c r="L356" s="277"/>
      <c r="M356" s="278" t="s">
        <v>35</v>
      </c>
      <c r="N356" s="279" t="s">
        <v>51</v>
      </c>
      <c r="O356" s="87"/>
      <c r="P356" s="228">
        <f>O356*H356</f>
        <v>0</v>
      </c>
      <c r="Q356" s="228">
        <v>0.54800000000000004</v>
      </c>
      <c r="R356" s="228">
        <f>Q356*H356</f>
        <v>4.3840000000000003</v>
      </c>
      <c r="S356" s="228">
        <v>0</v>
      </c>
      <c r="T356" s="229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30" t="s">
        <v>308</v>
      </c>
      <c r="AT356" s="230" t="s">
        <v>369</v>
      </c>
      <c r="AU356" s="230" t="s">
        <v>89</v>
      </c>
      <c r="AY356" s="19" t="s">
        <v>257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9" t="s">
        <v>87</v>
      </c>
      <c r="BK356" s="231">
        <f>ROUND(I356*H356,2)</f>
        <v>0</v>
      </c>
      <c r="BL356" s="19" t="s">
        <v>264</v>
      </c>
      <c r="BM356" s="230" t="s">
        <v>2863</v>
      </c>
    </row>
    <row r="357" s="2" customFormat="1" ht="16.5" customHeight="1">
      <c r="A357" s="41"/>
      <c r="B357" s="42"/>
      <c r="C357" s="219" t="s">
        <v>513</v>
      </c>
      <c r="D357" s="219" t="s">
        <v>259</v>
      </c>
      <c r="E357" s="220" t="s">
        <v>1088</v>
      </c>
      <c r="F357" s="221" t="s">
        <v>1089</v>
      </c>
      <c r="G357" s="222" t="s">
        <v>396</v>
      </c>
      <c r="H357" s="223">
        <v>8</v>
      </c>
      <c r="I357" s="224"/>
      <c r="J357" s="225">
        <f>ROUND(I357*H357,2)</f>
        <v>0</v>
      </c>
      <c r="K357" s="221" t="s">
        <v>263</v>
      </c>
      <c r="L357" s="47"/>
      <c r="M357" s="226" t="s">
        <v>35</v>
      </c>
      <c r="N357" s="227" t="s">
        <v>51</v>
      </c>
      <c r="O357" s="87"/>
      <c r="P357" s="228">
        <f>O357*H357</f>
        <v>0</v>
      </c>
      <c r="Q357" s="228">
        <v>0.028539999999999999</v>
      </c>
      <c r="R357" s="228">
        <f>Q357*H357</f>
        <v>0.22832</v>
      </c>
      <c r="S357" s="228">
        <v>0</v>
      </c>
      <c r="T357" s="229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30" t="s">
        <v>264</v>
      </c>
      <c r="AT357" s="230" t="s">
        <v>259</v>
      </c>
      <c r="AU357" s="230" t="s">
        <v>89</v>
      </c>
      <c r="AY357" s="19" t="s">
        <v>257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9" t="s">
        <v>87</v>
      </c>
      <c r="BK357" s="231">
        <f>ROUND(I357*H357,2)</f>
        <v>0</v>
      </c>
      <c r="BL357" s="19" t="s">
        <v>264</v>
      </c>
      <c r="BM357" s="230" t="s">
        <v>2864</v>
      </c>
    </row>
    <row r="358" s="2" customFormat="1">
      <c r="A358" s="41"/>
      <c r="B358" s="42"/>
      <c r="C358" s="43"/>
      <c r="D358" s="232" t="s">
        <v>266</v>
      </c>
      <c r="E358" s="43"/>
      <c r="F358" s="233" t="s">
        <v>1091</v>
      </c>
      <c r="G358" s="43"/>
      <c r="H358" s="43"/>
      <c r="I358" s="234"/>
      <c r="J358" s="43"/>
      <c r="K358" s="43"/>
      <c r="L358" s="47"/>
      <c r="M358" s="235"/>
      <c r="N358" s="236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266</v>
      </c>
      <c r="AU358" s="19" t="s">
        <v>89</v>
      </c>
    </row>
    <row r="359" s="13" customFormat="1">
      <c r="A359" s="13"/>
      <c r="B359" s="237"/>
      <c r="C359" s="238"/>
      <c r="D359" s="239" t="s">
        <v>268</v>
      </c>
      <c r="E359" s="240" t="s">
        <v>35</v>
      </c>
      <c r="F359" s="241" t="s">
        <v>2758</v>
      </c>
      <c r="G359" s="238"/>
      <c r="H359" s="240" t="s">
        <v>35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268</v>
      </c>
      <c r="AU359" s="247" t="s">
        <v>89</v>
      </c>
      <c r="AV359" s="13" t="s">
        <v>87</v>
      </c>
      <c r="AW359" s="13" t="s">
        <v>41</v>
      </c>
      <c r="AX359" s="13" t="s">
        <v>80</v>
      </c>
      <c r="AY359" s="247" t="s">
        <v>257</v>
      </c>
    </row>
    <row r="360" s="14" customFormat="1">
      <c r="A360" s="14"/>
      <c r="B360" s="248"/>
      <c r="C360" s="249"/>
      <c r="D360" s="239" t="s">
        <v>268</v>
      </c>
      <c r="E360" s="250" t="s">
        <v>35</v>
      </c>
      <c r="F360" s="251" t="s">
        <v>308</v>
      </c>
      <c r="G360" s="249"/>
      <c r="H360" s="252">
        <v>8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8" t="s">
        <v>268</v>
      </c>
      <c r="AU360" s="258" t="s">
        <v>89</v>
      </c>
      <c r="AV360" s="14" t="s">
        <v>89</v>
      </c>
      <c r="AW360" s="14" t="s">
        <v>41</v>
      </c>
      <c r="AX360" s="14" t="s">
        <v>80</v>
      </c>
      <c r="AY360" s="258" t="s">
        <v>257</v>
      </c>
    </row>
    <row r="361" s="15" customFormat="1">
      <c r="A361" s="15"/>
      <c r="B361" s="259"/>
      <c r="C361" s="260"/>
      <c r="D361" s="239" t="s">
        <v>268</v>
      </c>
      <c r="E361" s="261" t="s">
        <v>35</v>
      </c>
      <c r="F361" s="262" t="s">
        <v>272</v>
      </c>
      <c r="G361" s="260"/>
      <c r="H361" s="263">
        <v>8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9" t="s">
        <v>268</v>
      </c>
      <c r="AU361" s="269" t="s">
        <v>89</v>
      </c>
      <c r="AV361" s="15" t="s">
        <v>264</v>
      </c>
      <c r="AW361" s="15" t="s">
        <v>41</v>
      </c>
      <c r="AX361" s="15" t="s">
        <v>87</v>
      </c>
      <c r="AY361" s="269" t="s">
        <v>257</v>
      </c>
    </row>
    <row r="362" s="2" customFormat="1" ht="16.5" customHeight="1">
      <c r="A362" s="41"/>
      <c r="B362" s="42"/>
      <c r="C362" s="270" t="s">
        <v>517</v>
      </c>
      <c r="D362" s="270" t="s">
        <v>369</v>
      </c>
      <c r="E362" s="271" t="s">
        <v>1092</v>
      </c>
      <c r="F362" s="272" t="s">
        <v>1093</v>
      </c>
      <c r="G362" s="273" t="s">
        <v>396</v>
      </c>
      <c r="H362" s="274">
        <v>8</v>
      </c>
      <c r="I362" s="275"/>
      <c r="J362" s="276">
        <f>ROUND(I362*H362,2)</f>
        <v>0</v>
      </c>
      <c r="K362" s="272" t="s">
        <v>263</v>
      </c>
      <c r="L362" s="277"/>
      <c r="M362" s="278" t="s">
        <v>35</v>
      </c>
      <c r="N362" s="279" t="s">
        <v>51</v>
      </c>
      <c r="O362" s="87"/>
      <c r="P362" s="228">
        <f>O362*H362</f>
        <v>0</v>
      </c>
      <c r="Q362" s="228">
        <v>1.6000000000000001</v>
      </c>
      <c r="R362" s="228">
        <f>Q362*H362</f>
        <v>12.800000000000001</v>
      </c>
      <c r="S362" s="228">
        <v>0</v>
      </c>
      <c r="T362" s="229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30" t="s">
        <v>308</v>
      </c>
      <c r="AT362" s="230" t="s">
        <v>369</v>
      </c>
      <c r="AU362" s="230" t="s">
        <v>89</v>
      </c>
      <c r="AY362" s="19" t="s">
        <v>257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9" t="s">
        <v>87</v>
      </c>
      <c r="BK362" s="231">
        <f>ROUND(I362*H362,2)</f>
        <v>0</v>
      </c>
      <c r="BL362" s="19" t="s">
        <v>264</v>
      </c>
      <c r="BM362" s="230" t="s">
        <v>2865</v>
      </c>
    </row>
    <row r="363" s="2" customFormat="1" ht="16.5" customHeight="1">
      <c r="A363" s="41"/>
      <c r="B363" s="42"/>
      <c r="C363" s="219" t="s">
        <v>522</v>
      </c>
      <c r="D363" s="219" t="s">
        <v>259</v>
      </c>
      <c r="E363" s="220" t="s">
        <v>2866</v>
      </c>
      <c r="F363" s="221" t="s">
        <v>2867</v>
      </c>
      <c r="G363" s="222" t="s">
        <v>396</v>
      </c>
      <c r="H363" s="223">
        <v>6</v>
      </c>
      <c r="I363" s="224"/>
      <c r="J363" s="225">
        <f>ROUND(I363*H363,2)</f>
        <v>0</v>
      </c>
      <c r="K363" s="221" t="s">
        <v>263</v>
      </c>
      <c r="L363" s="47"/>
      <c r="M363" s="226" t="s">
        <v>35</v>
      </c>
      <c r="N363" s="227" t="s">
        <v>51</v>
      </c>
      <c r="O363" s="87"/>
      <c r="P363" s="228">
        <f>O363*H363</f>
        <v>0</v>
      </c>
      <c r="Q363" s="228">
        <v>0.34089999999999998</v>
      </c>
      <c r="R363" s="228">
        <f>Q363*H363</f>
        <v>2.0453999999999999</v>
      </c>
      <c r="S363" s="228">
        <v>0</v>
      </c>
      <c r="T363" s="229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30" t="s">
        <v>264</v>
      </c>
      <c r="AT363" s="230" t="s">
        <v>259</v>
      </c>
      <c r="AU363" s="230" t="s">
        <v>89</v>
      </c>
      <c r="AY363" s="19" t="s">
        <v>257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9" t="s">
        <v>87</v>
      </c>
      <c r="BK363" s="231">
        <f>ROUND(I363*H363,2)</f>
        <v>0</v>
      </c>
      <c r="BL363" s="19" t="s">
        <v>264</v>
      </c>
      <c r="BM363" s="230" t="s">
        <v>2868</v>
      </c>
    </row>
    <row r="364" s="2" customFormat="1">
      <c r="A364" s="41"/>
      <c r="B364" s="42"/>
      <c r="C364" s="43"/>
      <c r="D364" s="232" t="s">
        <v>266</v>
      </c>
      <c r="E364" s="43"/>
      <c r="F364" s="233" t="s">
        <v>2869</v>
      </c>
      <c r="G364" s="43"/>
      <c r="H364" s="43"/>
      <c r="I364" s="234"/>
      <c r="J364" s="43"/>
      <c r="K364" s="43"/>
      <c r="L364" s="47"/>
      <c r="M364" s="235"/>
      <c r="N364" s="236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9" t="s">
        <v>266</v>
      </c>
      <c r="AU364" s="19" t="s">
        <v>89</v>
      </c>
    </row>
    <row r="365" s="13" customFormat="1">
      <c r="A365" s="13"/>
      <c r="B365" s="237"/>
      <c r="C365" s="238"/>
      <c r="D365" s="239" t="s">
        <v>268</v>
      </c>
      <c r="E365" s="240" t="s">
        <v>35</v>
      </c>
      <c r="F365" s="241" t="s">
        <v>2758</v>
      </c>
      <c r="G365" s="238"/>
      <c r="H365" s="240" t="s">
        <v>35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268</v>
      </c>
      <c r="AU365" s="247" t="s">
        <v>89</v>
      </c>
      <c r="AV365" s="13" t="s">
        <v>87</v>
      </c>
      <c r="AW365" s="13" t="s">
        <v>41</v>
      </c>
      <c r="AX365" s="13" t="s">
        <v>80</v>
      </c>
      <c r="AY365" s="247" t="s">
        <v>257</v>
      </c>
    </row>
    <row r="366" s="13" customFormat="1">
      <c r="A366" s="13"/>
      <c r="B366" s="237"/>
      <c r="C366" s="238"/>
      <c r="D366" s="239" t="s">
        <v>268</v>
      </c>
      <c r="E366" s="240" t="s">
        <v>35</v>
      </c>
      <c r="F366" s="241" t="s">
        <v>2870</v>
      </c>
      <c r="G366" s="238"/>
      <c r="H366" s="240" t="s">
        <v>35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7" t="s">
        <v>268</v>
      </c>
      <c r="AU366" s="247" t="s">
        <v>89</v>
      </c>
      <c r="AV366" s="13" t="s">
        <v>87</v>
      </c>
      <c r="AW366" s="13" t="s">
        <v>41</v>
      </c>
      <c r="AX366" s="13" t="s">
        <v>80</v>
      </c>
      <c r="AY366" s="247" t="s">
        <v>257</v>
      </c>
    </row>
    <row r="367" s="14" customFormat="1">
      <c r="A367" s="14"/>
      <c r="B367" s="248"/>
      <c r="C367" s="249"/>
      <c r="D367" s="239" t="s">
        <v>268</v>
      </c>
      <c r="E367" s="250" t="s">
        <v>35</v>
      </c>
      <c r="F367" s="251" t="s">
        <v>294</v>
      </c>
      <c r="G367" s="249"/>
      <c r="H367" s="252">
        <v>6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8" t="s">
        <v>268</v>
      </c>
      <c r="AU367" s="258" t="s">
        <v>89</v>
      </c>
      <c r="AV367" s="14" t="s">
        <v>89</v>
      </c>
      <c r="AW367" s="14" t="s">
        <v>41</v>
      </c>
      <c r="AX367" s="14" t="s">
        <v>80</v>
      </c>
      <c r="AY367" s="258" t="s">
        <v>257</v>
      </c>
    </row>
    <row r="368" s="15" customFormat="1">
      <c r="A368" s="15"/>
      <c r="B368" s="259"/>
      <c r="C368" s="260"/>
      <c r="D368" s="239" t="s">
        <v>268</v>
      </c>
      <c r="E368" s="261" t="s">
        <v>35</v>
      </c>
      <c r="F368" s="262" t="s">
        <v>272</v>
      </c>
      <c r="G368" s="260"/>
      <c r="H368" s="263">
        <v>6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9" t="s">
        <v>268</v>
      </c>
      <c r="AU368" s="269" t="s">
        <v>89</v>
      </c>
      <c r="AV368" s="15" t="s">
        <v>264</v>
      </c>
      <c r="AW368" s="15" t="s">
        <v>41</v>
      </c>
      <c r="AX368" s="15" t="s">
        <v>87</v>
      </c>
      <c r="AY368" s="269" t="s">
        <v>257</v>
      </c>
    </row>
    <row r="369" s="2" customFormat="1" ht="16.5" customHeight="1">
      <c r="A369" s="41"/>
      <c r="B369" s="42"/>
      <c r="C369" s="270" t="s">
        <v>528</v>
      </c>
      <c r="D369" s="270" t="s">
        <v>369</v>
      </c>
      <c r="E369" s="271" t="s">
        <v>2871</v>
      </c>
      <c r="F369" s="272" t="s">
        <v>2872</v>
      </c>
      <c r="G369" s="273" t="s">
        <v>396</v>
      </c>
      <c r="H369" s="274">
        <v>6</v>
      </c>
      <c r="I369" s="275"/>
      <c r="J369" s="276">
        <f>ROUND(I369*H369,2)</f>
        <v>0</v>
      </c>
      <c r="K369" s="272" t="s">
        <v>263</v>
      </c>
      <c r="L369" s="277"/>
      <c r="M369" s="278" t="s">
        <v>35</v>
      </c>
      <c r="N369" s="279" t="s">
        <v>51</v>
      </c>
      <c r="O369" s="87"/>
      <c r="P369" s="228">
        <f>O369*H369</f>
        <v>0</v>
      </c>
      <c r="Q369" s="228">
        <v>0.071999999999999995</v>
      </c>
      <c r="R369" s="228">
        <f>Q369*H369</f>
        <v>0.43199999999999994</v>
      </c>
      <c r="S369" s="228">
        <v>0</v>
      </c>
      <c r="T369" s="229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30" t="s">
        <v>308</v>
      </c>
      <c r="AT369" s="230" t="s">
        <v>369</v>
      </c>
      <c r="AU369" s="230" t="s">
        <v>89</v>
      </c>
      <c r="AY369" s="19" t="s">
        <v>257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9" t="s">
        <v>87</v>
      </c>
      <c r="BK369" s="231">
        <f>ROUND(I369*H369,2)</f>
        <v>0</v>
      </c>
      <c r="BL369" s="19" t="s">
        <v>264</v>
      </c>
      <c r="BM369" s="230" t="s">
        <v>2873</v>
      </c>
    </row>
    <row r="370" s="2" customFormat="1" ht="16.5" customHeight="1">
      <c r="A370" s="41"/>
      <c r="B370" s="42"/>
      <c r="C370" s="270" t="s">
        <v>534</v>
      </c>
      <c r="D370" s="270" t="s">
        <v>369</v>
      </c>
      <c r="E370" s="271" t="s">
        <v>2874</v>
      </c>
      <c r="F370" s="272" t="s">
        <v>2875</v>
      </c>
      <c r="G370" s="273" t="s">
        <v>396</v>
      </c>
      <c r="H370" s="274">
        <v>6</v>
      </c>
      <c r="I370" s="275"/>
      <c r="J370" s="276">
        <f>ROUND(I370*H370,2)</f>
        <v>0</v>
      </c>
      <c r="K370" s="272" t="s">
        <v>263</v>
      </c>
      <c r="L370" s="277"/>
      <c r="M370" s="278" t="s">
        <v>35</v>
      </c>
      <c r="N370" s="279" t="s">
        <v>51</v>
      </c>
      <c r="O370" s="87"/>
      <c r="P370" s="228">
        <f>O370*H370</f>
        <v>0</v>
      </c>
      <c r="Q370" s="228">
        <v>0.080000000000000002</v>
      </c>
      <c r="R370" s="228">
        <f>Q370*H370</f>
        <v>0.47999999999999998</v>
      </c>
      <c r="S370" s="228">
        <v>0</v>
      </c>
      <c r="T370" s="229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30" t="s">
        <v>308</v>
      </c>
      <c r="AT370" s="230" t="s">
        <v>369</v>
      </c>
      <c r="AU370" s="230" t="s">
        <v>89</v>
      </c>
      <c r="AY370" s="19" t="s">
        <v>257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9" t="s">
        <v>87</v>
      </c>
      <c r="BK370" s="231">
        <f>ROUND(I370*H370,2)</f>
        <v>0</v>
      </c>
      <c r="BL370" s="19" t="s">
        <v>264</v>
      </c>
      <c r="BM370" s="230" t="s">
        <v>2876</v>
      </c>
    </row>
    <row r="371" s="2" customFormat="1" ht="16.5" customHeight="1">
      <c r="A371" s="41"/>
      <c r="B371" s="42"/>
      <c r="C371" s="270" t="s">
        <v>541</v>
      </c>
      <c r="D371" s="270" t="s">
        <v>369</v>
      </c>
      <c r="E371" s="271" t="s">
        <v>2877</v>
      </c>
      <c r="F371" s="272" t="s">
        <v>2878</v>
      </c>
      <c r="G371" s="273" t="s">
        <v>396</v>
      </c>
      <c r="H371" s="274">
        <v>6</v>
      </c>
      <c r="I371" s="275"/>
      <c r="J371" s="276">
        <f>ROUND(I371*H371,2)</f>
        <v>0</v>
      </c>
      <c r="K371" s="272" t="s">
        <v>263</v>
      </c>
      <c r="L371" s="277"/>
      <c r="M371" s="278" t="s">
        <v>35</v>
      </c>
      <c r="N371" s="279" t="s">
        <v>51</v>
      </c>
      <c r="O371" s="87"/>
      <c r="P371" s="228">
        <f>O371*H371</f>
        <v>0</v>
      </c>
      <c r="Q371" s="228">
        <v>0.111</v>
      </c>
      <c r="R371" s="228">
        <f>Q371*H371</f>
        <v>0.66600000000000004</v>
      </c>
      <c r="S371" s="228">
        <v>0</v>
      </c>
      <c r="T371" s="229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30" t="s">
        <v>308</v>
      </c>
      <c r="AT371" s="230" t="s">
        <v>369</v>
      </c>
      <c r="AU371" s="230" t="s">
        <v>89</v>
      </c>
      <c r="AY371" s="19" t="s">
        <v>257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9" t="s">
        <v>87</v>
      </c>
      <c r="BK371" s="231">
        <f>ROUND(I371*H371,2)</f>
        <v>0</v>
      </c>
      <c r="BL371" s="19" t="s">
        <v>264</v>
      </c>
      <c r="BM371" s="230" t="s">
        <v>2879</v>
      </c>
    </row>
    <row r="372" s="2" customFormat="1" ht="16.5" customHeight="1">
      <c r="A372" s="41"/>
      <c r="B372" s="42"/>
      <c r="C372" s="270" t="s">
        <v>546</v>
      </c>
      <c r="D372" s="270" t="s">
        <v>369</v>
      </c>
      <c r="E372" s="271" t="s">
        <v>2880</v>
      </c>
      <c r="F372" s="272" t="s">
        <v>2881</v>
      </c>
      <c r="G372" s="273" t="s">
        <v>396</v>
      </c>
      <c r="H372" s="274">
        <v>6</v>
      </c>
      <c r="I372" s="275"/>
      <c r="J372" s="276">
        <f>ROUND(I372*H372,2)</f>
        <v>0</v>
      </c>
      <c r="K372" s="272" t="s">
        <v>263</v>
      </c>
      <c r="L372" s="277"/>
      <c r="M372" s="278" t="s">
        <v>35</v>
      </c>
      <c r="N372" s="279" t="s">
        <v>51</v>
      </c>
      <c r="O372" s="87"/>
      <c r="P372" s="228">
        <f>O372*H372</f>
        <v>0</v>
      </c>
      <c r="Q372" s="228">
        <v>0.0040000000000000001</v>
      </c>
      <c r="R372" s="228">
        <f>Q372*H372</f>
        <v>0.024</v>
      </c>
      <c r="S372" s="228">
        <v>0</v>
      </c>
      <c r="T372" s="229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30" t="s">
        <v>308</v>
      </c>
      <c r="AT372" s="230" t="s">
        <v>369</v>
      </c>
      <c r="AU372" s="230" t="s">
        <v>89</v>
      </c>
      <c r="AY372" s="19" t="s">
        <v>257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9" t="s">
        <v>87</v>
      </c>
      <c r="BK372" s="231">
        <f>ROUND(I372*H372,2)</f>
        <v>0</v>
      </c>
      <c r="BL372" s="19" t="s">
        <v>264</v>
      </c>
      <c r="BM372" s="230" t="s">
        <v>2882</v>
      </c>
    </row>
    <row r="373" s="2" customFormat="1" ht="16.5" customHeight="1">
      <c r="A373" s="41"/>
      <c r="B373" s="42"/>
      <c r="C373" s="270" t="s">
        <v>554</v>
      </c>
      <c r="D373" s="270" t="s">
        <v>369</v>
      </c>
      <c r="E373" s="271" t="s">
        <v>2883</v>
      </c>
      <c r="F373" s="272" t="s">
        <v>2884</v>
      </c>
      <c r="G373" s="273" t="s">
        <v>396</v>
      </c>
      <c r="H373" s="274">
        <v>6</v>
      </c>
      <c r="I373" s="275"/>
      <c r="J373" s="276">
        <f>ROUND(I373*H373,2)</f>
        <v>0</v>
      </c>
      <c r="K373" s="272" t="s">
        <v>263</v>
      </c>
      <c r="L373" s="277"/>
      <c r="M373" s="278" t="s">
        <v>35</v>
      </c>
      <c r="N373" s="279" t="s">
        <v>51</v>
      </c>
      <c r="O373" s="87"/>
      <c r="P373" s="228">
        <f>O373*H373</f>
        <v>0</v>
      </c>
      <c r="Q373" s="228">
        <v>0.050599999999999999</v>
      </c>
      <c r="R373" s="228">
        <f>Q373*H373</f>
        <v>0.30359999999999998</v>
      </c>
      <c r="S373" s="228">
        <v>0</v>
      </c>
      <c r="T373" s="229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30" t="s">
        <v>308</v>
      </c>
      <c r="AT373" s="230" t="s">
        <v>369</v>
      </c>
      <c r="AU373" s="230" t="s">
        <v>89</v>
      </c>
      <c r="AY373" s="19" t="s">
        <v>257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9" t="s">
        <v>87</v>
      </c>
      <c r="BK373" s="231">
        <f>ROUND(I373*H373,2)</f>
        <v>0</v>
      </c>
      <c r="BL373" s="19" t="s">
        <v>264</v>
      </c>
      <c r="BM373" s="230" t="s">
        <v>2885</v>
      </c>
    </row>
    <row r="374" s="2" customFormat="1" ht="16.5" customHeight="1">
      <c r="A374" s="41"/>
      <c r="B374" s="42"/>
      <c r="C374" s="219" t="s">
        <v>560</v>
      </c>
      <c r="D374" s="219" t="s">
        <v>259</v>
      </c>
      <c r="E374" s="220" t="s">
        <v>1095</v>
      </c>
      <c r="F374" s="221" t="s">
        <v>1096</v>
      </c>
      <c r="G374" s="222" t="s">
        <v>396</v>
      </c>
      <c r="H374" s="223">
        <v>8</v>
      </c>
      <c r="I374" s="224"/>
      <c r="J374" s="225">
        <f>ROUND(I374*H374,2)</f>
        <v>0</v>
      </c>
      <c r="K374" s="221" t="s">
        <v>263</v>
      </c>
      <c r="L374" s="47"/>
      <c r="M374" s="226" t="s">
        <v>35</v>
      </c>
      <c r="N374" s="227" t="s">
        <v>51</v>
      </c>
      <c r="O374" s="87"/>
      <c r="P374" s="228">
        <f>O374*H374</f>
        <v>0</v>
      </c>
      <c r="Q374" s="228">
        <v>0.21734000000000001</v>
      </c>
      <c r="R374" s="228">
        <f>Q374*H374</f>
        <v>1.73872</v>
      </c>
      <c r="S374" s="228">
        <v>0</v>
      </c>
      <c r="T374" s="229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30" t="s">
        <v>264</v>
      </c>
      <c r="AT374" s="230" t="s">
        <v>259</v>
      </c>
      <c r="AU374" s="230" t="s">
        <v>89</v>
      </c>
      <c r="AY374" s="19" t="s">
        <v>257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9" t="s">
        <v>87</v>
      </c>
      <c r="BK374" s="231">
        <f>ROUND(I374*H374,2)</f>
        <v>0</v>
      </c>
      <c r="BL374" s="19" t="s">
        <v>264</v>
      </c>
      <c r="BM374" s="230" t="s">
        <v>2886</v>
      </c>
    </row>
    <row r="375" s="2" customFormat="1">
      <c r="A375" s="41"/>
      <c r="B375" s="42"/>
      <c r="C375" s="43"/>
      <c r="D375" s="232" t="s">
        <v>266</v>
      </c>
      <c r="E375" s="43"/>
      <c r="F375" s="233" t="s">
        <v>1098</v>
      </c>
      <c r="G375" s="43"/>
      <c r="H375" s="43"/>
      <c r="I375" s="234"/>
      <c r="J375" s="43"/>
      <c r="K375" s="43"/>
      <c r="L375" s="47"/>
      <c r="M375" s="235"/>
      <c r="N375" s="236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266</v>
      </c>
      <c r="AU375" s="19" t="s">
        <v>89</v>
      </c>
    </row>
    <row r="376" s="13" customFormat="1">
      <c r="A376" s="13"/>
      <c r="B376" s="237"/>
      <c r="C376" s="238"/>
      <c r="D376" s="239" t="s">
        <v>268</v>
      </c>
      <c r="E376" s="240" t="s">
        <v>35</v>
      </c>
      <c r="F376" s="241" t="s">
        <v>2758</v>
      </c>
      <c r="G376" s="238"/>
      <c r="H376" s="240" t="s">
        <v>35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268</v>
      </c>
      <c r="AU376" s="247" t="s">
        <v>89</v>
      </c>
      <c r="AV376" s="13" t="s">
        <v>87</v>
      </c>
      <c r="AW376" s="13" t="s">
        <v>41</v>
      </c>
      <c r="AX376" s="13" t="s">
        <v>80</v>
      </c>
      <c r="AY376" s="247" t="s">
        <v>257</v>
      </c>
    </row>
    <row r="377" s="14" customFormat="1">
      <c r="A377" s="14"/>
      <c r="B377" s="248"/>
      <c r="C377" s="249"/>
      <c r="D377" s="239" t="s">
        <v>268</v>
      </c>
      <c r="E377" s="250" t="s">
        <v>35</v>
      </c>
      <c r="F377" s="251" t="s">
        <v>2887</v>
      </c>
      <c r="G377" s="249"/>
      <c r="H377" s="252">
        <v>8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268</v>
      </c>
      <c r="AU377" s="258" t="s">
        <v>89</v>
      </c>
      <c r="AV377" s="14" t="s">
        <v>89</v>
      </c>
      <c r="AW377" s="14" t="s">
        <v>41</v>
      </c>
      <c r="AX377" s="14" t="s">
        <v>80</v>
      </c>
      <c r="AY377" s="258" t="s">
        <v>257</v>
      </c>
    </row>
    <row r="378" s="15" customFormat="1">
      <c r="A378" s="15"/>
      <c r="B378" s="259"/>
      <c r="C378" s="260"/>
      <c r="D378" s="239" t="s">
        <v>268</v>
      </c>
      <c r="E378" s="261" t="s">
        <v>35</v>
      </c>
      <c r="F378" s="262" t="s">
        <v>272</v>
      </c>
      <c r="G378" s="260"/>
      <c r="H378" s="263">
        <v>8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9" t="s">
        <v>268</v>
      </c>
      <c r="AU378" s="269" t="s">
        <v>89</v>
      </c>
      <c r="AV378" s="15" t="s">
        <v>264</v>
      </c>
      <c r="AW378" s="15" t="s">
        <v>41</v>
      </c>
      <c r="AX378" s="15" t="s">
        <v>87</v>
      </c>
      <c r="AY378" s="269" t="s">
        <v>257</v>
      </c>
    </row>
    <row r="379" s="2" customFormat="1" ht="16.5" customHeight="1">
      <c r="A379" s="41"/>
      <c r="B379" s="42"/>
      <c r="C379" s="270" t="s">
        <v>567</v>
      </c>
      <c r="D379" s="270" t="s">
        <v>369</v>
      </c>
      <c r="E379" s="271" t="s">
        <v>1104</v>
      </c>
      <c r="F379" s="272" t="s">
        <v>1105</v>
      </c>
      <c r="G379" s="273" t="s">
        <v>396</v>
      </c>
      <c r="H379" s="274">
        <v>8</v>
      </c>
      <c r="I379" s="275"/>
      <c r="J379" s="276">
        <f>ROUND(I379*H379,2)</f>
        <v>0</v>
      </c>
      <c r="K379" s="272" t="s">
        <v>35</v>
      </c>
      <c r="L379" s="277"/>
      <c r="M379" s="278" t="s">
        <v>35</v>
      </c>
      <c r="N379" s="279" t="s">
        <v>51</v>
      </c>
      <c r="O379" s="87"/>
      <c r="P379" s="228">
        <f>O379*H379</f>
        <v>0</v>
      </c>
      <c r="Q379" s="228">
        <v>0.11799999999999999</v>
      </c>
      <c r="R379" s="228">
        <f>Q379*H379</f>
        <v>0.94399999999999995</v>
      </c>
      <c r="S379" s="228">
        <v>0</v>
      </c>
      <c r="T379" s="229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30" t="s">
        <v>308</v>
      </c>
      <c r="AT379" s="230" t="s">
        <v>369</v>
      </c>
      <c r="AU379" s="230" t="s">
        <v>89</v>
      </c>
      <c r="AY379" s="19" t="s">
        <v>257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9" t="s">
        <v>87</v>
      </c>
      <c r="BK379" s="231">
        <f>ROUND(I379*H379,2)</f>
        <v>0</v>
      </c>
      <c r="BL379" s="19" t="s">
        <v>264</v>
      </c>
      <c r="BM379" s="230" t="s">
        <v>2888</v>
      </c>
    </row>
    <row r="380" s="13" customFormat="1">
      <c r="A380" s="13"/>
      <c r="B380" s="237"/>
      <c r="C380" s="238"/>
      <c r="D380" s="239" t="s">
        <v>268</v>
      </c>
      <c r="E380" s="240" t="s">
        <v>35</v>
      </c>
      <c r="F380" s="241" t="s">
        <v>2758</v>
      </c>
      <c r="G380" s="238"/>
      <c r="H380" s="240" t="s">
        <v>35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268</v>
      </c>
      <c r="AU380" s="247" t="s">
        <v>89</v>
      </c>
      <c r="AV380" s="13" t="s">
        <v>87</v>
      </c>
      <c r="AW380" s="13" t="s">
        <v>41</v>
      </c>
      <c r="AX380" s="13" t="s">
        <v>80</v>
      </c>
      <c r="AY380" s="247" t="s">
        <v>257</v>
      </c>
    </row>
    <row r="381" s="14" customFormat="1">
      <c r="A381" s="14"/>
      <c r="B381" s="248"/>
      <c r="C381" s="249"/>
      <c r="D381" s="239" t="s">
        <v>268</v>
      </c>
      <c r="E381" s="250" t="s">
        <v>35</v>
      </c>
      <c r="F381" s="251" t="s">
        <v>2887</v>
      </c>
      <c r="G381" s="249"/>
      <c r="H381" s="252">
        <v>8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268</v>
      </c>
      <c r="AU381" s="258" t="s">
        <v>89</v>
      </c>
      <c r="AV381" s="14" t="s">
        <v>89</v>
      </c>
      <c r="AW381" s="14" t="s">
        <v>41</v>
      </c>
      <c r="AX381" s="14" t="s">
        <v>80</v>
      </c>
      <c r="AY381" s="258" t="s">
        <v>257</v>
      </c>
    </row>
    <row r="382" s="15" customFormat="1">
      <c r="A382" s="15"/>
      <c r="B382" s="259"/>
      <c r="C382" s="260"/>
      <c r="D382" s="239" t="s">
        <v>268</v>
      </c>
      <c r="E382" s="261" t="s">
        <v>35</v>
      </c>
      <c r="F382" s="262" t="s">
        <v>272</v>
      </c>
      <c r="G382" s="260"/>
      <c r="H382" s="263">
        <v>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9" t="s">
        <v>268</v>
      </c>
      <c r="AU382" s="269" t="s">
        <v>89</v>
      </c>
      <c r="AV382" s="15" t="s">
        <v>264</v>
      </c>
      <c r="AW382" s="15" t="s">
        <v>41</v>
      </c>
      <c r="AX382" s="15" t="s">
        <v>87</v>
      </c>
      <c r="AY382" s="269" t="s">
        <v>257</v>
      </c>
    </row>
    <row r="383" s="2" customFormat="1" ht="16.5" customHeight="1">
      <c r="A383" s="41"/>
      <c r="B383" s="42"/>
      <c r="C383" s="219" t="s">
        <v>691</v>
      </c>
      <c r="D383" s="219" t="s">
        <v>259</v>
      </c>
      <c r="E383" s="220" t="s">
        <v>523</v>
      </c>
      <c r="F383" s="221" t="s">
        <v>524</v>
      </c>
      <c r="G383" s="222" t="s">
        <v>297</v>
      </c>
      <c r="H383" s="223">
        <v>15</v>
      </c>
      <c r="I383" s="224"/>
      <c r="J383" s="225">
        <f>ROUND(I383*H383,2)</f>
        <v>0</v>
      </c>
      <c r="K383" s="221" t="s">
        <v>263</v>
      </c>
      <c r="L383" s="47"/>
      <c r="M383" s="226" t="s">
        <v>35</v>
      </c>
      <c r="N383" s="227" t="s">
        <v>51</v>
      </c>
      <c r="O383" s="87"/>
      <c r="P383" s="228">
        <f>O383*H383</f>
        <v>0</v>
      </c>
      <c r="Q383" s="228">
        <v>0.00019000000000000001</v>
      </c>
      <c r="R383" s="228">
        <f>Q383*H383</f>
        <v>0.0028500000000000001</v>
      </c>
      <c r="S383" s="228">
        <v>0</v>
      </c>
      <c r="T383" s="229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30" t="s">
        <v>264</v>
      </c>
      <c r="AT383" s="230" t="s">
        <v>259</v>
      </c>
      <c r="AU383" s="230" t="s">
        <v>89</v>
      </c>
      <c r="AY383" s="19" t="s">
        <v>257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9" t="s">
        <v>87</v>
      </c>
      <c r="BK383" s="231">
        <f>ROUND(I383*H383,2)</f>
        <v>0</v>
      </c>
      <c r="BL383" s="19" t="s">
        <v>264</v>
      </c>
      <c r="BM383" s="230" t="s">
        <v>2889</v>
      </c>
    </row>
    <row r="384" s="2" customFormat="1">
      <c r="A384" s="41"/>
      <c r="B384" s="42"/>
      <c r="C384" s="43"/>
      <c r="D384" s="232" t="s">
        <v>266</v>
      </c>
      <c r="E384" s="43"/>
      <c r="F384" s="233" t="s">
        <v>526</v>
      </c>
      <c r="G384" s="43"/>
      <c r="H384" s="43"/>
      <c r="I384" s="234"/>
      <c r="J384" s="43"/>
      <c r="K384" s="43"/>
      <c r="L384" s="47"/>
      <c r="M384" s="235"/>
      <c r="N384" s="236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9" t="s">
        <v>266</v>
      </c>
      <c r="AU384" s="19" t="s">
        <v>89</v>
      </c>
    </row>
    <row r="385" s="13" customFormat="1">
      <c r="A385" s="13"/>
      <c r="B385" s="237"/>
      <c r="C385" s="238"/>
      <c r="D385" s="239" t="s">
        <v>268</v>
      </c>
      <c r="E385" s="240" t="s">
        <v>35</v>
      </c>
      <c r="F385" s="241" t="s">
        <v>2758</v>
      </c>
      <c r="G385" s="238"/>
      <c r="H385" s="240" t="s">
        <v>35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268</v>
      </c>
      <c r="AU385" s="247" t="s">
        <v>89</v>
      </c>
      <c r="AV385" s="13" t="s">
        <v>87</v>
      </c>
      <c r="AW385" s="13" t="s">
        <v>41</v>
      </c>
      <c r="AX385" s="13" t="s">
        <v>80</v>
      </c>
      <c r="AY385" s="247" t="s">
        <v>257</v>
      </c>
    </row>
    <row r="386" s="14" customFormat="1">
      <c r="A386" s="14"/>
      <c r="B386" s="248"/>
      <c r="C386" s="249"/>
      <c r="D386" s="239" t="s">
        <v>268</v>
      </c>
      <c r="E386" s="250" t="s">
        <v>35</v>
      </c>
      <c r="F386" s="251" t="s">
        <v>2833</v>
      </c>
      <c r="G386" s="249"/>
      <c r="H386" s="252">
        <v>15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8" t="s">
        <v>268</v>
      </c>
      <c r="AU386" s="258" t="s">
        <v>89</v>
      </c>
      <c r="AV386" s="14" t="s">
        <v>89</v>
      </c>
      <c r="AW386" s="14" t="s">
        <v>41</v>
      </c>
      <c r="AX386" s="14" t="s">
        <v>80</v>
      </c>
      <c r="AY386" s="258" t="s">
        <v>257</v>
      </c>
    </row>
    <row r="387" s="15" customFormat="1">
      <c r="A387" s="15"/>
      <c r="B387" s="259"/>
      <c r="C387" s="260"/>
      <c r="D387" s="239" t="s">
        <v>268</v>
      </c>
      <c r="E387" s="261" t="s">
        <v>35</v>
      </c>
      <c r="F387" s="262" t="s">
        <v>272</v>
      </c>
      <c r="G387" s="260"/>
      <c r="H387" s="263">
        <v>15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9" t="s">
        <v>268</v>
      </c>
      <c r="AU387" s="269" t="s">
        <v>89</v>
      </c>
      <c r="AV387" s="15" t="s">
        <v>264</v>
      </c>
      <c r="AW387" s="15" t="s">
        <v>41</v>
      </c>
      <c r="AX387" s="15" t="s">
        <v>87</v>
      </c>
      <c r="AY387" s="269" t="s">
        <v>257</v>
      </c>
    </row>
    <row r="388" s="2" customFormat="1" ht="16.5" customHeight="1">
      <c r="A388" s="41"/>
      <c r="B388" s="42"/>
      <c r="C388" s="219" t="s">
        <v>693</v>
      </c>
      <c r="D388" s="219" t="s">
        <v>259</v>
      </c>
      <c r="E388" s="220" t="s">
        <v>2890</v>
      </c>
      <c r="F388" s="221" t="s">
        <v>2891</v>
      </c>
      <c r="G388" s="222" t="s">
        <v>297</v>
      </c>
      <c r="H388" s="223">
        <v>11.289999999999999</v>
      </c>
      <c r="I388" s="224"/>
      <c r="J388" s="225">
        <f>ROUND(I388*H388,2)</f>
        <v>0</v>
      </c>
      <c r="K388" s="221" t="s">
        <v>263</v>
      </c>
      <c r="L388" s="47"/>
      <c r="M388" s="226" t="s">
        <v>35</v>
      </c>
      <c r="N388" s="227" t="s">
        <v>51</v>
      </c>
      <c r="O388" s="87"/>
      <c r="P388" s="228">
        <f>O388*H388</f>
        <v>0</v>
      </c>
      <c r="Q388" s="228">
        <v>0.00020000000000000001</v>
      </c>
      <c r="R388" s="228">
        <f>Q388*H388</f>
        <v>0.002258</v>
      </c>
      <c r="S388" s="228">
        <v>0</v>
      </c>
      <c r="T388" s="229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30" t="s">
        <v>264</v>
      </c>
      <c r="AT388" s="230" t="s">
        <v>259</v>
      </c>
      <c r="AU388" s="230" t="s">
        <v>89</v>
      </c>
      <c r="AY388" s="19" t="s">
        <v>257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9" t="s">
        <v>87</v>
      </c>
      <c r="BK388" s="231">
        <f>ROUND(I388*H388,2)</f>
        <v>0</v>
      </c>
      <c r="BL388" s="19" t="s">
        <v>264</v>
      </c>
      <c r="BM388" s="230" t="s">
        <v>2892</v>
      </c>
    </row>
    <row r="389" s="2" customFormat="1">
      <c r="A389" s="41"/>
      <c r="B389" s="42"/>
      <c r="C389" s="43"/>
      <c r="D389" s="232" t="s">
        <v>266</v>
      </c>
      <c r="E389" s="43"/>
      <c r="F389" s="233" t="s">
        <v>2893</v>
      </c>
      <c r="G389" s="43"/>
      <c r="H389" s="43"/>
      <c r="I389" s="234"/>
      <c r="J389" s="43"/>
      <c r="K389" s="43"/>
      <c r="L389" s="47"/>
      <c r="M389" s="235"/>
      <c r="N389" s="236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266</v>
      </c>
      <c r="AU389" s="19" t="s">
        <v>89</v>
      </c>
    </row>
    <row r="390" s="13" customFormat="1">
      <c r="A390" s="13"/>
      <c r="B390" s="237"/>
      <c r="C390" s="238"/>
      <c r="D390" s="239" t="s">
        <v>268</v>
      </c>
      <c r="E390" s="240" t="s">
        <v>35</v>
      </c>
      <c r="F390" s="241" t="s">
        <v>2758</v>
      </c>
      <c r="G390" s="238"/>
      <c r="H390" s="240" t="s">
        <v>35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268</v>
      </c>
      <c r="AU390" s="247" t="s">
        <v>89</v>
      </c>
      <c r="AV390" s="13" t="s">
        <v>87</v>
      </c>
      <c r="AW390" s="13" t="s">
        <v>41</v>
      </c>
      <c r="AX390" s="13" t="s">
        <v>80</v>
      </c>
      <c r="AY390" s="247" t="s">
        <v>257</v>
      </c>
    </row>
    <row r="391" s="14" customFormat="1">
      <c r="A391" s="14"/>
      <c r="B391" s="248"/>
      <c r="C391" s="249"/>
      <c r="D391" s="239" t="s">
        <v>268</v>
      </c>
      <c r="E391" s="250" t="s">
        <v>35</v>
      </c>
      <c r="F391" s="251" t="s">
        <v>2845</v>
      </c>
      <c r="G391" s="249"/>
      <c r="H391" s="252">
        <v>11.289999999999999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268</v>
      </c>
      <c r="AU391" s="258" t="s">
        <v>89</v>
      </c>
      <c r="AV391" s="14" t="s">
        <v>89</v>
      </c>
      <c r="AW391" s="14" t="s">
        <v>41</v>
      </c>
      <c r="AX391" s="14" t="s">
        <v>80</v>
      </c>
      <c r="AY391" s="258" t="s">
        <v>257</v>
      </c>
    </row>
    <row r="392" s="15" customFormat="1">
      <c r="A392" s="15"/>
      <c r="B392" s="259"/>
      <c r="C392" s="260"/>
      <c r="D392" s="239" t="s">
        <v>268</v>
      </c>
      <c r="E392" s="261" t="s">
        <v>35</v>
      </c>
      <c r="F392" s="262" t="s">
        <v>272</v>
      </c>
      <c r="G392" s="260"/>
      <c r="H392" s="263">
        <v>11.289999999999999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9" t="s">
        <v>268</v>
      </c>
      <c r="AU392" s="269" t="s">
        <v>89</v>
      </c>
      <c r="AV392" s="15" t="s">
        <v>264</v>
      </c>
      <c r="AW392" s="15" t="s">
        <v>41</v>
      </c>
      <c r="AX392" s="15" t="s">
        <v>87</v>
      </c>
      <c r="AY392" s="269" t="s">
        <v>257</v>
      </c>
    </row>
    <row r="393" s="2" customFormat="1" ht="16.5" customHeight="1">
      <c r="A393" s="41"/>
      <c r="B393" s="42"/>
      <c r="C393" s="219" t="s">
        <v>696</v>
      </c>
      <c r="D393" s="219" t="s">
        <v>259</v>
      </c>
      <c r="E393" s="220" t="s">
        <v>1378</v>
      </c>
      <c r="F393" s="221" t="s">
        <v>1379</v>
      </c>
      <c r="G393" s="222" t="s">
        <v>297</v>
      </c>
      <c r="H393" s="223">
        <v>26.289999999999999</v>
      </c>
      <c r="I393" s="224"/>
      <c r="J393" s="225">
        <f>ROUND(I393*H393,2)</f>
        <v>0</v>
      </c>
      <c r="K393" s="221" t="s">
        <v>263</v>
      </c>
      <c r="L393" s="47"/>
      <c r="M393" s="226" t="s">
        <v>35</v>
      </c>
      <c r="N393" s="227" t="s">
        <v>51</v>
      </c>
      <c r="O393" s="87"/>
      <c r="P393" s="228">
        <f>O393*H393</f>
        <v>0</v>
      </c>
      <c r="Q393" s="228">
        <v>9.0000000000000006E-05</v>
      </c>
      <c r="R393" s="228">
        <f>Q393*H393</f>
        <v>0.0023660999999999999</v>
      </c>
      <c r="S393" s="228">
        <v>0</v>
      </c>
      <c r="T393" s="229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30" t="s">
        <v>264</v>
      </c>
      <c r="AT393" s="230" t="s">
        <v>259</v>
      </c>
      <c r="AU393" s="230" t="s">
        <v>89</v>
      </c>
      <c r="AY393" s="19" t="s">
        <v>257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9" t="s">
        <v>87</v>
      </c>
      <c r="BK393" s="231">
        <f>ROUND(I393*H393,2)</f>
        <v>0</v>
      </c>
      <c r="BL393" s="19" t="s">
        <v>264</v>
      </c>
      <c r="BM393" s="230" t="s">
        <v>2894</v>
      </c>
    </row>
    <row r="394" s="2" customFormat="1">
      <c r="A394" s="41"/>
      <c r="B394" s="42"/>
      <c r="C394" s="43"/>
      <c r="D394" s="232" t="s">
        <v>266</v>
      </c>
      <c r="E394" s="43"/>
      <c r="F394" s="233" t="s">
        <v>1381</v>
      </c>
      <c r="G394" s="43"/>
      <c r="H394" s="43"/>
      <c r="I394" s="234"/>
      <c r="J394" s="43"/>
      <c r="K394" s="43"/>
      <c r="L394" s="47"/>
      <c r="M394" s="235"/>
      <c r="N394" s="236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19" t="s">
        <v>266</v>
      </c>
      <c r="AU394" s="19" t="s">
        <v>89</v>
      </c>
    </row>
    <row r="395" s="13" customFormat="1">
      <c r="A395" s="13"/>
      <c r="B395" s="237"/>
      <c r="C395" s="238"/>
      <c r="D395" s="239" t="s">
        <v>268</v>
      </c>
      <c r="E395" s="240" t="s">
        <v>35</v>
      </c>
      <c r="F395" s="241" t="s">
        <v>2758</v>
      </c>
      <c r="G395" s="238"/>
      <c r="H395" s="240" t="s">
        <v>35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268</v>
      </c>
      <c r="AU395" s="247" t="s">
        <v>89</v>
      </c>
      <c r="AV395" s="13" t="s">
        <v>87</v>
      </c>
      <c r="AW395" s="13" t="s">
        <v>41</v>
      </c>
      <c r="AX395" s="13" t="s">
        <v>80</v>
      </c>
      <c r="AY395" s="247" t="s">
        <v>257</v>
      </c>
    </row>
    <row r="396" s="14" customFormat="1">
      <c r="A396" s="14"/>
      <c r="B396" s="248"/>
      <c r="C396" s="249"/>
      <c r="D396" s="239" t="s">
        <v>268</v>
      </c>
      <c r="E396" s="250" t="s">
        <v>35</v>
      </c>
      <c r="F396" s="251" t="s">
        <v>2851</v>
      </c>
      <c r="G396" s="249"/>
      <c r="H396" s="252">
        <v>26.289999999999999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8" t="s">
        <v>268</v>
      </c>
      <c r="AU396" s="258" t="s">
        <v>89</v>
      </c>
      <c r="AV396" s="14" t="s">
        <v>89</v>
      </c>
      <c r="AW396" s="14" t="s">
        <v>41</v>
      </c>
      <c r="AX396" s="14" t="s">
        <v>80</v>
      </c>
      <c r="AY396" s="258" t="s">
        <v>257</v>
      </c>
    </row>
    <row r="397" s="15" customFormat="1">
      <c r="A397" s="15"/>
      <c r="B397" s="259"/>
      <c r="C397" s="260"/>
      <c r="D397" s="239" t="s">
        <v>268</v>
      </c>
      <c r="E397" s="261" t="s">
        <v>35</v>
      </c>
      <c r="F397" s="262" t="s">
        <v>272</v>
      </c>
      <c r="G397" s="260"/>
      <c r="H397" s="263">
        <v>26.289999999999999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9" t="s">
        <v>268</v>
      </c>
      <c r="AU397" s="269" t="s">
        <v>89</v>
      </c>
      <c r="AV397" s="15" t="s">
        <v>264</v>
      </c>
      <c r="AW397" s="15" t="s">
        <v>41</v>
      </c>
      <c r="AX397" s="15" t="s">
        <v>87</v>
      </c>
      <c r="AY397" s="269" t="s">
        <v>257</v>
      </c>
    </row>
    <row r="398" s="2" customFormat="1" ht="16.5" customHeight="1">
      <c r="A398" s="41"/>
      <c r="B398" s="42"/>
      <c r="C398" s="219" t="s">
        <v>698</v>
      </c>
      <c r="D398" s="219" t="s">
        <v>259</v>
      </c>
      <c r="E398" s="220" t="s">
        <v>1107</v>
      </c>
      <c r="F398" s="221" t="s">
        <v>1108</v>
      </c>
      <c r="G398" s="222" t="s">
        <v>297</v>
      </c>
      <c r="H398" s="223">
        <v>145.18000000000001</v>
      </c>
      <c r="I398" s="224"/>
      <c r="J398" s="225">
        <f>ROUND(I398*H398,2)</f>
        <v>0</v>
      </c>
      <c r="K398" s="221" t="s">
        <v>263</v>
      </c>
      <c r="L398" s="47"/>
      <c r="M398" s="226" t="s">
        <v>35</v>
      </c>
      <c r="N398" s="227" t="s">
        <v>51</v>
      </c>
      <c r="O398" s="87"/>
      <c r="P398" s="228">
        <f>O398*H398</f>
        <v>0</v>
      </c>
      <c r="Q398" s="228">
        <v>0.00012999999999999999</v>
      </c>
      <c r="R398" s="228">
        <f>Q398*H398</f>
        <v>0.018873399999999999</v>
      </c>
      <c r="S398" s="228">
        <v>0</v>
      </c>
      <c r="T398" s="229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30" t="s">
        <v>264</v>
      </c>
      <c r="AT398" s="230" t="s">
        <v>259</v>
      </c>
      <c r="AU398" s="230" t="s">
        <v>89</v>
      </c>
      <c r="AY398" s="19" t="s">
        <v>257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9" t="s">
        <v>87</v>
      </c>
      <c r="BK398" s="231">
        <f>ROUND(I398*H398,2)</f>
        <v>0</v>
      </c>
      <c r="BL398" s="19" t="s">
        <v>264</v>
      </c>
      <c r="BM398" s="230" t="s">
        <v>2895</v>
      </c>
    </row>
    <row r="399" s="2" customFormat="1">
      <c r="A399" s="41"/>
      <c r="B399" s="42"/>
      <c r="C399" s="43"/>
      <c r="D399" s="232" t="s">
        <v>266</v>
      </c>
      <c r="E399" s="43"/>
      <c r="F399" s="233" t="s">
        <v>1110</v>
      </c>
      <c r="G399" s="43"/>
      <c r="H399" s="43"/>
      <c r="I399" s="234"/>
      <c r="J399" s="43"/>
      <c r="K399" s="43"/>
      <c r="L399" s="47"/>
      <c r="M399" s="235"/>
      <c r="N399" s="236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9" t="s">
        <v>266</v>
      </c>
      <c r="AU399" s="19" t="s">
        <v>89</v>
      </c>
    </row>
    <row r="400" s="13" customFormat="1">
      <c r="A400" s="13"/>
      <c r="B400" s="237"/>
      <c r="C400" s="238"/>
      <c r="D400" s="239" t="s">
        <v>268</v>
      </c>
      <c r="E400" s="240" t="s">
        <v>35</v>
      </c>
      <c r="F400" s="241" t="s">
        <v>2758</v>
      </c>
      <c r="G400" s="238"/>
      <c r="H400" s="240" t="s">
        <v>35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268</v>
      </c>
      <c r="AU400" s="247" t="s">
        <v>89</v>
      </c>
      <c r="AV400" s="13" t="s">
        <v>87</v>
      </c>
      <c r="AW400" s="13" t="s">
        <v>41</v>
      </c>
      <c r="AX400" s="13" t="s">
        <v>80</v>
      </c>
      <c r="AY400" s="247" t="s">
        <v>257</v>
      </c>
    </row>
    <row r="401" s="14" customFormat="1">
      <c r="A401" s="14"/>
      <c r="B401" s="248"/>
      <c r="C401" s="249"/>
      <c r="D401" s="239" t="s">
        <v>268</v>
      </c>
      <c r="E401" s="250" t="s">
        <v>35</v>
      </c>
      <c r="F401" s="251" t="s">
        <v>2896</v>
      </c>
      <c r="G401" s="249"/>
      <c r="H401" s="252">
        <v>145.18000000000001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8" t="s">
        <v>268</v>
      </c>
      <c r="AU401" s="258" t="s">
        <v>89</v>
      </c>
      <c r="AV401" s="14" t="s">
        <v>89</v>
      </c>
      <c r="AW401" s="14" t="s">
        <v>41</v>
      </c>
      <c r="AX401" s="14" t="s">
        <v>80</v>
      </c>
      <c r="AY401" s="258" t="s">
        <v>257</v>
      </c>
    </row>
    <row r="402" s="15" customFormat="1">
      <c r="A402" s="15"/>
      <c r="B402" s="259"/>
      <c r="C402" s="260"/>
      <c r="D402" s="239" t="s">
        <v>268</v>
      </c>
      <c r="E402" s="261" t="s">
        <v>35</v>
      </c>
      <c r="F402" s="262" t="s">
        <v>272</v>
      </c>
      <c r="G402" s="260"/>
      <c r="H402" s="263">
        <v>145.18000000000001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9" t="s">
        <v>268</v>
      </c>
      <c r="AU402" s="269" t="s">
        <v>89</v>
      </c>
      <c r="AV402" s="15" t="s">
        <v>264</v>
      </c>
      <c r="AW402" s="15" t="s">
        <v>41</v>
      </c>
      <c r="AX402" s="15" t="s">
        <v>87</v>
      </c>
      <c r="AY402" s="269" t="s">
        <v>257</v>
      </c>
    </row>
    <row r="403" s="12" customFormat="1" ht="22.8" customHeight="1">
      <c r="A403" s="12"/>
      <c r="B403" s="203"/>
      <c r="C403" s="204"/>
      <c r="D403" s="205" t="s">
        <v>79</v>
      </c>
      <c r="E403" s="217" t="s">
        <v>315</v>
      </c>
      <c r="F403" s="217" t="s">
        <v>533</v>
      </c>
      <c r="G403" s="204"/>
      <c r="H403" s="204"/>
      <c r="I403" s="207"/>
      <c r="J403" s="218">
        <f>BK403</f>
        <v>0</v>
      </c>
      <c r="K403" s="204"/>
      <c r="L403" s="209"/>
      <c r="M403" s="210"/>
      <c r="N403" s="211"/>
      <c r="O403" s="211"/>
      <c r="P403" s="212">
        <f>SUM(P404:P414)</f>
        <v>0</v>
      </c>
      <c r="Q403" s="211"/>
      <c r="R403" s="212">
        <f>SUM(R404:R414)</f>
        <v>0</v>
      </c>
      <c r="S403" s="211"/>
      <c r="T403" s="213">
        <f>SUM(T404:T414)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4" t="s">
        <v>87</v>
      </c>
      <c r="AT403" s="215" t="s">
        <v>79</v>
      </c>
      <c r="AU403" s="215" t="s">
        <v>87</v>
      </c>
      <c r="AY403" s="214" t="s">
        <v>257</v>
      </c>
      <c r="BK403" s="216">
        <f>SUM(BK404:BK414)</f>
        <v>0</v>
      </c>
    </row>
    <row r="404" s="2" customFormat="1" ht="16.5" customHeight="1">
      <c r="A404" s="41"/>
      <c r="B404" s="42"/>
      <c r="C404" s="219" t="s">
        <v>700</v>
      </c>
      <c r="D404" s="219" t="s">
        <v>259</v>
      </c>
      <c r="E404" s="220" t="s">
        <v>535</v>
      </c>
      <c r="F404" s="221" t="s">
        <v>536</v>
      </c>
      <c r="G404" s="222" t="s">
        <v>297</v>
      </c>
      <c r="H404" s="223">
        <v>362.13999999999999</v>
      </c>
      <c r="I404" s="224"/>
      <c r="J404" s="225">
        <f>ROUND(I404*H404,2)</f>
        <v>0</v>
      </c>
      <c r="K404" s="221" t="s">
        <v>263</v>
      </c>
      <c r="L404" s="47"/>
      <c r="M404" s="226" t="s">
        <v>35</v>
      </c>
      <c r="N404" s="227" t="s">
        <v>51</v>
      </c>
      <c r="O404" s="87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30" t="s">
        <v>264</v>
      </c>
      <c r="AT404" s="230" t="s">
        <v>259</v>
      </c>
      <c r="AU404" s="230" t="s">
        <v>89</v>
      </c>
      <c r="AY404" s="19" t="s">
        <v>257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9" t="s">
        <v>87</v>
      </c>
      <c r="BK404" s="231">
        <f>ROUND(I404*H404,2)</f>
        <v>0</v>
      </c>
      <c r="BL404" s="19" t="s">
        <v>264</v>
      </c>
      <c r="BM404" s="230" t="s">
        <v>2897</v>
      </c>
    </row>
    <row r="405" s="2" customFormat="1">
      <c r="A405" s="41"/>
      <c r="B405" s="42"/>
      <c r="C405" s="43"/>
      <c r="D405" s="232" t="s">
        <v>266</v>
      </c>
      <c r="E405" s="43"/>
      <c r="F405" s="233" t="s">
        <v>538</v>
      </c>
      <c r="G405" s="43"/>
      <c r="H405" s="43"/>
      <c r="I405" s="234"/>
      <c r="J405" s="43"/>
      <c r="K405" s="43"/>
      <c r="L405" s="47"/>
      <c r="M405" s="235"/>
      <c r="N405" s="236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9" t="s">
        <v>266</v>
      </c>
      <c r="AU405" s="19" t="s">
        <v>89</v>
      </c>
    </row>
    <row r="406" s="13" customFormat="1">
      <c r="A406" s="13"/>
      <c r="B406" s="237"/>
      <c r="C406" s="238"/>
      <c r="D406" s="239" t="s">
        <v>268</v>
      </c>
      <c r="E406" s="240" t="s">
        <v>35</v>
      </c>
      <c r="F406" s="241" t="s">
        <v>2758</v>
      </c>
      <c r="G406" s="238"/>
      <c r="H406" s="240" t="s">
        <v>35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268</v>
      </c>
      <c r="AU406" s="247" t="s">
        <v>89</v>
      </c>
      <c r="AV406" s="13" t="s">
        <v>87</v>
      </c>
      <c r="AW406" s="13" t="s">
        <v>41</v>
      </c>
      <c r="AX406" s="13" t="s">
        <v>80</v>
      </c>
      <c r="AY406" s="247" t="s">
        <v>257</v>
      </c>
    </row>
    <row r="407" s="13" customFormat="1">
      <c r="A407" s="13"/>
      <c r="B407" s="237"/>
      <c r="C407" s="238"/>
      <c r="D407" s="239" t="s">
        <v>268</v>
      </c>
      <c r="E407" s="240" t="s">
        <v>35</v>
      </c>
      <c r="F407" s="241" t="s">
        <v>975</v>
      </c>
      <c r="G407" s="238"/>
      <c r="H407" s="240" t="s">
        <v>35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268</v>
      </c>
      <c r="AU407" s="247" t="s">
        <v>89</v>
      </c>
      <c r="AV407" s="13" t="s">
        <v>87</v>
      </c>
      <c r="AW407" s="13" t="s">
        <v>41</v>
      </c>
      <c r="AX407" s="13" t="s">
        <v>80</v>
      </c>
      <c r="AY407" s="247" t="s">
        <v>257</v>
      </c>
    </row>
    <row r="408" s="13" customFormat="1">
      <c r="A408" s="13"/>
      <c r="B408" s="237"/>
      <c r="C408" s="238"/>
      <c r="D408" s="239" t="s">
        <v>268</v>
      </c>
      <c r="E408" s="240" t="s">
        <v>35</v>
      </c>
      <c r="F408" s="241" t="s">
        <v>2759</v>
      </c>
      <c r="G408" s="238"/>
      <c r="H408" s="240" t="s">
        <v>35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7" t="s">
        <v>268</v>
      </c>
      <c r="AU408" s="247" t="s">
        <v>89</v>
      </c>
      <c r="AV408" s="13" t="s">
        <v>87</v>
      </c>
      <c r="AW408" s="13" t="s">
        <v>41</v>
      </c>
      <c r="AX408" s="13" t="s">
        <v>80</v>
      </c>
      <c r="AY408" s="247" t="s">
        <v>257</v>
      </c>
    </row>
    <row r="409" s="14" customFormat="1">
      <c r="A409" s="14"/>
      <c r="B409" s="248"/>
      <c r="C409" s="249"/>
      <c r="D409" s="239" t="s">
        <v>268</v>
      </c>
      <c r="E409" s="250" t="s">
        <v>35</v>
      </c>
      <c r="F409" s="251" t="s">
        <v>2898</v>
      </c>
      <c r="G409" s="249"/>
      <c r="H409" s="252">
        <v>309.56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8" t="s">
        <v>268</v>
      </c>
      <c r="AU409" s="258" t="s">
        <v>89</v>
      </c>
      <c r="AV409" s="14" t="s">
        <v>89</v>
      </c>
      <c r="AW409" s="14" t="s">
        <v>41</v>
      </c>
      <c r="AX409" s="14" t="s">
        <v>80</v>
      </c>
      <c r="AY409" s="258" t="s">
        <v>257</v>
      </c>
    </row>
    <row r="410" s="13" customFormat="1">
      <c r="A410" s="13"/>
      <c r="B410" s="237"/>
      <c r="C410" s="238"/>
      <c r="D410" s="239" t="s">
        <v>268</v>
      </c>
      <c r="E410" s="240" t="s">
        <v>35</v>
      </c>
      <c r="F410" s="241" t="s">
        <v>2761</v>
      </c>
      <c r="G410" s="238"/>
      <c r="H410" s="240" t="s">
        <v>35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268</v>
      </c>
      <c r="AU410" s="247" t="s">
        <v>89</v>
      </c>
      <c r="AV410" s="13" t="s">
        <v>87</v>
      </c>
      <c r="AW410" s="13" t="s">
        <v>41</v>
      </c>
      <c r="AX410" s="13" t="s">
        <v>80</v>
      </c>
      <c r="AY410" s="247" t="s">
        <v>257</v>
      </c>
    </row>
    <row r="411" s="14" customFormat="1">
      <c r="A411" s="14"/>
      <c r="B411" s="248"/>
      <c r="C411" s="249"/>
      <c r="D411" s="239" t="s">
        <v>268</v>
      </c>
      <c r="E411" s="250" t="s">
        <v>35</v>
      </c>
      <c r="F411" s="251" t="s">
        <v>2899</v>
      </c>
      <c r="G411" s="249"/>
      <c r="H411" s="252">
        <v>30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8" t="s">
        <v>268</v>
      </c>
      <c r="AU411" s="258" t="s">
        <v>89</v>
      </c>
      <c r="AV411" s="14" t="s">
        <v>89</v>
      </c>
      <c r="AW411" s="14" t="s">
        <v>41</v>
      </c>
      <c r="AX411" s="14" t="s">
        <v>80</v>
      </c>
      <c r="AY411" s="258" t="s">
        <v>257</v>
      </c>
    </row>
    <row r="412" s="13" customFormat="1">
      <c r="A412" s="13"/>
      <c r="B412" s="237"/>
      <c r="C412" s="238"/>
      <c r="D412" s="239" t="s">
        <v>268</v>
      </c>
      <c r="E412" s="240" t="s">
        <v>35</v>
      </c>
      <c r="F412" s="241" t="s">
        <v>2900</v>
      </c>
      <c r="G412" s="238"/>
      <c r="H412" s="240" t="s">
        <v>35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268</v>
      </c>
      <c r="AU412" s="247" t="s">
        <v>89</v>
      </c>
      <c r="AV412" s="13" t="s">
        <v>87</v>
      </c>
      <c r="AW412" s="13" t="s">
        <v>41</v>
      </c>
      <c r="AX412" s="13" t="s">
        <v>80</v>
      </c>
      <c r="AY412" s="247" t="s">
        <v>257</v>
      </c>
    </row>
    <row r="413" s="14" customFormat="1">
      <c r="A413" s="14"/>
      <c r="B413" s="248"/>
      <c r="C413" s="249"/>
      <c r="D413" s="239" t="s">
        <v>268</v>
      </c>
      <c r="E413" s="250" t="s">
        <v>35</v>
      </c>
      <c r="F413" s="251" t="s">
        <v>2901</v>
      </c>
      <c r="G413" s="249"/>
      <c r="H413" s="252">
        <v>22.579999999999998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8" t="s">
        <v>268</v>
      </c>
      <c r="AU413" s="258" t="s">
        <v>89</v>
      </c>
      <c r="AV413" s="14" t="s">
        <v>89</v>
      </c>
      <c r="AW413" s="14" t="s">
        <v>41</v>
      </c>
      <c r="AX413" s="14" t="s">
        <v>80</v>
      </c>
      <c r="AY413" s="258" t="s">
        <v>257</v>
      </c>
    </row>
    <row r="414" s="15" customFormat="1">
      <c r="A414" s="15"/>
      <c r="B414" s="259"/>
      <c r="C414" s="260"/>
      <c r="D414" s="239" t="s">
        <v>268</v>
      </c>
      <c r="E414" s="261" t="s">
        <v>35</v>
      </c>
      <c r="F414" s="262" t="s">
        <v>272</v>
      </c>
      <c r="G414" s="260"/>
      <c r="H414" s="263">
        <v>362.13999999999999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9" t="s">
        <v>268</v>
      </c>
      <c r="AU414" s="269" t="s">
        <v>89</v>
      </c>
      <c r="AV414" s="15" t="s">
        <v>264</v>
      </c>
      <c r="AW414" s="15" t="s">
        <v>41</v>
      </c>
      <c r="AX414" s="15" t="s">
        <v>87</v>
      </c>
      <c r="AY414" s="269" t="s">
        <v>257</v>
      </c>
    </row>
    <row r="415" s="12" customFormat="1" ht="22.8" customHeight="1">
      <c r="A415" s="12"/>
      <c r="B415" s="203"/>
      <c r="C415" s="204"/>
      <c r="D415" s="205" t="s">
        <v>79</v>
      </c>
      <c r="E415" s="217" t="s">
        <v>539</v>
      </c>
      <c r="F415" s="217" t="s">
        <v>540</v>
      </c>
      <c r="G415" s="204"/>
      <c r="H415" s="204"/>
      <c r="I415" s="207"/>
      <c r="J415" s="218">
        <f>BK415</f>
        <v>0</v>
      </c>
      <c r="K415" s="204"/>
      <c r="L415" s="209"/>
      <c r="M415" s="210"/>
      <c r="N415" s="211"/>
      <c r="O415" s="211"/>
      <c r="P415" s="212">
        <f>SUM(P416:P431)</f>
        <v>0</v>
      </c>
      <c r="Q415" s="211"/>
      <c r="R415" s="212">
        <f>SUM(R416:R431)</f>
        <v>0</v>
      </c>
      <c r="S415" s="211"/>
      <c r="T415" s="213">
        <f>SUM(T416:T431)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4" t="s">
        <v>87</v>
      </c>
      <c r="AT415" s="215" t="s">
        <v>79</v>
      </c>
      <c r="AU415" s="215" t="s">
        <v>87</v>
      </c>
      <c r="AY415" s="214" t="s">
        <v>257</v>
      </c>
      <c r="BK415" s="216">
        <f>SUM(BK416:BK431)</f>
        <v>0</v>
      </c>
    </row>
    <row r="416" s="2" customFormat="1" ht="24.15" customHeight="1">
      <c r="A416" s="41"/>
      <c r="B416" s="42"/>
      <c r="C416" s="219" t="s">
        <v>702</v>
      </c>
      <c r="D416" s="219" t="s">
        <v>259</v>
      </c>
      <c r="E416" s="220" t="s">
        <v>542</v>
      </c>
      <c r="F416" s="221" t="s">
        <v>543</v>
      </c>
      <c r="G416" s="222" t="s">
        <v>356</v>
      </c>
      <c r="H416" s="223">
        <v>233.791</v>
      </c>
      <c r="I416" s="224"/>
      <c r="J416" s="225">
        <f>ROUND(I416*H416,2)</f>
        <v>0</v>
      </c>
      <c r="K416" s="221" t="s">
        <v>263</v>
      </c>
      <c r="L416" s="47"/>
      <c r="M416" s="226" t="s">
        <v>35</v>
      </c>
      <c r="N416" s="227" t="s">
        <v>51</v>
      </c>
      <c r="O416" s="87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30" t="s">
        <v>264</v>
      </c>
      <c r="AT416" s="230" t="s">
        <v>259</v>
      </c>
      <c r="AU416" s="230" t="s">
        <v>89</v>
      </c>
      <c r="AY416" s="19" t="s">
        <v>257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9" t="s">
        <v>87</v>
      </c>
      <c r="BK416" s="231">
        <f>ROUND(I416*H416,2)</f>
        <v>0</v>
      </c>
      <c r="BL416" s="19" t="s">
        <v>264</v>
      </c>
      <c r="BM416" s="230" t="s">
        <v>2902</v>
      </c>
    </row>
    <row r="417" s="2" customFormat="1">
      <c r="A417" s="41"/>
      <c r="B417" s="42"/>
      <c r="C417" s="43"/>
      <c r="D417" s="232" t="s">
        <v>266</v>
      </c>
      <c r="E417" s="43"/>
      <c r="F417" s="233" t="s">
        <v>545</v>
      </c>
      <c r="G417" s="43"/>
      <c r="H417" s="43"/>
      <c r="I417" s="234"/>
      <c r="J417" s="43"/>
      <c r="K417" s="43"/>
      <c r="L417" s="47"/>
      <c r="M417" s="235"/>
      <c r="N417" s="236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9" t="s">
        <v>266</v>
      </c>
      <c r="AU417" s="19" t="s">
        <v>89</v>
      </c>
    </row>
    <row r="418" s="2" customFormat="1" ht="24.15" customHeight="1">
      <c r="A418" s="41"/>
      <c r="B418" s="42"/>
      <c r="C418" s="219" t="s">
        <v>705</v>
      </c>
      <c r="D418" s="219" t="s">
        <v>259</v>
      </c>
      <c r="E418" s="220" t="s">
        <v>547</v>
      </c>
      <c r="F418" s="221" t="s">
        <v>548</v>
      </c>
      <c r="G418" s="222" t="s">
        <v>356</v>
      </c>
      <c r="H418" s="223">
        <v>2571.701</v>
      </c>
      <c r="I418" s="224"/>
      <c r="J418" s="225">
        <f>ROUND(I418*H418,2)</f>
        <v>0</v>
      </c>
      <c r="K418" s="221" t="s">
        <v>263</v>
      </c>
      <c r="L418" s="47"/>
      <c r="M418" s="226" t="s">
        <v>35</v>
      </c>
      <c r="N418" s="227" t="s">
        <v>51</v>
      </c>
      <c r="O418" s="87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30" t="s">
        <v>264</v>
      </c>
      <c r="AT418" s="230" t="s">
        <v>259</v>
      </c>
      <c r="AU418" s="230" t="s">
        <v>89</v>
      </c>
      <c r="AY418" s="19" t="s">
        <v>257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9" t="s">
        <v>87</v>
      </c>
      <c r="BK418" s="231">
        <f>ROUND(I418*H418,2)</f>
        <v>0</v>
      </c>
      <c r="BL418" s="19" t="s">
        <v>264</v>
      </c>
      <c r="BM418" s="230" t="s">
        <v>2903</v>
      </c>
    </row>
    <row r="419" s="2" customFormat="1">
      <c r="A419" s="41"/>
      <c r="B419" s="42"/>
      <c r="C419" s="43"/>
      <c r="D419" s="232" t="s">
        <v>266</v>
      </c>
      <c r="E419" s="43"/>
      <c r="F419" s="233" t="s">
        <v>550</v>
      </c>
      <c r="G419" s="43"/>
      <c r="H419" s="43"/>
      <c r="I419" s="234"/>
      <c r="J419" s="43"/>
      <c r="K419" s="43"/>
      <c r="L419" s="47"/>
      <c r="M419" s="235"/>
      <c r="N419" s="236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9" t="s">
        <v>266</v>
      </c>
      <c r="AU419" s="19" t="s">
        <v>89</v>
      </c>
    </row>
    <row r="420" s="2" customFormat="1">
      <c r="A420" s="41"/>
      <c r="B420" s="42"/>
      <c r="C420" s="43"/>
      <c r="D420" s="239" t="s">
        <v>551</v>
      </c>
      <c r="E420" s="43"/>
      <c r="F420" s="280" t="s">
        <v>552</v>
      </c>
      <c r="G420" s="43"/>
      <c r="H420" s="43"/>
      <c r="I420" s="234"/>
      <c r="J420" s="43"/>
      <c r="K420" s="43"/>
      <c r="L420" s="47"/>
      <c r="M420" s="235"/>
      <c r="N420" s="236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9" t="s">
        <v>551</v>
      </c>
      <c r="AU420" s="19" t="s">
        <v>89</v>
      </c>
    </row>
    <row r="421" s="14" customFormat="1">
      <c r="A421" s="14"/>
      <c r="B421" s="248"/>
      <c r="C421" s="249"/>
      <c r="D421" s="239" t="s">
        <v>268</v>
      </c>
      <c r="E421" s="249"/>
      <c r="F421" s="251" t="s">
        <v>2904</v>
      </c>
      <c r="G421" s="249"/>
      <c r="H421" s="252">
        <v>2571.701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8" t="s">
        <v>268</v>
      </c>
      <c r="AU421" s="258" t="s">
        <v>89</v>
      </c>
      <c r="AV421" s="14" t="s">
        <v>89</v>
      </c>
      <c r="AW421" s="14" t="s">
        <v>4</v>
      </c>
      <c r="AX421" s="14" t="s">
        <v>87</v>
      </c>
      <c r="AY421" s="258" t="s">
        <v>257</v>
      </c>
    </row>
    <row r="422" s="2" customFormat="1" ht="24.15" customHeight="1">
      <c r="A422" s="41"/>
      <c r="B422" s="42"/>
      <c r="C422" s="219" t="s">
        <v>708</v>
      </c>
      <c r="D422" s="219" t="s">
        <v>259</v>
      </c>
      <c r="E422" s="220" t="s">
        <v>555</v>
      </c>
      <c r="F422" s="221" t="s">
        <v>556</v>
      </c>
      <c r="G422" s="222" t="s">
        <v>356</v>
      </c>
      <c r="H422" s="223">
        <v>53.576999999999998</v>
      </c>
      <c r="I422" s="224"/>
      <c r="J422" s="225">
        <f>ROUND(I422*H422,2)</f>
        <v>0</v>
      </c>
      <c r="K422" s="221" t="s">
        <v>263</v>
      </c>
      <c r="L422" s="47"/>
      <c r="M422" s="226" t="s">
        <v>35</v>
      </c>
      <c r="N422" s="227" t="s">
        <v>51</v>
      </c>
      <c r="O422" s="87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30" t="s">
        <v>264</v>
      </c>
      <c r="AT422" s="230" t="s">
        <v>259</v>
      </c>
      <c r="AU422" s="230" t="s">
        <v>89</v>
      </c>
      <c r="AY422" s="19" t="s">
        <v>257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9" t="s">
        <v>87</v>
      </c>
      <c r="BK422" s="231">
        <f>ROUND(I422*H422,2)</f>
        <v>0</v>
      </c>
      <c r="BL422" s="19" t="s">
        <v>264</v>
      </c>
      <c r="BM422" s="230" t="s">
        <v>2905</v>
      </c>
    </row>
    <row r="423" s="2" customFormat="1">
      <c r="A423" s="41"/>
      <c r="B423" s="42"/>
      <c r="C423" s="43"/>
      <c r="D423" s="232" t="s">
        <v>266</v>
      </c>
      <c r="E423" s="43"/>
      <c r="F423" s="233" t="s">
        <v>558</v>
      </c>
      <c r="G423" s="43"/>
      <c r="H423" s="43"/>
      <c r="I423" s="234"/>
      <c r="J423" s="43"/>
      <c r="K423" s="43"/>
      <c r="L423" s="47"/>
      <c r="M423" s="235"/>
      <c r="N423" s="236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19" t="s">
        <v>266</v>
      </c>
      <c r="AU423" s="19" t="s">
        <v>89</v>
      </c>
    </row>
    <row r="424" s="13" customFormat="1">
      <c r="A424" s="13"/>
      <c r="B424" s="237"/>
      <c r="C424" s="238"/>
      <c r="D424" s="239" t="s">
        <v>268</v>
      </c>
      <c r="E424" s="240" t="s">
        <v>35</v>
      </c>
      <c r="F424" s="241" t="s">
        <v>2758</v>
      </c>
      <c r="G424" s="238"/>
      <c r="H424" s="240" t="s">
        <v>35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268</v>
      </c>
      <c r="AU424" s="247" t="s">
        <v>89</v>
      </c>
      <c r="AV424" s="13" t="s">
        <v>87</v>
      </c>
      <c r="AW424" s="13" t="s">
        <v>41</v>
      </c>
      <c r="AX424" s="13" t="s">
        <v>80</v>
      </c>
      <c r="AY424" s="247" t="s">
        <v>257</v>
      </c>
    </row>
    <row r="425" s="14" customFormat="1">
      <c r="A425" s="14"/>
      <c r="B425" s="248"/>
      <c r="C425" s="249"/>
      <c r="D425" s="239" t="s">
        <v>268</v>
      </c>
      <c r="E425" s="250" t="s">
        <v>35</v>
      </c>
      <c r="F425" s="251" t="s">
        <v>2906</v>
      </c>
      <c r="G425" s="249"/>
      <c r="H425" s="252">
        <v>53.576999999999998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8" t="s">
        <v>268</v>
      </c>
      <c r="AU425" s="258" t="s">
        <v>89</v>
      </c>
      <c r="AV425" s="14" t="s">
        <v>89</v>
      </c>
      <c r="AW425" s="14" t="s">
        <v>41</v>
      </c>
      <c r="AX425" s="14" t="s">
        <v>80</v>
      </c>
      <c r="AY425" s="258" t="s">
        <v>257</v>
      </c>
    </row>
    <row r="426" s="15" customFormat="1">
      <c r="A426" s="15"/>
      <c r="B426" s="259"/>
      <c r="C426" s="260"/>
      <c r="D426" s="239" t="s">
        <v>268</v>
      </c>
      <c r="E426" s="261" t="s">
        <v>35</v>
      </c>
      <c r="F426" s="262" t="s">
        <v>272</v>
      </c>
      <c r="G426" s="260"/>
      <c r="H426" s="263">
        <v>53.576999999999998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9" t="s">
        <v>268</v>
      </c>
      <c r="AU426" s="269" t="s">
        <v>89</v>
      </c>
      <c r="AV426" s="15" t="s">
        <v>264</v>
      </c>
      <c r="AW426" s="15" t="s">
        <v>41</v>
      </c>
      <c r="AX426" s="15" t="s">
        <v>87</v>
      </c>
      <c r="AY426" s="269" t="s">
        <v>257</v>
      </c>
    </row>
    <row r="427" s="2" customFormat="1" ht="24.15" customHeight="1">
      <c r="A427" s="41"/>
      <c r="B427" s="42"/>
      <c r="C427" s="219" t="s">
        <v>643</v>
      </c>
      <c r="D427" s="219" t="s">
        <v>259</v>
      </c>
      <c r="E427" s="220" t="s">
        <v>561</v>
      </c>
      <c r="F427" s="221" t="s">
        <v>355</v>
      </c>
      <c r="G427" s="222" t="s">
        <v>356</v>
      </c>
      <c r="H427" s="223">
        <v>180.214</v>
      </c>
      <c r="I427" s="224"/>
      <c r="J427" s="225">
        <f>ROUND(I427*H427,2)</f>
        <v>0</v>
      </c>
      <c r="K427" s="221" t="s">
        <v>263</v>
      </c>
      <c r="L427" s="47"/>
      <c r="M427" s="226" t="s">
        <v>35</v>
      </c>
      <c r="N427" s="227" t="s">
        <v>51</v>
      </c>
      <c r="O427" s="87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30" t="s">
        <v>264</v>
      </c>
      <c r="AT427" s="230" t="s">
        <v>259</v>
      </c>
      <c r="AU427" s="230" t="s">
        <v>89</v>
      </c>
      <c r="AY427" s="19" t="s">
        <v>257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9" t="s">
        <v>87</v>
      </c>
      <c r="BK427" s="231">
        <f>ROUND(I427*H427,2)</f>
        <v>0</v>
      </c>
      <c r="BL427" s="19" t="s">
        <v>264</v>
      </c>
      <c r="BM427" s="230" t="s">
        <v>2907</v>
      </c>
    </row>
    <row r="428" s="2" customFormat="1">
      <c r="A428" s="41"/>
      <c r="B428" s="42"/>
      <c r="C428" s="43"/>
      <c r="D428" s="232" t="s">
        <v>266</v>
      </c>
      <c r="E428" s="43"/>
      <c r="F428" s="233" t="s">
        <v>563</v>
      </c>
      <c r="G428" s="43"/>
      <c r="H428" s="43"/>
      <c r="I428" s="234"/>
      <c r="J428" s="43"/>
      <c r="K428" s="43"/>
      <c r="L428" s="47"/>
      <c r="M428" s="235"/>
      <c r="N428" s="236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19" t="s">
        <v>266</v>
      </c>
      <c r="AU428" s="19" t="s">
        <v>89</v>
      </c>
    </row>
    <row r="429" s="13" customFormat="1">
      <c r="A429" s="13"/>
      <c r="B429" s="237"/>
      <c r="C429" s="238"/>
      <c r="D429" s="239" t="s">
        <v>268</v>
      </c>
      <c r="E429" s="240" t="s">
        <v>35</v>
      </c>
      <c r="F429" s="241" t="s">
        <v>2758</v>
      </c>
      <c r="G429" s="238"/>
      <c r="H429" s="240" t="s">
        <v>35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268</v>
      </c>
      <c r="AU429" s="247" t="s">
        <v>89</v>
      </c>
      <c r="AV429" s="13" t="s">
        <v>87</v>
      </c>
      <c r="AW429" s="13" t="s">
        <v>41</v>
      </c>
      <c r="AX429" s="13" t="s">
        <v>80</v>
      </c>
      <c r="AY429" s="247" t="s">
        <v>257</v>
      </c>
    </row>
    <row r="430" s="14" customFormat="1">
      <c r="A430" s="14"/>
      <c r="B430" s="248"/>
      <c r="C430" s="249"/>
      <c r="D430" s="239" t="s">
        <v>268</v>
      </c>
      <c r="E430" s="250" t="s">
        <v>35</v>
      </c>
      <c r="F430" s="251" t="s">
        <v>2908</v>
      </c>
      <c r="G430" s="249"/>
      <c r="H430" s="252">
        <v>180.214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8" t="s">
        <v>268</v>
      </c>
      <c r="AU430" s="258" t="s">
        <v>89</v>
      </c>
      <c r="AV430" s="14" t="s">
        <v>89</v>
      </c>
      <c r="AW430" s="14" t="s">
        <v>41</v>
      </c>
      <c r="AX430" s="14" t="s">
        <v>80</v>
      </c>
      <c r="AY430" s="258" t="s">
        <v>257</v>
      </c>
    </row>
    <row r="431" s="15" customFormat="1">
      <c r="A431" s="15"/>
      <c r="B431" s="259"/>
      <c r="C431" s="260"/>
      <c r="D431" s="239" t="s">
        <v>268</v>
      </c>
      <c r="E431" s="261" t="s">
        <v>35</v>
      </c>
      <c r="F431" s="262" t="s">
        <v>272</v>
      </c>
      <c r="G431" s="260"/>
      <c r="H431" s="263">
        <v>180.214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9" t="s">
        <v>268</v>
      </c>
      <c r="AU431" s="269" t="s">
        <v>89</v>
      </c>
      <c r="AV431" s="15" t="s">
        <v>264</v>
      </c>
      <c r="AW431" s="15" t="s">
        <v>41</v>
      </c>
      <c r="AX431" s="15" t="s">
        <v>87</v>
      </c>
      <c r="AY431" s="269" t="s">
        <v>257</v>
      </c>
    </row>
    <row r="432" s="12" customFormat="1" ht="22.8" customHeight="1">
      <c r="A432" s="12"/>
      <c r="B432" s="203"/>
      <c r="C432" s="204"/>
      <c r="D432" s="205" t="s">
        <v>79</v>
      </c>
      <c r="E432" s="217" t="s">
        <v>565</v>
      </c>
      <c r="F432" s="217" t="s">
        <v>566</v>
      </c>
      <c r="G432" s="204"/>
      <c r="H432" s="204"/>
      <c r="I432" s="207"/>
      <c r="J432" s="218">
        <f>BK432</f>
        <v>0</v>
      </c>
      <c r="K432" s="204"/>
      <c r="L432" s="209"/>
      <c r="M432" s="210"/>
      <c r="N432" s="211"/>
      <c r="O432" s="211"/>
      <c r="P432" s="212">
        <f>SUM(P433:P434)</f>
        <v>0</v>
      </c>
      <c r="Q432" s="211"/>
      <c r="R432" s="212">
        <f>SUM(R433:R434)</f>
        <v>0</v>
      </c>
      <c r="S432" s="211"/>
      <c r="T432" s="213">
        <f>SUM(T433:T434)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4" t="s">
        <v>87</v>
      </c>
      <c r="AT432" s="215" t="s">
        <v>79</v>
      </c>
      <c r="AU432" s="215" t="s">
        <v>87</v>
      </c>
      <c r="AY432" s="214" t="s">
        <v>257</v>
      </c>
      <c r="BK432" s="216">
        <f>SUM(BK433:BK434)</f>
        <v>0</v>
      </c>
    </row>
    <row r="433" s="2" customFormat="1" ht="24.15" customHeight="1">
      <c r="A433" s="41"/>
      <c r="B433" s="42"/>
      <c r="C433" s="219" t="s">
        <v>1914</v>
      </c>
      <c r="D433" s="219" t="s">
        <v>259</v>
      </c>
      <c r="E433" s="220" t="s">
        <v>1120</v>
      </c>
      <c r="F433" s="221" t="s">
        <v>1121</v>
      </c>
      <c r="G433" s="222" t="s">
        <v>356</v>
      </c>
      <c r="H433" s="223">
        <v>75.301000000000002</v>
      </c>
      <c r="I433" s="224"/>
      <c r="J433" s="225">
        <f>ROUND(I433*H433,2)</f>
        <v>0</v>
      </c>
      <c r="K433" s="221" t="s">
        <v>263</v>
      </c>
      <c r="L433" s="47"/>
      <c r="M433" s="226" t="s">
        <v>35</v>
      </c>
      <c r="N433" s="227" t="s">
        <v>51</v>
      </c>
      <c r="O433" s="87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30" t="s">
        <v>264</v>
      </c>
      <c r="AT433" s="230" t="s">
        <v>259</v>
      </c>
      <c r="AU433" s="230" t="s">
        <v>89</v>
      </c>
      <c r="AY433" s="19" t="s">
        <v>257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9" t="s">
        <v>87</v>
      </c>
      <c r="BK433" s="231">
        <f>ROUND(I433*H433,2)</f>
        <v>0</v>
      </c>
      <c r="BL433" s="19" t="s">
        <v>264</v>
      </c>
      <c r="BM433" s="230" t="s">
        <v>2909</v>
      </c>
    </row>
    <row r="434" s="2" customFormat="1">
      <c r="A434" s="41"/>
      <c r="B434" s="42"/>
      <c r="C434" s="43"/>
      <c r="D434" s="232" t="s">
        <v>266</v>
      </c>
      <c r="E434" s="43"/>
      <c r="F434" s="233" t="s">
        <v>1123</v>
      </c>
      <c r="G434" s="43"/>
      <c r="H434" s="43"/>
      <c r="I434" s="234"/>
      <c r="J434" s="43"/>
      <c r="K434" s="43"/>
      <c r="L434" s="47"/>
      <c r="M434" s="281"/>
      <c r="N434" s="282"/>
      <c r="O434" s="283"/>
      <c r="P434" s="283"/>
      <c r="Q434" s="283"/>
      <c r="R434" s="283"/>
      <c r="S434" s="283"/>
      <c r="T434" s="284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19" t="s">
        <v>266</v>
      </c>
      <c r="AU434" s="19" t="s">
        <v>89</v>
      </c>
    </row>
    <row r="435" s="2" customFormat="1" ht="6.96" customHeight="1">
      <c r="A435" s="41"/>
      <c r="B435" s="62"/>
      <c r="C435" s="63"/>
      <c r="D435" s="63"/>
      <c r="E435" s="63"/>
      <c r="F435" s="63"/>
      <c r="G435" s="63"/>
      <c r="H435" s="63"/>
      <c r="I435" s="63"/>
      <c r="J435" s="63"/>
      <c r="K435" s="63"/>
      <c r="L435" s="47"/>
      <c r="M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</row>
  </sheetData>
  <sheetProtection sheet="1" autoFilter="0" formatColumns="0" formatRows="0" objects="1" scenarios="1" spinCount="100000" saltValue="OQNkdFPzxgxdD1ebf1KjPuSOiAkcizWfZolR8lKW0gWvRYFqJuH7NTpDosjPak7VMSVxMb2jM2fVnB9pFIlCbA==" hashValue="ZlEgo6B1uL0Nq+XLPl1iZmZnaz2LD9tvxzmNi/b4Ps6DpuydAJcc3Q4LC5xMtm6H5wBh96tmcmpwFt7OTJXppw==" algorithmName="SHA-512" password="CC35"/>
  <autoFilter ref="C93:K4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1_01/113107212"/>
    <hyperlink ref="F109" r:id="rId2" display="https://podminky.urs.cz/item/CS_URS_2021_01/113107223"/>
    <hyperlink ref="F120" r:id="rId3" display="https://podminky.urs.cz/item/CS_URS_2021_01/113107242"/>
    <hyperlink ref="F131" r:id="rId4" display="https://podminky.urs.cz/item/CS_URS_2021_01/115101201"/>
    <hyperlink ref="F136" r:id="rId5" display="https://podminky.urs.cz/item/CS_URS_2021_01/115101301"/>
    <hyperlink ref="F141" r:id="rId6" display="https://podminky.urs.cz/item/CS_URS_2021_01/119001405"/>
    <hyperlink ref="F147" r:id="rId7" display="https://podminky.urs.cz/item/CS_URS_2021_01/119001406"/>
    <hyperlink ref="F153" r:id="rId8" display="https://podminky.urs.cz/item/CS_URS_2021_01/119001421"/>
    <hyperlink ref="F159" r:id="rId9" display="https://podminky.urs.cz/item/CS_URS_2021_01/132354204"/>
    <hyperlink ref="F170" r:id="rId10" display="https://podminky.urs.cz/item/CS_URS_2021_01/139001101"/>
    <hyperlink ref="F180" r:id="rId11" display="https://podminky.urs.cz/item/CS_URS_2021_01/151101102"/>
    <hyperlink ref="F191" r:id="rId12" display="https://podminky.urs.cz/item/CS_URS_2021_01/151101112"/>
    <hyperlink ref="F193" r:id="rId13" display="https://podminky.urs.cz/item/CS_URS_2021_01/162751137"/>
    <hyperlink ref="F199" r:id="rId14" display="https://podminky.urs.cz/item/CS_URS_2021_01/162751139"/>
    <hyperlink ref="F205" r:id="rId15" display="https://podminky.urs.cz/item/CS_URS_2021_01/171201221"/>
    <hyperlink ref="F211" r:id="rId16" display="https://podminky.urs.cz/item/CS_URS_2021_01/174151101"/>
    <hyperlink ref="F219" r:id="rId17" display="https://podminky.urs.cz/item/CS_URS_2021_01/175151101"/>
    <hyperlink ref="F235" r:id="rId18" display="https://podminky.urs.cz/item/CS_URS_2021_01/212752111"/>
    <hyperlink ref="F241" r:id="rId19" display="https://podminky.urs.cz/item/CS_URS_2021_01/359901211"/>
    <hyperlink ref="F247" r:id="rId20" display="https://podminky.urs.cz/item/CS_URS_2021_01/451573111"/>
    <hyperlink ref="F255" r:id="rId21" display="https://podminky.urs.cz/item/CS_URS_2021_01/452112111"/>
    <hyperlink ref="F275" r:id="rId22" display="https://podminky.urs.cz/item/CS_URS_2021_01/831372121"/>
    <hyperlink ref="F282" r:id="rId23" display="https://podminky.urs.cz/item/CS_URS_2021_01/837371221"/>
    <hyperlink ref="F289" r:id="rId24" display="https://podminky.urs.cz/item/CS_URS_2021_01/871310320"/>
    <hyperlink ref="F303" r:id="rId25" display="https://podminky.urs.cz/item/CS_URS_2021_01/871350320"/>
    <hyperlink ref="F317" r:id="rId26" display="https://podminky.urs.cz/item/CS_URS_2021_01/892351111"/>
    <hyperlink ref="F322" r:id="rId27" display="https://podminky.urs.cz/item/CS_URS_2021_01/892372111"/>
    <hyperlink ref="F324" r:id="rId28" display="https://podminky.urs.cz/item/CS_URS_2021_01/892381111"/>
    <hyperlink ref="F329" r:id="rId29" display="https://podminky.urs.cz/item/CS_URS_2021_01/894411311"/>
    <hyperlink ref="F352" r:id="rId30" display="https://podminky.urs.cz/item/CS_URS_2021_01/894412411"/>
    <hyperlink ref="F358" r:id="rId31" display="https://podminky.urs.cz/item/CS_URS_2021_01/894414111"/>
    <hyperlink ref="F364" r:id="rId32" display="https://podminky.urs.cz/item/CS_URS_2021_01/895941111"/>
    <hyperlink ref="F375" r:id="rId33" display="https://podminky.urs.cz/item/CS_URS_2021_01/899104112"/>
    <hyperlink ref="F384" r:id="rId34" display="https://podminky.urs.cz/item/CS_URS_2021_01/899721111"/>
    <hyperlink ref="F389" r:id="rId35" display="https://podminky.urs.cz/item/CS_URS_2021_01/899721112"/>
    <hyperlink ref="F394" r:id="rId36" display="https://podminky.urs.cz/item/CS_URS_2021_01/899722113"/>
    <hyperlink ref="F399" r:id="rId37" display="https://podminky.urs.cz/item/CS_URS_2021_01/899722114"/>
    <hyperlink ref="F405" r:id="rId38" display="https://podminky.urs.cz/item/CS_URS_2021_01/919735112"/>
    <hyperlink ref="F417" r:id="rId39" display="https://podminky.urs.cz/item/CS_URS_2021_01/997221551"/>
    <hyperlink ref="F419" r:id="rId40" display="https://podminky.urs.cz/item/CS_URS_2021_01/997221559"/>
    <hyperlink ref="F423" r:id="rId41" display="https://podminky.urs.cz/item/CS_URS_2021_01/997221645"/>
    <hyperlink ref="F428" r:id="rId42" display="https://podminky.urs.cz/item/CS_URS_2021_01/997221655"/>
    <hyperlink ref="F434" r:id="rId43" display="https://podminky.urs.cz/item/CS_URS_2021_01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1392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2910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ROUND((SUM(BE97:BE200)),  2)</f>
        <v>0</v>
      </c>
      <c r="G37" s="41"/>
      <c r="H37" s="41"/>
      <c r="I37" s="163">
        <v>0.20999999999999999</v>
      </c>
      <c r="J37" s="162">
        <f>ROUND(((SUM(BE97:BE200))*I37),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ROUND((SUM(BF97:BF200)),  2)</f>
        <v>0</v>
      </c>
      <c r="G38" s="41"/>
      <c r="H38" s="41"/>
      <c r="I38" s="163">
        <v>0.14999999999999999</v>
      </c>
      <c r="J38" s="162">
        <f>ROUND(((SUM(BF97:BF200))*I38),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ROUND((SUM(BG97:BG200)),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ROUND((SUM(BH97:BH200)),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ROUND((SUM(BI97:BI200)),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1392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06.1 - Odvodňovací rigol 1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J98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J99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237</v>
      </c>
      <c r="E70" s="189"/>
      <c r="F70" s="189"/>
      <c r="G70" s="189"/>
      <c r="H70" s="189"/>
      <c r="I70" s="189"/>
      <c r="J70" s="190">
        <f>J159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238</v>
      </c>
      <c r="E71" s="189"/>
      <c r="F71" s="189"/>
      <c r="G71" s="189"/>
      <c r="H71" s="189"/>
      <c r="I71" s="189"/>
      <c r="J71" s="190">
        <f>J178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239</v>
      </c>
      <c r="E72" s="189"/>
      <c r="F72" s="189"/>
      <c r="G72" s="189"/>
      <c r="H72" s="189"/>
      <c r="I72" s="189"/>
      <c r="J72" s="190">
        <f>J184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241</v>
      </c>
      <c r="E73" s="189"/>
      <c r="F73" s="189"/>
      <c r="G73" s="189"/>
      <c r="H73" s="189"/>
      <c r="I73" s="189"/>
      <c r="J73" s="190">
        <f>J198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242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5" t="str">
        <f>E7</f>
        <v>Odkanalizování části města Děčín - Horní Oldřichov - III. a IV. etapa</v>
      </c>
      <c r="F83" s="34"/>
      <c r="G83" s="34"/>
      <c r="H83" s="34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221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5" t="s">
        <v>1664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223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76" t="s">
        <v>1392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225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SO 06.1 - Odvodňovací rigol 1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F16</f>
        <v>Horní Oldřichov</v>
      </c>
      <c r="G91" s="43"/>
      <c r="H91" s="43"/>
      <c r="I91" s="34" t="s">
        <v>24</v>
      </c>
      <c r="J91" s="75" t="str">
        <f>IF(J16="","",J16)</f>
        <v>15. 2. 2021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4" t="s">
        <v>30</v>
      </c>
      <c r="D93" s="43"/>
      <c r="E93" s="43"/>
      <c r="F93" s="29" t="str">
        <f>E19</f>
        <v>Statutární město Děčín, Mírové náměstí 1175/5</v>
      </c>
      <c r="G93" s="43"/>
      <c r="H93" s="43"/>
      <c r="I93" s="34" t="s">
        <v>38</v>
      </c>
      <c r="J93" s="39" t="str">
        <f>E25</f>
        <v>AQUECON a.s., Čsl. Legií 445/4, Teplice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36</v>
      </c>
      <c r="D94" s="43"/>
      <c r="E94" s="43"/>
      <c r="F94" s="29" t="str">
        <f>IF(E22="","",E22)</f>
        <v>Vyplň údaj</v>
      </c>
      <c r="G94" s="43"/>
      <c r="H94" s="43"/>
      <c r="I94" s="34" t="s">
        <v>42</v>
      </c>
      <c r="J94" s="39" t="str">
        <f>E28</f>
        <v xml:space="preserve"> 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2"/>
      <c r="B96" s="193"/>
      <c r="C96" s="194" t="s">
        <v>243</v>
      </c>
      <c r="D96" s="195" t="s">
        <v>65</v>
      </c>
      <c r="E96" s="195" t="s">
        <v>61</v>
      </c>
      <c r="F96" s="195" t="s">
        <v>62</v>
      </c>
      <c r="G96" s="195" t="s">
        <v>244</v>
      </c>
      <c r="H96" s="195" t="s">
        <v>245</v>
      </c>
      <c r="I96" s="195" t="s">
        <v>246</v>
      </c>
      <c r="J96" s="195" t="s">
        <v>231</v>
      </c>
      <c r="K96" s="196" t="s">
        <v>247</v>
      </c>
      <c r="L96" s="197"/>
      <c r="M96" s="95" t="s">
        <v>35</v>
      </c>
      <c r="N96" s="96" t="s">
        <v>50</v>
      </c>
      <c r="O96" s="96" t="s">
        <v>248</v>
      </c>
      <c r="P96" s="96" t="s">
        <v>249</v>
      </c>
      <c r="Q96" s="96" t="s">
        <v>250</v>
      </c>
      <c r="R96" s="96" t="s">
        <v>251</v>
      </c>
      <c r="S96" s="96" t="s">
        <v>252</v>
      </c>
      <c r="T96" s="97" t="s">
        <v>253</v>
      </c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="2" customFormat="1" ht="22.8" customHeight="1">
      <c r="A97" s="41"/>
      <c r="B97" s="42"/>
      <c r="C97" s="102" t="s">
        <v>254</v>
      </c>
      <c r="D97" s="43"/>
      <c r="E97" s="43"/>
      <c r="F97" s="43"/>
      <c r="G97" s="43"/>
      <c r="H97" s="43"/>
      <c r="I97" s="43"/>
      <c r="J97" s="198">
        <f>BK97</f>
        <v>0</v>
      </c>
      <c r="K97" s="43"/>
      <c r="L97" s="47"/>
      <c r="M97" s="98"/>
      <c r="N97" s="199"/>
      <c r="O97" s="99"/>
      <c r="P97" s="200">
        <f>P98</f>
        <v>0</v>
      </c>
      <c r="Q97" s="99"/>
      <c r="R97" s="200">
        <f>R98</f>
        <v>22.297675619999996</v>
      </c>
      <c r="S97" s="99"/>
      <c r="T97" s="201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79</v>
      </c>
      <c r="AU97" s="19" t="s">
        <v>232</v>
      </c>
      <c r="BK97" s="202">
        <f>BK98</f>
        <v>0</v>
      </c>
    </row>
    <row r="98" s="12" customFormat="1" ht="25.92" customHeight="1">
      <c r="A98" s="12"/>
      <c r="B98" s="203"/>
      <c r="C98" s="204"/>
      <c r="D98" s="205" t="s">
        <v>79</v>
      </c>
      <c r="E98" s="206" t="s">
        <v>255</v>
      </c>
      <c r="F98" s="206" t="s">
        <v>256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P99+P159+P178+P184+P198</f>
        <v>0</v>
      </c>
      <c r="Q98" s="211"/>
      <c r="R98" s="212">
        <f>R99+R159+R178+R184+R198</f>
        <v>22.297675619999996</v>
      </c>
      <c r="S98" s="211"/>
      <c r="T98" s="213">
        <f>T99+T159+T178+T184+T198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87</v>
      </c>
      <c r="AT98" s="215" t="s">
        <v>79</v>
      </c>
      <c r="AU98" s="215" t="s">
        <v>80</v>
      </c>
      <c r="AY98" s="214" t="s">
        <v>257</v>
      </c>
      <c r="BK98" s="216">
        <f>BK99+BK159+BK178+BK184+BK198</f>
        <v>0</v>
      </c>
    </row>
    <row r="99" s="12" customFormat="1" ht="22.8" customHeight="1">
      <c r="A99" s="12"/>
      <c r="B99" s="203"/>
      <c r="C99" s="204"/>
      <c r="D99" s="205" t="s">
        <v>79</v>
      </c>
      <c r="E99" s="217" t="s">
        <v>87</v>
      </c>
      <c r="F99" s="217" t="s">
        <v>258</v>
      </c>
      <c r="G99" s="204"/>
      <c r="H99" s="204"/>
      <c r="I99" s="207"/>
      <c r="J99" s="218">
        <f>BK99</f>
        <v>0</v>
      </c>
      <c r="K99" s="204"/>
      <c r="L99" s="209"/>
      <c r="M99" s="210"/>
      <c r="N99" s="211"/>
      <c r="O99" s="211"/>
      <c r="P99" s="212">
        <f>SUM(P100:P158)</f>
        <v>0</v>
      </c>
      <c r="Q99" s="211"/>
      <c r="R99" s="212">
        <f>SUM(R100:R158)</f>
        <v>0.035507280000000002</v>
      </c>
      <c r="S99" s="211"/>
      <c r="T99" s="213">
        <f>SUM(T100:T158)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4" t="s">
        <v>87</v>
      </c>
      <c r="AT99" s="215" t="s">
        <v>79</v>
      </c>
      <c r="AU99" s="215" t="s">
        <v>87</v>
      </c>
      <c r="AY99" s="214" t="s">
        <v>257</v>
      </c>
      <c r="BK99" s="216">
        <f>SUM(BK100:BK158)</f>
        <v>0</v>
      </c>
    </row>
    <row r="100" s="2" customFormat="1" ht="24.15" customHeight="1">
      <c r="A100" s="41"/>
      <c r="B100" s="42"/>
      <c r="C100" s="219" t="s">
        <v>87</v>
      </c>
      <c r="D100" s="219" t="s">
        <v>259</v>
      </c>
      <c r="E100" s="220" t="s">
        <v>1415</v>
      </c>
      <c r="F100" s="221" t="s">
        <v>1416</v>
      </c>
      <c r="G100" s="222" t="s">
        <v>318</v>
      </c>
      <c r="H100" s="223">
        <v>11.85</v>
      </c>
      <c r="I100" s="224"/>
      <c r="J100" s="225">
        <f>ROUND(I100*H100,2)</f>
        <v>0</v>
      </c>
      <c r="K100" s="221" t="s">
        <v>263</v>
      </c>
      <c r="L100" s="47"/>
      <c r="M100" s="226" t="s">
        <v>35</v>
      </c>
      <c r="N100" s="227" t="s">
        <v>51</v>
      </c>
      <c r="O100" s="87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0" t="s">
        <v>264</v>
      </c>
      <c r="AT100" s="230" t="s">
        <v>259</v>
      </c>
      <c r="AU100" s="230" t="s">
        <v>89</v>
      </c>
      <c r="AY100" s="19" t="s">
        <v>257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87</v>
      </c>
      <c r="BK100" s="231">
        <f>ROUND(I100*H100,2)</f>
        <v>0</v>
      </c>
      <c r="BL100" s="19" t="s">
        <v>264</v>
      </c>
      <c r="BM100" s="230" t="s">
        <v>2911</v>
      </c>
    </row>
    <row r="101" s="2" customFormat="1">
      <c r="A101" s="41"/>
      <c r="B101" s="42"/>
      <c r="C101" s="43"/>
      <c r="D101" s="232" t="s">
        <v>266</v>
      </c>
      <c r="E101" s="43"/>
      <c r="F101" s="233" t="s">
        <v>1418</v>
      </c>
      <c r="G101" s="43"/>
      <c r="H101" s="43"/>
      <c r="I101" s="234"/>
      <c r="J101" s="43"/>
      <c r="K101" s="43"/>
      <c r="L101" s="47"/>
      <c r="M101" s="235"/>
      <c r="N101" s="23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266</v>
      </c>
      <c r="AU101" s="19" t="s">
        <v>89</v>
      </c>
    </row>
    <row r="102" s="13" customFormat="1">
      <c r="A102" s="13"/>
      <c r="B102" s="237"/>
      <c r="C102" s="238"/>
      <c r="D102" s="239" t="s">
        <v>268</v>
      </c>
      <c r="E102" s="240" t="s">
        <v>35</v>
      </c>
      <c r="F102" s="241" t="s">
        <v>2912</v>
      </c>
      <c r="G102" s="238"/>
      <c r="H102" s="240" t="s">
        <v>35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268</v>
      </c>
      <c r="AU102" s="247" t="s">
        <v>89</v>
      </c>
      <c r="AV102" s="13" t="s">
        <v>87</v>
      </c>
      <c r="AW102" s="13" t="s">
        <v>41</v>
      </c>
      <c r="AX102" s="13" t="s">
        <v>80</v>
      </c>
      <c r="AY102" s="247" t="s">
        <v>257</v>
      </c>
    </row>
    <row r="103" s="13" customFormat="1">
      <c r="A103" s="13"/>
      <c r="B103" s="237"/>
      <c r="C103" s="238"/>
      <c r="D103" s="239" t="s">
        <v>268</v>
      </c>
      <c r="E103" s="240" t="s">
        <v>35</v>
      </c>
      <c r="F103" s="241" t="s">
        <v>2913</v>
      </c>
      <c r="G103" s="238"/>
      <c r="H103" s="240" t="s">
        <v>35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268</v>
      </c>
      <c r="AU103" s="247" t="s">
        <v>89</v>
      </c>
      <c r="AV103" s="13" t="s">
        <v>87</v>
      </c>
      <c r="AW103" s="13" t="s">
        <v>41</v>
      </c>
      <c r="AX103" s="13" t="s">
        <v>80</v>
      </c>
      <c r="AY103" s="247" t="s">
        <v>257</v>
      </c>
    </row>
    <row r="104" s="14" customFormat="1">
      <c r="A104" s="14"/>
      <c r="B104" s="248"/>
      <c r="C104" s="249"/>
      <c r="D104" s="239" t="s">
        <v>268</v>
      </c>
      <c r="E104" s="250" t="s">
        <v>35</v>
      </c>
      <c r="F104" s="251" t="s">
        <v>1421</v>
      </c>
      <c r="G104" s="249"/>
      <c r="H104" s="252">
        <v>11.85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8" t="s">
        <v>268</v>
      </c>
      <c r="AU104" s="258" t="s">
        <v>89</v>
      </c>
      <c r="AV104" s="14" t="s">
        <v>89</v>
      </c>
      <c r="AW104" s="14" t="s">
        <v>41</v>
      </c>
      <c r="AX104" s="14" t="s">
        <v>80</v>
      </c>
      <c r="AY104" s="258" t="s">
        <v>257</v>
      </c>
    </row>
    <row r="105" s="15" customFormat="1">
      <c r="A105" s="15"/>
      <c r="B105" s="259"/>
      <c r="C105" s="260"/>
      <c r="D105" s="239" t="s">
        <v>268</v>
      </c>
      <c r="E105" s="261" t="s">
        <v>35</v>
      </c>
      <c r="F105" s="262" t="s">
        <v>272</v>
      </c>
      <c r="G105" s="260"/>
      <c r="H105" s="263">
        <v>11.85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9" t="s">
        <v>268</v>
      </c>
      <c r="AU105" s="269" t="s">
        <v>89</v>
      </c>
      <c r="AV105" s="15" t="s">
        <v>264</v>
      </c>
      <c r="AW105" s="15" t="s">
        <v>41</v>
      </c>
      <c r="AX105" s="15" t="s">
        <v>87</v>
      </c>
      <c r="AY105" s="269" t="s">
        <v>257</v>
      </c>
    </row>
    <row r="106" s="2" customFormat="1" ht="16.5" customHeight="1">
      <c r="A106" s="41"/>
      <c r="B106" s="42"/>
      <c r="C106" s="219" t="s">
        <v>89</v>
      </c>
      <c r="D106" s="219" t="s">
        <v>259</v>
      </c>
      <c r="E106" s="220" t="s">
        <v>1422</v>
      </c>
      <c r="F106" s="221" t="s">
        <v>1423</v>
      </c>
      <c r="G106" s="222" t="s">
        <v>262</v>
      </c>
      <c r="H106" s="223">
        <v>20.172000000000001</v>
      </c>
      <c r="I106" s="224"/>
      <c r="J106" s="225">
        <f>ROUND(I106*H106,2)</f>
        <v>0</v>
      </c>
      <c r="K106" s="221" t="s">
        <v>263</v>
      </c>
      <c r="L106" s="47"/>
      <c r="M106" s="226" t="s">
        <v>35</v>
      </c>
      <c r="N106" s="227" t="s">
        <v>51</v>
      </c>
      <c r="O106" s="87"/>
      <c r="P106" s="228">
        <f>O106*H106</f>
        <v>0</v>
      </c>
      <c r="Q106" s="228">
        <v>0.00069999999999999999</v>
      </c>
      <c r="R106" s="228">
        <f>Q106*H106</f>
        <v>0.0141204</v>
      </c>
      <c r="S106" s="228">
        <v>0</v>
      </c>
      <c r="T106" s="22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0" t="s">
        <v>264</v>
      </c>
      <c r="AT106" s="230" t="s">
        <v>259</v>
      </c>
      <c r="AU106" s="230" t="s">
        <v>89</v>
      </c>
      <c r="AY106" s="19" t="s">
        <v>257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87</v>
      </c>
      <c r="BK106" s="231">
        <f>ROUND(I106*H106,2)</f>
        <v>0</v>
      </c>
      <c r="BL106" s="19" t="s">
        <v>264</v>
      </c>
      <c r="BM106" s="230" t="s">
        <v>2914</v>
      </c>
    </row>
    <row r="107" s="2" customFormat="1">
      <c r="A107" s="41"/>
      <c r="B107" s="42"/>
      <c r="C107" s="43"/>
      <c r="D107" s="232" t="s">
        <v>266</v>
      </c>
      <c r="E107" s="43"/>
      <c r="F107" s="233" t="s">
        <v>1425</v>
      </c>
      <c r="G107" s="43"/>
      <c r="H107" s="43"/>
      <c r="I107" s="234"/>
      <c r="J107" s="43"/>
      <c r="K107" s="43"/>
      <c r="L107" s="47"/>
      <c r="M107" s="235"/>
      <c r="N107" s="23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266</v>
      </c>
      <c r="AU107" s="19" t="s">
        <v>89</v>
      </c>
    </row>
    <row r="108" s="13" customFormat="1">
      <c r="A108" s="13"/>
      <c r="B108" s="237"/>
      <c r="C108" s="238"/>
      <c r="D108" s="239" t="s">
        <v>268</v>
      </c>
      <c r="E108" s="240" t="s">
        <v>35</v>
      </c>
      <c r="F108" s="241" t="s">
        <v>2912</v>
      </c>
      <c r="G108" s="238"/>
      <c r="H108" s="240" t="s">
        <v>35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268</v>
      </c>
      <c r="AU108" s="247" t="s">
        <v>89</v>
      </c>
      <c r="AV108" s="13" t="s">
        <v>87</v>
      </c>
      <c r="AW108" s="13" t="s">
        <v>41</v>
      </c>
      <c r="AX108" s="13" t="s">
        <v>80</v>
      </c>
      <c r="AY108" s="247" t="s">
        <v>257</v>
      </c>
    </row>
    <row r="109" s="13" customFormat="1">
      <c r="A109" s="13"/>
      <c r="B109" s="237"/>
      <c r="C109" s="238"/>
      <c r="D109" s="239" t="s">
        <v>268</v>
      </c>
      <c r="E109" s="240" t="s">
        <v>35</v>
      </c>
      <c r="F109" s="241" t="s">
        <v>2913</v>
      </c>
      <c r="G109" s="238"/>
      <c r="H109" s="240" t="s">
        <v>35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268</v>
      </c>
      <c r="AU109" s="247" t="s">
        <v>89</v>
      </c>
      <c r="AV109" s="13" t="s">
        <v>87</v>
      </c>
      <c r="AW109" s="13" t="s">
        <v>41</v>
      </c>
      <c r="AX109" s="13" t="s">
        <v>80</v>
      </c>
      <c r="AY109" s="247" t="s">
        <v>257</v>
      </c>
    </row>
    <row r="110" s="14" customFormat="1">
      <c r="A110" s="14"/>
      <c r="B110" s="248"/>
      <c r="C110" s="249"/>
      <c r="D110" s="239" t="s">
        <v>268</v>
      </c>
      <c r="E110" s="250" t="s">
        <v>35</v>
      </c>
      <c r="F110" s="251" t="s">
        <v>1427</v>
      </c>
      <c r="G110" s="249"/>
      <c r="H110" s="252">
        <v>20.172000000000001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268</v>
      </c>
      <c r="AU110" s="258" t="s">
        <v>89</v>
      </c>
      <c r="AV110" s="14" t="s">
        <v>89</v>
      </c>
      <c r="AW110" s="14" t="s">
        <v>41</v>
      </c>
      <c r="AX110" s="14" t="s">
        <v>80</v>
      </c>
      <c r="AY110" s="258" t="s">
        <v>257</v>
      </c>
    </row>
    <row r="111" s="15" customFormat="1">
      <c r="A111" s="15"/>
      <c r="B111" s="259"/>
      <c r="C111" s="260"/>
      <c r="D111" s="239" t="s">
        <v>268</v>
      </c>
      <c r="E111" s="261" t="s">
        <v>35</v>
      </c>
      <c r="F111" s="262" t="s">
        <v>272</v>
      </c>
      <c r="G111" s="260"/>
      <c r="H111" s="263">
        <v>20.172000000000001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9" t="s">
        <v>268</v>
      </c>
      <c r="AU111" s="269" t="s">
        <v>89</v>
      </c>
      <c r="AV111" s="15" t="s">
        <v>264</v>
      </c>
      <c r="AW111" s="15" t="s">
        <v>41</v>
      </c>
      <c r="AX111" s="15" t="s">
        <v>87</v>
      </c>
      <c r="AY111" s="269" t="s">
        <v>257</v>
      </c>
    </row>
    <row r="112" s="2" customFormat="1" ht="24.15" customHeight="1">
      <c r="A112" s="41"/>
      <c r="B112" s="42"/>
      <c r="C112" s="219" t="s">
        <v>98</v>
      </c>
      <c r="D112" s="219" t="s">
        <v>259</v>
      </c>
      <c r="E112" s="220" t="s">
        <v>1428</v>
      </c>
      <c r="F112" s="221" t="s">
        <v>1429</v>
      </c>
      <c r="G112" s="222" t="s">
        <v>262</v>
      </c>
      <c r="H112" s="223">
        <v>20.172000000000001</v>
      </c>
      <c r="I112" s="224"/>
      <c r="J112" s="225">
        <f>ROUND(I112*H112,2)</f>
        <v>0</v>
      </c>
      <c r="K112" s="221" t="s">
        <v>263</v>
      </c>
      <c r="L112" s="47"/>
      <c r="M112" s="226" t="s">
        <v>35</v>
      </c>
      <c r="N112" s="227" t="s">
        <v>51</v>
      </c>
      <c r="O112" s="87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0" t="s">
        <v>264</v>
      </c>
      <c r="AT112" s="230" t="s">
        <v>259</v>
      </c>
      <c r="AU112" s="230" t="s">
        <v>89</v>
      </c>
      <c r="AY112" s="19" t="s">
        <v>257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87</v>
      </c>
      <c r="BK112" s="231">
        <f>ROUND(I112*H112,2)</f>
        <v>0</v>
      </c>
      <c r="BL112" s="19" t="s">
        <v>264</v>
      </c>
      <c r="BM112" s="230" t="s">
        <v>2915</v>
      </c>
    </row>
    <row r="113" s="2" customFormat="1">
      <c r="A113" s="41"/>
      <c r="B113" s="42"/>
      <c r="C113" s="43"/>
      <c r="D113" s="232" t="s">
        <v>266</v>
      </c>
      <c r="E113" s="43"/>
      <c r="F113" s="233" t="s">
        <v>1431</v>
      </c>
      <c r="G113" s="43"/>
      <c r="H113" s="43"/>
      <c r="I113" s="234"/>
      <c r="J113" s="43"/>
      <c r="K113" s="43"/>
      <c r="L113" s="47"/>
      <c r="M113" s="235"/>
      <c r="N113" s="23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266</v>
      </c>
      <c r="AU113" s="19" t="s">
        <v>89</v>
      </c>
    </row>
    <row r="114" s="2" customFormat="1" ht="21.75" customHeight="1">
      <c r="A114" s="41"/>
      <c r="B114" s="42"/>
      <c r="C114" s="219" t="s">
        <v>264</v>
      </c>
      <c r="D114" s="219" t="s">
        <v>259</v>
      </c>
      <c r="E114" s="220" t="s">
        <v>1432</v>
      </c>
      <c r="F114" s="221" t="s">
        <v>1433</v>
      </c>
      <c r="G114" s="222" t="s">
        <v>318</v>
      </c>
      <c r="H114" s="223">
        <v>11.85</v>
      </c>
      <c r="I114" s="224"/>
      <c r="J114" s="225">
        <f>ROUND(I114*H114,2)</f>
        <v>0</v>
      </c>
      <c r="K114" s="221" t="s">
        <v>263</v>
      </c>
      <c r="L114" s="47"/>
      <c r="M114" s="226" t="s">
        <v>35</v>
      </c>
      <c r="N114" s="227" t="s">
        <v>51</v>
      </c>
      <c r="O114" s="87"/>
      <c r="P114" s="228">
        <f>O114*H114</f>
        <v>0</v>
      </c>
      <c r="Q114" s="228">
        <v>0.00046000000000000001</v>
      </c>
      <c r="R114" s="228">
        <f>Q114*H114</f>
        <v>0.0054510000000000001</v>
      </c>
      <c r="S114" s="228">
        <v>0</v>
      </c>
      <c r="T114" s="22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0" t="s">
        <v>264</v>
      </c>
      <c r="AT114" s="230" t="s">
        <v>259</v>
      </c>
      <c r="AU114" s="230" t="s">
        <v>89</v>
      </c>
      <c r="AY114" s="19" t="s">
        <v>257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87</v>
      </c>
      <c r="BK114" s="231">
        <f>ROUND(I114*H114,2)</f>
        <v>0</v>
      </c>
      <c r="BL114" s="19" t="s">
        <v>264</v>
      </c>
      <c r="BM114" s="230" t="s">
        <v>2916</v>
      </c>
    </row>
    <row r="115" s="2" customFormat="1">
      <c r="A115" s="41"/>
      <c r="B115" s="42"/>
      <c r="C115" s="43"/>
      <c r="D115" s="232" t="s">
        <v>266</v>
      </c>
      <c r="E115" s="43"/>
      <c r="F115" s="233" t="s">
        <v>1435</v>
      </c>
      <c r="G115" s="43"/>
      <c r="H115" s="43"/>
      <c r="I115" s="234"/>
      <c r="J115" s="43"/>
      <c r="K115" s="43"/>
      <c r="L115" s="47"/>
      <c r="M115" s="235"/>
      <c r="N115" s="23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266</v>
      </c>
      <c r="AU115" s="19" t="s">
        <v>89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2912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2913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1436</v>
      </c>
      <c r="G118" s="249"/>
      <c r="H118" s="252">
        <v>11.85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11.85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24.15" customHeight="1">
      <c r="A120" s="41"/>
      <c r="B120" s="42"/>
      <c r="C120" s="219" t="s">
        <v>287</v>
      </c>
      <c r="D120" s="219" t="s">
        <v>259</v>
      </c>
      <c r="E120" s="220" t="s">
        <v>1437</v>
      </c>
      <c r="F120" s="221" t="s">
        <v>1438</v>
      </c>
      <c r="G120" s="222" t="s">
        <v>318</v>
      </c>
      <c r="H120" s="223">
        <v>11.85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2917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1440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2" customFormat="1" ht="21.75" customHeight="1">
      <c r="A122" s="41"/>
      <c r="B122" s="42"/>
      <c r="C122" s="219" t="s">
        <v>294</v>
      </c>
      <c r="D122" s="219" t="s">
        <v>259</v>
      </c>
      <c r="E122" s="220" t="s">
        <v>1441</v>
      </c>
      <c r="F122" s="221" t="s">
        <v>1442</v>
      </c>
      <c r="G122" s="222" t="s">
        <v>262</v>
      </c>
      <c r="H122" s="223">
        <v>20.172000000000001</v>
      </c>
      <c r="I122" s="224"/>
      <c r="J122" s="225">
        <f>ROUND(I122*H122,2)</f>
        <v>0</v>
      </c>
      <c r="K122" s="221" t="s">
        <v>263</v>
      </c>
      <c r="L122" s="47"/>
      <c r="M122" s="226" t="s">
        <v>35</v>
      </c>
      <c r="N122" s="227" t="s">
        <v>51</v>
      </c>
      <c r="O122" s="87"/>
      <c r="P122" s="228">
        <f>O122*H122</f>
        <v>0</v>
      </c>
      <c r="Q122" s="228">
        <v>0.00079000000000000001</v>
      </c>
      <c r="R122" s="228">
        <f>Q122*H122</f>
        <v>0.015935879999999999</v>
      </c>
      <c r="S122" s="228">
        <v>0</v>
      </c>
      <c r="T122" s="22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0" t="s">
        <v>264</v>
      </c>
      <c r="AT122" s="230" t="s">
        <v>259</v>
      </c>
      <c r="AU122" s="230" t="s">
        <v>89</v>
      </c>
      <c r="AY122" s="19" t="s">
        <v>257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87</v>
      </c>
      <c r="BK122" s="231">
        <f>ROUND(I122*H122,2)</f>
        <v>0</v>
      </c>
      <c r="BL122" s="19" t="s">
        <v>264</v>
      </c>
      <c r="BM122" s="230" t="s">
        <v>2918</v>
      </c>
    </row>
    <row r="123" s="2" customFormat="1">
      <c r="A123" s="41"/>
      <c r="B123" s="42"/>
      <c r="C123" s="43"/>
      <c r="D123" s="232" t="s">
        <v>266</v>
      </c>
      <c r="E123" s="43"/>
      <c r="F123" s="233" t="s">
        <v>1444</v>
      </c>
      <c r="G123" s="43"/>
      <c r="H123" s="43"/>
      <c r="I123" s="234"/>
      <c r="J123" s="43"/>
      <c r="K123" s="43"/>
      <c r="L123" s="47"/>
      <c r="M123" s="235"/>
      <c r="N123" s="23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266</v>
      </c>
      <c r="AU123" s="19" t="s">
        <v>89</v>
      </c>
    </row>
    <row r="124" s="13" customFormat="1">
      <c r="A124" s="13"/>
      <c r="B124" s="237"/>
      <c r="C124" s="238"/>
      <c r="D124" s="239" t="s">
        <v>268</v>
      </c>
      <c r="E124" s="240" t="s">
        <v>35</v>
      </c>
      <c r="F124" s="241" t="s">
        <v>2912</v>
      </c>
      <c r="G124" s="238"/>
      <c r="H124" s="240" t="s">
        <v>35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268</v>
      </c>
      <c r="AU124" s="247" t="s">
        <v>89</v>
      </c>
      <c r="AV124" s="13" t="s">
        <v>87</v>
      </c>
      <c r="AW124" s="13" t="s">
        <v>41</v>
      </c>
      <c r="AX124" s="13" t="s">
        <v>80</v>
      </c>
      <c r="AY124" s="247" t="s">
        <v>257</v>
      </c>
    </row>
    <row r="125" s="13" customFormat="1">
      <c r="A125" s="13"/>
      <c r="B125" s="237"/>
      <c r="C125" s="238"/>
      <c r="D125" s="239" t="s">
        <v>268</v>
      </c>
      <c r="E125" s="240" t="s">
        <v>35</v>
      </c>
      <c r="F125" s="241" t="s">
        <v>2913</v>
      </c>
      <c r="G125" s="238"/>
      <c r="H125" s="240" t="s">
        <v>35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268</v>
      </c>
      <c r="AU125" s="247" t="s">
        <v>89</v>
      </c>
      <c r="AV125" s="13" t="s">
        <v>87</v>
      </c>
      <c r="AW125" s="13" t="s">
        <v>41</v>
      </c>
      <c r="AX125" s="13" t="s">
        <v>80</v>
      </c>
      <c r="AY125" s="247" t="s">
        <v>257</v>
      </c>
    </row>
    <row r="126" s="14" customFormat="1">
      <c r="A126" s="14"/>
      <c r="B126" s="248"/>
      <c r="C126" s="249"/>
      <c r="D126" s="239" t="s">
        <v>268</v>
      </c>
      <c r="E126" s="250" t="s">
        <v>35</v>
      </c>
      <c r="F126" s="251" t="s">
        <v>1445</v>
      </c>
      <c r="G126" s="249"/>
      <c r="H126" s="252">
        <v>20.172000000000001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268</v>
      </c>
      <c r="AU126" s="258" t="s">
        <v>89</v>
      </c>
      <c r="AV126" s="14" t="s">
        <v>89</v>
      </c>
      <c r="AW126" s="14" t="s">
        <v>41</v>
      </c>
      <c r="AX126" s="14" t="s">
        <v>80</v>
      </c>
      <c r="AY126" s="258" t="s">
        <v>257</v>
      </c>
    </row>
    <row r="127" s="15" customFormat="1">
      <c r="A127" s="15"/>
      <c r="B127" s="259"/>
      <c r="C127" s="260"/>
      <c r="D127" s="239" t="s">
        <v>268</v>
      </c>
      <c r="E127" s="261" t="s">
        <v>35</v>
      </c>
      <c r="F127" s="262" t="s">
        <v>272</v>
      </c>
      <c r="G127" s="260"/>
      <c r="H127" s="263">
        <v>20.172000000000001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9" t="s">
        <v>268</v>
      </c>
      <c r="AU127" s="269" t="s">
        <v>89</v>
      </c>
      <c r="AV127" s="15" t="s">
        <v>264</v>
      </c>
      <c r="AW127" s="15" t="s">
        <v>41</v>
      </c>
      <c r="AX127" s="15" t="s">
        <v>87</v>
      </c>
      <c r="AY127" s="269" t="s">
        <v>257</v>
      </c>
    </row>
    <row r="128" s="2" customFormat="1" ht="24.15" customHeight="1">
      <c r="A128" s="41"/>
      <c r="B128" s="42"/>
      <c r="C128" s="219" t="s">
        <v>302</v>
      </c>
      <c r="D128" s="219" t="s">
        <v>259</v>
      </c>
      <c r="E128" s="220" t="s">
        <v>1446</v>
      </c>
      <c r="F128" s="221" t="s">
        <v>1447</v>
      </c>
      <c r="G128" s="222" t="s">
        <v>262</v>
      </c>
      <c r="H128" s="223">
        <v>20.172000000000001</v>
      </c>
      <c r="I128" s="224"/>
      <c r="J128" s="225">
        <f>ROUND(I128*H128,2)</f>
        <v>0</v>
      </c>
      <c r="K128" s="221" t="s">
        <v>263</v>
      </c>
      <c r="L128" s="47"/>
      <c r="M128" s="226" t="s">
        <v>35</v>
      </c>
      <c r="N128" s="227" t="s">
        <v>51</v>
      </c>
      <c r="O128" s="87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0" t="s">
        <v>264</v>
      </c>
      <c r="AT128" s="230" t="s">
        <v>259</v>
      </c>
      <c r="AU128" s="230" t="s">
        <v>89</v>
      </c>
      <c r="AY128" s="19" t="s">
        <v>257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9" t="s">
        <v>87</v>
      </c>
      <c r="BK128" s="231">
        <f>ROUND(I128*H128,2)</f>
        <v>0</v>
      </c>
      <c r="BL128" s="19" t="s">
        <v>264</v>
      </c>
      <c r="BM128" s="230" t="s">
        <v>2919</v>
      </c>
    </row>
    <row r="129" s="2" customFormat="1">
      <c r="A129" s="41"/>
      <c r="B129" s="42"/>
      <c r="C129" s="43"/>
      <c r="D129" s="232" t="s">
        <v>266</v>
      </c>
      <c r="E129" s="43"/>
      <c r="F129" s="233" t="s">
        <v>1449</v>
      </c>
      <c r="G129" s="43"/>
      <c r="H129" s="43"/>
      <c r="I129" s="234"/>
      <c r="J129" s="43"/>
      <c r="K129" s="43"/>
      <c r="L129" s="47"/>
      <c r="M129" s="235"/>
      <c r="N129" s="23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266</v>
      </c>
      <c r="AU129" s="19" t="s">
        <v>89</v>
      </c>
    </row>
    <row r="130" s="2" customFormat="1" ht="37.8" customHeight="1">
      <c r="A130" s="41"/>
      <c r="B130" s="42"/>
      <c r="C130" s="219" t="s">
        <v>308</v>
      </c>
      <c r="D130" s="219" t="s">
        <v>259</v>
      </c>
      <c r="E130" s="220" t="s">
        <v>342</v>
      </c>
      <c r="F130" s="221" t="s">
        <v>343</v>
      </c>
      <c r="G130" s="222" t="s">
        <v>318</v>
      </c>
      <c r="H130" s="223">
        <v>11.85</v>
      </c>
      <c r="I130" s="224"/>
      <c r="J130" s="225">
        <f>ROUND(I130*H130,2)</f>
        <v>0</v>
      </c>
      <c r="K130" s="221" t="s">
        <v>263</v>
      </c>
      <c r="L130" s="47"/>
      <c r="M130" s="226" t="s">
        <v>35</v>
      </c>
      <c r="N130" s="227" t="s">
        <v>51</v>
      </c>
      <c r="O130" s="87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0" t="s">
        <v>264</v>
      </c>
      <c r="AT130" s="230" t="s">
        <v>259</v>
      </c>
      <c r="AU130" s="230" t="s">
        <v>89</v>
      </c>
      <c r="AY130" s="19" t="s">
        <v>257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87</v>
      </c>
      <c r="BK130" s="231">
        <f>ROUND(I130*H130,2)</f>
        <v>0</v>
      </c>
      <c r="BL130" s="19" t="s">
        <v>264</v>
      </c>
      <c r="BM130" s="230" t="s">
        <v>2920</v>
      </c>
    </row>
    <row r="131" s="2" customFormat="1">
      <c r="A131" s="41"/>
      <c r="B131" s="42"/>
      <c r="C131" s="43"/>
      <c r="D131" s="232" t="s">
        <v>266</v>
      </c>
      <c r="E131" s="43"/>
      <c r="F131" s="233" t="s">
        <v>345</v>
      </c>
      <c r="G131" s="43"/>
      <c r="H131" s="43"/>
      <c r="I131" s="234"/>
      <c r="J131" s="43"/>
      <c r="K131" s="43"/>
      <c r="L131" s="47"/>
      <c r="M131" s="235"/>
      <c r="N131" s="23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266</v>
      </c>
      <c r="AU131" s="19" t="s">
        <v>89</v>
      </c>
    </row>
    <row r="132" s="13" customFormat="1">
      <c r="A132" s="13"/>
      <c r="B132" s="237"/>
      <c r="C132" s="238"/>
      <c r="D132" s="239" t="s">
        <v>268</v>
      </c>
      <c r="E132" s="240" t="s">
        <v>35</v>
      </c>
      <c r="F132" s="241" t="s">
        <v>2912</v>
      </c>
      <c r="G132" s="238"/>
      <c r="H132" s="240" t="s">
        <v>35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268</v>
      </c>
      <c r="AU132" s="247" t="s">
        <v>89</v>
      </c>
      <c r="AV132" s="13" t="s">
        <v>87</v>
      </c>
      <c r="AW132" s="13" t="s">
        <v>41</v>
      </c>
      <c r="AX132" s="13" t="s">
        <v>80</v>
      </c>
      <c r="AY132" s="247" t="s">
        <v>257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346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2913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1436</v>
      </c>
      <c r="G135" s="249"/>
      <c r="H135" s="252">
        <v>11.85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11.85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37.8" customHeight="1">
      <c r="A137" s="41"/>
      <c r="B137" s="42"/>
      <c r="C137" s="219" t="s">
        <v>315</v>
      </c>
      <c r="D137" s="219" t="s">
        <v>259</v>
      </c>
      <c r="E137" s="220" t="s">
        <v>349</v>
      </c>
      <c r="F137" s="221" t="s">
        <v>350</v>
      </c>
      <c r="G137" s="222" t="s">
        <v>318</v>
      </c>
      <c r="H137" s="223">
        <v>23.699999999999999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2921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352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2912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346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2913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4" customFormat="1">
      <c r="A142" s="14"/>
      <c r="B142" s="248"/>
      <c r="C142" s="249"/>
      <c r="D142" s="239" t="s">
        <v>268</v>
      </c>
      <c r="E142" s="250" t="s">
        <v>35</v>
      </c>
      <c r="F142" s="251" t="s">
        <v>1452</v>
      </c>
      <c r="G142" s="249"/>
      <c r="H142" s="252">
        <v>23.699999999999999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268</v>
      </c>
      <c r="AU142" s="258" t="s">
        <v>89</v>
      </c>
      <c r="AV142" s="14" t="s">
        <v>89</v>
      </c>
      <c r="AW142" s="14" t="s">
        <v>41</v>
      </c>
      <c r="AX142" s="14" t="s">
        <v>80</v>
      </c>
      <c r="AY142" s="258" t="s">
        <v>257</v>
      </c>
    </row>
    <row r="143" s="15" customFormat="1">
      <c r="A143" s="15"/>
      <c r="B143" s="259"/>
      <c r="C143" s="260"/>
      <c r="D143" s="239" t="s">
        <v>268</v>
      </c>
      <c r="E143" s="261" t="s">
        <v>35</v>
      </c>
      <c r="F143" s="262" t="s">
        <v>272</v>
      </c>
      <c r="G143" s="260"/>
      <c r="H143" s="263">
        <v>23.699999999999999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9" t="s">
        <v>268</v>
      </c>
      <c r="AU143" s="269" t="s">
        <v>89</v>
      </c>
      <c r="AV143" s="15" t="s">
        <v>264</v>
      </c>
      <c r="AW143" s="15" t="s">
        <v>41</v>
      </c>
      <c r="AX143" s="15" t="s">
        <v>87</v>
      </c>
      <c r="AY143" s="269" t="s">
        <v>257</v>
      </c>
    </row>
    <row r="144" s="2" customFormat="1" ht="24.15" customHeight="1">
      <c r="A144" s="41"/>
      <c r="B144" s="42"/>
      <c r="C144" s="219" t="s">
        <v>323</v>
      </c>
      <c r="D144" s="219" t="s">
        <v>259</v>
      </c>
      <c r="E144" s="220" t="s">
        <v>354</v>
      </c>
      <c r="F144" s="221" t="s">
        <v>355</v>
      </c>
      <c r="G144" s="222" t="s">
        <v>356</v>
      </c>
      <c r="H144" s="223">
        <v>20.145</v>
      </c>
      <c r="I144" s="224"/>
      <c r="J144" s="225">
        <f>ROUND(I144*H144,2)</f>
        <v>0</v>
      </c>
      <c r="K144" s="221" t="s">
        <v>263</v>
      </c>
      <c r="L144" s="47"/>
      <c r="M144" s="226" t="s">
        <v>35</v>
      </c>
      <c r="N144" s="227" t="s">
        <v>51</v>
      </c>
      <c r="O144" s="87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0" t="s">
        <v>264</v>
      </c>
      <c r="AT144" s="230" t="s">
        <v>259</v>
      </c>
      <c r="AU144" s="230" t="s">
        <v>89</v>
      </c>
      <c r="AY144" s="19" t="s">
        <v>257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87</v>
      </c>
      <c r="BK144" s="231">
        <f>ROUND(I144*H144,2)</f>
        <v>0</v>
      </c>
      <c r="BL144" s="19" t="s">
        <v>264</v>
      </c>
      <c r="BM144" s="230" t="s">
        <v>2922</v>
      </c>
    </row>
    <row r="145" s="2" customFormat="1">
      <c r="A145" s="41"/>
      <c r="B145" s="42"/>
      <c r="C145" s="43"/>
      <c r="D145" s="232" t="s">
        <v>266</v>
      </c>
      <c r="E145" s="43"/>
      <c r="F145" s="233" t="s">
        <v>358</v>
      </c>
      <c r="G145" s="43"/>
      <c r="H145" s="43"/>
      <c r="I145" s="234"/>
      <c r="J145" s="43"/>
      <c r="K145" s="43"/>
      <c r="L145" s="47"/>
      <c r="M145" s="235"/>
      <c r="N145" s="23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266</v>
      </c>
      <c r="AU145" s="19" t="s">
        <v>89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2912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3" customFormat="1">
      <c r="A147" s="13"/>
      <c r="B147" s="237"/>
      <c r="C147" s="238"/>
      <c r="D147" s="239" t="s">
        <v>268</v>
      </c>
      <c r="E147" s="240" t="s">
        <v>35</v>
      </c>
      <c r="F147" s="241" t="s">
        <v>359</v>
      </c>
      <c r="G147" s="238"/>
      <c r="H147" s="240" t="s">
        <v>35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268</v>
      </c>
      <c r="AU147" s="247" t="s">
        <v>89</v>
      </c>
      <c r="AV147" s="13" t="s">
        <v>87</v>
      </c>
      <c r="AW147" s="13" t="s">
        <v>41</v>
      </c>
      <c r="AX147" s="13" t="s">
        <v>80</v>
      </c>
      <c r="AY147" s="247" t="s">
        <v>257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2913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4" customFormat="1">
      <c r="A149" s="14"/>
      <c r="B149" s="248"/>
      <c r="C149" s="249"/>
      <c r="D149" s="239" t="s">
        <v>268</v>
      </c>
      <c r="E149" s="250" t="s">
        <v>35</v>
      </c>
      <c r="F149" s="251" t="s">
        <v>1454</v>
      </c>
      <c r="G149" s="249"/>
      <c r="H149" s="252">
        <v>20.145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268</v>
      </c>
      <c r="AU149" s="258" t="s">
        <v>89</v>
      </c>
      <c r="AV149" s="14" t="s">
        <v>89</v>
      </c>
      <c r="AW149" s="14" t="s">
        <v>41</v>
      </c>
      <c r="AX149" s="14" t="s">
        <v>80</v>
      </c>
      <c r="AY149" s="258" t="s">
        <v>257</v>
      </c>
    </row>
    <row r="150" s="15" customFormat="1">
      <c r="A150" s="15"/>
      <c r="B150" s="259"/>
      <c r="C150" s="260"/>
      <c r="D150" s="239" t="s">
        <v>268</v>
      </c>
      <c r="E150" s="261" t="s">
        <v>35</v>
      </c>
      <c r="F150" s="262" t="s">
        <v>272</v>
      </c>
      <c r="G150" s="260"/>
      <c r="H150" s="263">
        <v>20.145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268</v>
      </c>
      <c r="AU150" s="269" t="s">
        <v>89</v>
      </c>
      <c r="AV150" s="15" t="s">
        <v>264</v>
      </c>
      <c r="AW150" s="15" t="s">
        <v>41</v>
      </c>
      <c r="AX150" s="15" t="s">
        <v>87</v>
      </c>
      <c r="AY150" s="269" t="s">
        <v>257</v>
      </c>
    </row>
    <row r="151" s="2" customFormat="1" ht="24.15" customHeight="1">
      <c r="A151" s="41"/>
      <c r="B151" s="42"/>
      <c r="C151" s="219" t="s">
        <v>331</v>
      </c>
      <c r="D151" s="219" t="s">
        <v>259</v>
      </c>
      <c r="E151" s="220" t="s">
        <v>362</v>
      </c>
      <c r="F151" s="221" t="s">
        <v>363</v>
      </c>
      <c r="G151" s="222" t="s">
        <v>318</v>
      </c>
      <c r="H151" s="223">
        <v>9.4260000000000002</v>
      </c>
      <c r="I151" s="224"/>
      <c r="J151" s="225">
        <f>ROUND(I151*H151,2)</f>
        <v>0</v>
      </c>
      <c r="K151" s="221" t="s">
        <v>263</v>
      </c>
      <c r="L151" s="47"/>
      <c r="M151" s="226" t="s">
        <v>35</v>
      </c>
      <c r="N151" s="227" t="s">
        <v>51</v>
      </c>
      <c r="O151" s="8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30" t="s">
        <v>264</v>
      </c>
      <c r="AT151" s="230" t="s">
        <v>259</v>
      </c>
      <c r="AU151" s="230" t="s">
        <v>89</v>
      </c>
      <c r="AY151" s="19" t="s">
        <v>257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87</v>
      </c>
      <c r="BK151" s="231">
        <f>ROUND(I151*H151,2)</f>
        <v>0</v>
      </c>
      <c r="BL151" s="19" t="s">
        <v>264</v>
      </c>
      <c r="BM151" s="230" t="s">
        <v>2923</v>
      </c>
    </row>
    <row r="152" s="2" customFormat="1">
      <c r="A152" s="41"/>
      <c r="B152" s="42"/>
      <c r="C152" s="43"/>
      <c r="D152" s="232" t="s">
        <v>266</v>
      </c>
      <c r="E152" s="43"/>
      <c r="F152" s="233" t="s">
        <v>365</v>
      </c>
      <c r="G152" s="43"/>
      <c r="H152" s="43"/>
      <c r="I152" s="234"/>
      <c r="J152" s="43"/>
      <c r="K152" s="43"/>
      <c r="L152" s="47"/>
      <c r="M152" s="235"/>
      <c r="N152" s="23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266</v>
      </c>
      <c r="AU152" s="19" t="s">
        <v>89</v>
      </c>
    </row>
    <row r="153" s="13" customFormat="1">
      <c r="A153" s="13"/>
      <c r="B153" s="237"/>
      <c r="C153" s="238"/>
      <c r="D153" s="239" t="s">
        <v>268</v>
      </c>
      <c r="E153" s="240" t="s">
        <v>35</v>
      </c>
      <c r="F153" s="241" t="s">
        <v>2912</v>
      </c>
      <c r="G153" s="238"/>
      <c r="H153" s="240" t="s">
        <v>35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268</v>
      </c>
      <c r="AU153" s="247" t="s">
        <v>89</v>
      </c>
      <c r="AV153" s="13" t="s">
        <v>87</v>
      </c>
      <c r="AW153" s="13" t="s">
        <v>41</v>
      </c>
      <c r="AX153" s="13" t="s">
        <v>80</v>
      </c>
      <c r="AY153" s="247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2913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1456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4" customFormat="1">
      <c r="A156" s="14"/>
      <c r="B156" s="248"/>
      <c r="C156" s="249"/>
      <c r="D156" s="239" t="s">
        <v>268</v>
      </c>
      <c r="E156" s="250" t="s">
        <v>35</v>
      </c>
      <c r="F156" s="251" t="s">
        <v>1457</v>
      </c>
      <c r="G156" s="249"/>
      <c r="H156" s="252">
        <v>9.4260000000000002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268</v>
      </c>
      <c r="AU156" s="258" t="s">
        <v>89</v>
      </c>
      <c r="AV156" s="14" t="s">
        <v>89</v>
      </c>
      <c r="AW156" s="14" t="s">
        <v>41</v>
      </c>
      <c r="AX156" s="14" t="s">
        <v>80</v>
      </c>
      <c r="AY156" s="258" t="s">
        <v>257</v>
      </c>
    </row>
    <row r="157" s="15" customFormat="1">
      <c r="A157" s="15"/>
      <c r="B157" s="259"/>
      <c r="C157" s="260"/>
      <c r="D157" s="239" t="s">
        <v>268</v>
      </c>
      <c r="E157" s="261" t="s">
        <v>35</v>
      </c>
      <c r="F157" s="262" t="s">
        <v>272</v>
      </c>
      <c r="G157" s="260"/>
      <c r="H157" s="263">
        <v>9.4260000000000002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9" t="s">
        <v>268</v>
      </c>
      <c r="AU157" s="269" t="s">
        <v>89</v>
      </c>
      <c r="AV157" s="15" t="s">
        <v>264</v>
      </c>
      <c r="AW157" s="15" t="s">
        <v>41</v>
      </c>
      <c r="AX157" s="15" t="s">
        <v>87</v>
      </c>
      <c r="AY157" s="269" t="s">
        <v>257</v>
      </c>
    </row>
    <row r="158" s="2" customFormat="1" ht="16.5" customHeight="1">
      <c r="A158" s="41"/>
      <c r="B158" s="42"/>
      <c r="C158" s="270" t="s">
        <v>337</v>
      </c>
      <c r="D158" s="270" t="s">
        <v>369</v>
      </c>
      <c r="E158" s="271" t="s">
        <v>370</v>
      </c>
      <c r="F158" s="272" t="s">
        <v>371</v>
      </c>
      <c r="G158" s="273" t="s">
        <v>356</v>
      </c>
      <c r="H158" s="274">
        <v>9.4260000000000002</v>
      </c>
      <c r="I158" s="275"/>
      <c r="J158" s="276">
        <f>ROUND(I158*H158,2)</f>
        <v>0</v>
      </c>
      <c r="K158" s="272" t="s">
        <v>263</v>
      </c>
      <c r="L158" s="277"/>
      <c r="M158" s="278" t="s">
        <v>35</v>
      </c>
      <c r="N158" s="279" t="s">
        <v>51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0" t="s">
        <v>308</v>
      </c>
      <c r="AT158" s="230" t="s">
        <v>369</v>
      </c>
      <c r="AU158" s="230" t="s">
        <v>89</v>
      </c>
      <c r="AY158" s="19" t="s">
        <v>257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87</v>
      </c>
      <c r="BK158" s="231">
        <f>ROUND(I158*H158,2)</f>
        <v>0</v>
      </c>
      <c r="BL158" s="19" t="s">
        <v>264</v>
      </c>
      <c r="BM158" s="230" t="s">
        <v>2924</v>
      </c>
    </row>
    <row r="159" s="12" customFormat="1" ht="22.8" customHeight="1">
      <c r="A159" s="12"/>
      <c r="B159" s="203"/>
      <c r="C159" s="204"/>
      <c r="D159" s="205" t="s">
        <v>79</v>
      </c>
      <c r="E159" s="217" t="s">
        <v>264</v>
      </c>
      <c r="F159" s="217" t="s">
        <v>404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SUM(P160:P177)</f>
        <v>0</v>
      </c>
      <c r="Q159" s="211"/>
      <c r="R159" s="212">
        <f>SUM(R160:R177)</f>
        <v>0.0035139200000000002</v>
      </c>
      <c r="S159" s="211"/>
      <c r="T159" s="213">
        <f>SUM(T160:T177)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87</v>
      </c>
      <c r="AT159" s="215" t="s">
        <v>79</v>
      </c>
      <c r="AU159" s="215" t="s">
        <v>87</v>
      </c>
      <c r="AY159" s="214" t="s">
        <v>257</v>
      </c>
      <c r="BK159" s="216">
        <f>SUM(BK160:BK177)</f>
        <v>0</v>
      </c>
    </row>
    <row r="160" s="2" customFormat="1" ht="16.5" customHeight="1">
      <c r="A160" s="41"/>
      <c r="B160" s="42"/>
      <c r="C160" s="219" t="s">
        <v>293</v>
      </c>
      <c r="D160" s="219" t="s">
        <v>259</v>
      </c>
      <c r="E160" s="220" t="s">
        <v>406</v>
      </c>
      <c r="F160" s="221" t="s">
        <v>407</v>
      </c>
      <c r="G160" s="222" t="s">
        <v>318</v>
      </c>
      <c r="H160" s="223">
        <v>0.70499999999999996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2925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409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2912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2913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1460</v>
      </c>
      <c r="G164" s="249"/>
      <c r="H164" s="252">
        <v>0.70499999999999996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5" customFormat="1">
      <c r="A165" s="15"/>
      <c r="B165" s="259"/>
      <c r="C165" s="260"/>
      <c r="D165" s="239" t="s">
        <v>268</v>
      </c>
      <c r="E165" s="261" t="s">
        <v>35</v>
      </c>
      <c r="F165" s="262" t="s">
        <v>272</v>
      </c>
      <c r="G165" s="260"/>
      <c r="H165" s="263">
        <v>0.70499999999999996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268</v>
      </c>
      <c r="AU165" s="269" t="s">
        <v>89</v>
      </c>
      <c r="AV165" s="15" t="s">
        <v>264</v>
      </c>
      <c r="AW165" s="15" t="s">
        <v>41</v>
      </c>
      <c r="AX165" s="15" t="s">
        <v>87</v>
      </c>
      <c r="AY165" s="269" t="s">
        <v>257</v>
      </c>
    </row>
    <row r="166" s="2" customFormat="1" ht="24.15" customHeight="1">
      <c r="A166" s="41"/>
      <c r="B166" s="42"/>
      <c r="C166" s="219" t="s">
        <v>348</v>
      </c>
      <c r="D166" s="219" t="s">
        <v>259</v>
      </c>
      <c r="E166" s="220" t="s">
        <v>1461</v>
      </c>
      <c r="F166" s="221" t="s">
        <v>1462</v>
      </c>
      <c r="G166" s="222" t="s">
        <v>318</v>
      </c>
      <c r="H166" s="223">
        <v>0.184</v>
      </c>
      <c r="I166" s="224"/>
      <c r="J166" s="225">
        <f>ROUND(I166*H166,2)</f>
        <v>0</v>
      </c>
      <c r="K166" s="221" t="s">
        <v>263</v>
      </c>
      <c r="L166" s="47"/>
      <c r="M166" s="226" t="s">
        <v>35</v>
      </c>
      <c r="N166" s="227" t="s">
        <v>51</v>
      </c>
      <c r="O166" s="87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0" t="s">
        <v>264</v>
      </c>
      <c r="AT166" s="230" t="s">
        <v>259</v>
      </c>
      <c r="AU166" s="230" t="s">
        <v>89</v>
      </c>
      <c r="AY166" s="19" t="s">
        <v>257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9" t="s">
        <v>87</v>
      </c>
      <c r="BK166" s="231">
        <f>ROUND(I166*H166,2)</f>
        <v>0</v>
      </c>
      <c r="BL166" s="19" t="s">
        <v>264</v>
      </c>
      <c r="BM166" s="230" t="s">
        <v>2926</v>
      </c>
    </row>
    <row r="167" s="2" customFormat="1">
      <c r="A167" s="41"/>
      <c r="B167" s="42"/>
      <c r="C167" s="43"/>
      <c r="D167" s="232" t="s">
        <v>266</v>
      </c>
      <c r="E167" s="43"/>
      <c r="F167" s="233" t="s">
        <v>1464</v>
      </c>
      <c r="G167" s="43"/>
      <c r="H167" s="43"/>
      <c r="I167" s="234"/>
      <c r="J167" s="43"/>
      <c r="K167" s="43"/>
      <c r="L167" s="47"/>
      <c r="M167" s="235"/>
      <c r="N167" s="23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266</v>
      </c>
      <c r="AU167" s="19" t="s">
        <v>89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2912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3" customFormat="1">
      <c r="A169" s="13"/>
      <c r="B169" s="237"/>
      <c r="C169" s="238"/>
      <c r="D169" s="239" t="s">
        <v>268</v>
      </c>
      <c r="E169" s="240" t="s">
        <v>35</v>
      </c>
      <c r="F169" s="241" t="s">
        <v>2913</v>
      </c>
      <c r="G169" s="238"/>
      <c r="H169" s="240" t="s">
        <v>35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268</v>
      </c>
      <c r="AU169" s="247" t="s">
        <v>89</v>
      </c>
      <c r="AV169" s="13" t="s">
        <v>87</v>
      </c>
      <c r="AW169" s="13" t="s">
        <v>41</v>
      </c>
      <c r="AX169" s="13" t="s">
        <v>80</v>
      </c>
      <c r="AY169" s="247" t="s">
        <v>257</v>
      </c>
    </row>
    <row r="170" s="14" customFormat="1">
      <c r="A170" s="14"/>
      <c r="B170" s="248"/>
      <c r="C170" s="249"/>
      <c r="D170" s="239" t="s">
        <v>268</v>
      </c>
      <c r="E170" s="250" t="s">
        <v>35</v>
      </c>
      <c r="F170" s="251" t="s">
        <v>1465</v>
      </c>
      <c r="G170" s="249"/>
      <c r="H170" s="252">
        <v>0.184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268</v>
      </c>
      <c r="AU170" s="258" t="s">
        <v>89</v>
      </c>
      <c r="AV170" s="14" t="s">
        <v>89</v>
      </c>
      <c r="AW170" s="14" t="s">
        <v>41</v>
      </c>
      <c r="AX170" s="14" t="s">
        <v>80</v>
      </c>
      <c r="AY170" s="258" t="s">
        <v>257</v>
      </c>
    </row>
    <row r="171" s="15" customFormat="1">
      <c r="A171" s="15"/>
      <c r="B171" s="259"/>
      <c r="C171" s="260"/>
      <c r="D171" s="239" t="s">
        <v>268</v>
      </c>
      <c r="E171" s="261" t="s">
        <v>35</v>
      </c>
      <c r="F171" s="262" t="s">
        <v>272</v>
      </c>
      <c r="G171" s="260"/>
      <c r="H171" s="263">
        <v>0.184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268</v>
      </c>
      <c r="AU171" s="269" t="s">
        <v>89</v>
      </c>
      <c r="AV171" s="15" t="s">
        <v>264</v>
      </c>
      <c r="AW171" s="15" t="s">
        <v>41</v>
      </c>
      <c r="AX171" s="15" t="s">
        <v>87</v>
      </c>
      <c r="AY171" s="269" t="s">
        <v>257</v>
      </c>
    </row>
    <row r="172" s="2" customFormat="1" ht="24.15" customHeight="1">
      <c r="A172" s="41"/>
      <c r="B172" s="42"/>
      <c r="C172" s="219" t="s">
        <v>8</v>
      </c>
      <c r="D172" s="219" t="s">
        <v>259</v>
      </c>
      <c r="E172" s="220" t="s">
        <v>1466</v>
      </c>
      <c r="F172" s="221" t="s">
        <v>1467</v>
      </c>
      <c r="G172" s="222" t="s">
        <v>262</v>
      </c>
      <c r="H172" s="223">
        <v>0.55600000000000005</v>
      </c>
      <c r="I172" s="224"/>
      <c r="J172" s="225">
        <f>ROUND(I172*H172,2)</f>
        <v>0</v>
      </c>
      <c r="K172" s="221" t="s">
        <v>263</v>
      </c>
      <c r="L172" s="47"/>
      <c r="M172" s="226" t="s">
        <v>35</v>
      </c>
      <c r="N172" s="227" t="s">
        <v>51</v>
      </c>
      <c r="O172" s="87"/>
      <c r="P172" s="228">
        <f>O172*H172</f>
        <v>0</v>
      </c>
      <c r="Q172" s="228">
        <v>0.0063200000000000001</v>
      </c>
      <c r="R172" s="228">
        <f>Q172*H172</f>
        <v>0.0035139200000000002</v>
      </c>
      <c r="S172" s="228">
        <v>0</v>
      </c>
      <c r="T172" s="22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0" t="s">
        <v>264</v>
      </c>
      <c r="AT172" s="230" t="s">
        <v>259</v>
      </c>
      <c r="AU172" s="230" t="s">
        <v>89</v>
      </c>
      <c r="AY172" s="19" t="s">
        <v>257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87</v>
      </c>
      <c r="BK172" s="231">
        <f>ROUND(I172*H172,2)</f>
        <v>0</v>
      </c>
      <c r="BL172" s="19" t="s">
        <v>264</v>
      </c>
      <c r="BM172" s="230" t="s">
        <v>2927</v>
      </c>
    </row>
    <row r="173" s="2" customFormat="1">
      <c r="A173" s="41"/>
      <c r="B173" s="42"/>
      <c r="C173" s="43"/>
      <c r="D173" s="232" t="s">
        <v>266</v>
      </c>
      <c r="E173" s="43"/>
      <c r="F173" s="233" t="s">
        <v>1469</v>
      </c>
      <c r="G173" s="43"/>
      <c r="H173" s="43"/>
      <c r="I173" s="234"/>
      <c r="J173" s="43"/>
      <c r="K173" s="43"/>
      <c r="L173" s="47"/>
      <c r="M173" s="235"/>
      <c r="N173" s="23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266</v>
      </c>
      <c r="AU173" s="19" t="s">
        <v>89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2912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2913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4" customFormat="1">
      <c r="A176" s="14"/>
      <c r="B176" s="248"/>
      <c r="C176" s="249"/>
      <c r="D176" s="239" t="s">
        <v>268</v>
      </c>
      <c r="E176" s="250" t="s">
        <v>35</v>
      </c>
      <c r="F176" s="251" t="s">
        <v>1470</v>
      </c>
      <c r="G176" s="249"/>
      <c r="H176" s="252">
        <v>0.55600000000000005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268</v>
      </c>
      <c r="AU176" s="258" t="s">
        <v>89</v>
      </c>
      <c r="AV176" s="14" t="s">
        <v>89</v>
      </c>
      <c r="AW176" s="14" t="s">
        <v>41</v>
      </c>
      <c r="AX176" s="14" t="s">
        <v>80</v>
      </c>
      <c r="AY176" s="258" t="s">
        <v>257</v>
      </c>
    </row>
    <row r="177" s="15" customFormat="1">
      <c r="A177" s="15"/>
      <c r="B177" s="259"/>
      <c r="C177" s="260"/>
      <c r="D177" s="239" t="s">
        <v>268</v>
      </c>
      <c r="E177" s="261" t="s">
        <v>35</v>
      </c>
      <c r="F177" s="262" t="s">
        <v>272</v>
      </c>
      <c r="G177" s="260"/>
      <c r="H177" s="263">
        <v>0.55600000000000005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268</v>
      </c>
      <c r="AU177" s="269" t="s">
        <v>89</v>
      </c>
      <c r="AV177" s="15" t="s">
        <v>264</v>
      </c>
      <c r="AW177" s="15" t="s">
        <v>41</v>
      </c>
      <c r="AX177" s="15" t="s">
        <v>87</v>
      </c>
      <c r="AY177" s="269" t="s">
        <v>257</v>
      </c>
    </row>
    <row r="178" s="12" customFormat="1" ht="22.8" customHeight="1">
      <c r="A178" s="12"/>
      <c r="B178" s="203"/>
      <c r="C178" s="204"/>
      <c r="D178" s="205" t="s">
        <v>79</v>
      </c>
      <c r="E178" s="217" t="s">
        <v>308</v>
      </c>
      <c r="F178" s="217" t="s">
        <v>412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SUM(P179:P183)</f>
        <v>0</v>
      </c>
      <c r="Q178" s="211"/>
      <c r="R178" s="212">
        <f>SUM(R179:R183)</f>
        <v>2.7450000000000001</v>
      </c>
      <c r="S178" s="211"/>
      <c r="T178" s="21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87</v>
      </c>
      <c r="AT178" s="215" t="s">
        <v>79</v>
      </c>
      <c r="AU178" s="215" t="s">
        <v>87</v>
      </c>
      <c r="AY178" s="214" t="s">
        <v>257</v>
      </c>
      <c r="BK178" s="216">
        <f>SUM(BK179:BK183)</f>
        <v>0</v>
      </c>
    </row>
    <row r="179" s="2" customFormat="1" ht="21.75" customHeight="1">
      <c r="A179" s="41"/>
      <c r="B179" s="42"/>
      <c r="C179" s="219" t="s">
        <v>361</v>
      </c>
      <c r="D179" s="219" t="s">
        <v>259</v>
      </c>
      <c r="E179" s="220" t="s">
        <v>1471</v>
      </c>
      <c r="F179" s="221" t="s">
        <v>1472</v>
      </c>
      <c r="G179" s="222" t="s">
        <v>1473</v>
      </c>
      <c r="H179" s="223">
        <v>1</v>
      </c>
      <c r="I179" s="224"/>
      <c r="J179" s="225">
        <f>ROUND(I179*H179,2)</f>
        <v>0</v>
      </c>
      <c r="K179" s="221" t="s">
        <v>35</v>
      </c>
      <c r="L179" s="47"/>
      <c r="M179" s="226" t="s">
        <v>35</v>
      </c>
      <c r="N179" s="227" t="s">
        <v>51</v>
      </c>
      <c r="O179" s="87"/>
      <c r="P179" s="228">
        <f>O179*H179</f>
        <v>0</v>
      </c>
      <c r="Q179" s="228">
        <v>2.7450000000000001</v>
      </c>
      <c r="R179" s="228">
        <f>Q179*H179</f>
        <v>2.7450000000000001</v>
      </c>
      <c r="S179" s="228">
        <v>0</v>
      </c>
      <c r="T179" s="22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0" t="s">
        <v>264</v>
      </c>
      <c r="AT179" s="230" t="s">
        <v>259</v>
      </c>
      <c r="AU179" s="230" t="s">
        <v>89</v>
      </c>
      <c r="AY179" s="19" t="s">
        <v>257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87</v>
      </c>
      <c r="BK179" s="231">
        <f>ROUND(I179*H179,2)</f>
        <v>0</v>
      </c>
      <c r="BL179" s="19" t="s">
        <v>264</v>
      </c>
      <c r="BM179" s="230" t="s">
        <v>2928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2912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2913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4" customFormat="1">
      <c r="A182" s="14"/>
      <c r="B182" s="248"/>
      <c r="C182" s="249"/>
      <c r="D182" s="239" t="s">
        <v>268</v>
      </c>
      <c r="E182" s="250" t="s">
        <v>35</v>
      </c>
      <c r="F182" s="251" t="s">
        <v>87</v>
      </c>
      <c r="G182" s="249"/>
      <c r="H182" s="252">
        <v>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41</v>
      </c>
      <c r="AX182" s="14" t="s">
        <v>80</v>
      </c>
      <c r="AY182" s="258" t="s">
        <v>257</v>
      </c>
    </row>
    <row r="183" s="15" customFormat="1">
      <c r="A183" s="15"/>
      <c r="B183" s="259"/>
      <c r="C183" s="260"/>
      <c r="D183" s="239" t="s">
        <v>268</v>
      </c>
      <c r="E183" s="261" t="s">
        <v>35</v>
      </c>
      <c r="F183" s="262" t="s">
        <v>272</v>
      </c>
      <c r="G183" s="260"/>
      <c r="H183" s="263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268</v>
      </c>
      <c r="AU183" s="269" t="s">
        <v>89</v>
      </c>
      <c r="AV183" s="15" t="s">
        <v>264</v>
      </c>
      <c r="AW183" s="15" t="s">
        <v>41</v>
      </c>
      <c r="AX183" s="15" t="s">
        <v>87</v>
      </c>
      <c r="AY183" s="269" t="s">
        <v>257</v>
      </c>
    </row>
    <row r="184" s="12" customFormat="1" ht="22.8" customHeight="1">
      <c r="A184" s="12"/>
      <c r="B184" s="203"/>
      <c r="C184" s="204"/>
      <c r="D184" s="205" t="s">
        <v>79</v>
      </c>
      <c r="E184" s="217" t="s">
        <v>315</v>
      </c>
      <c r="F184" s="217" t="s">
        <v>533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SUM(P185:P197)</f>
        <v>0</v>
      </c>
      <c r="Q184" s="211"/>
      <c r="R184" s="212">
        <f>SUM(R185:R197)</f>
        <v>19.513654419999995</v>
      </c>
      <c r="S184" s="211"/>
      <c r="T184" s="213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87</v>
      </c>
      <c r="AT184" s="215" t="s">
        <v>79</v>
      </c>
      <c r="AU184" s="215" t="s">
        <v>87</v>
      </c>
      <c r="AY184" s="214" t="s">
        <v>257</v>
      </c>
      <c r="BK184" s="216">
        <f>SUM(BK185:BK197)</f>
        <v>0</v>
      </c>
    </row>
    <row r="185" s="2" customFormat="1" ht="16.5" customHeight="1">
      <c r="A185" s="41"/>
      <c r="B185" s="42"/>
      <c r="C185" s="219" t="s">
        <v>368</v>
      </c>
      <c r="D185" s="219" t="s">
        <v>259</v>
      </c>
      <c r="E185" s="220" t="s">
        <v>1394</v>
      </c>
      <c r="F185" s="221" t="s">
        <v>1395</v>
      </c>
      <c r="G185" s="222" t="s">
        <v>318</v>
      </c>
      <c r="H185" s="223">
        <v>5.0129999999999999</v>
      </c>
      <c r="I185" s="224"/>
      <c r="J185" s="225">
        <f>ROUND(I185*H185,2)</f>
        <v>0</v>
      </c>
      <c r="K185" s="221" t="s">
        <v>263</v>
      </c>
      <c r="L185" s="47"/>
      <c r="M185" s="226" t="s">
        <v>35</v>
      </c>
      <c r="N185" s="227" t="s">
        <v>51</v>
      </c>
      <c r="O185" s="87"/>
      <c r="P185" s="228">
        <f>O185*H185</f>
        <v>0</v>
      </c>
      <c r="Q185" s="228">
        <v>2.2563399999999998</v>
      </c>
      <c r="R185" s="228">
        <f>Q185*H185</f>
        <v>11.311032419999998</v>
      </c>
      <c r="S185" s="228">
        <v>0</v>
      </c>
      <c r="T185" s="22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0" t="s">
        <v>264</v>
      </c>
      <c r="AT185" s="230" t="s">
        <v>259</v>
      </c>
      <c r="AU185" s="230" t="s">
        <v>89</v>
      </c>
      <c r="AY185" s="19" t="s">
        <v>257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9" t="s">
        <v>87</v>
      </c>
      <c r="BK185" s="231">
        <f>ROUND(I185*H185,2)</f>
        <v>0</v>
      </c>
      <c r="BL185" s="19" t="s">
        <v>264</v>
      </c>
      <c r="BM185" s="230" t="s">
        <v>2929</v>
      </c>
    </row>
    <row r="186" s="2" customFormat="1">
      <c r="A186" s="41"/>
      <c r="B186" s="42"/>
      <c r="C186" s="43"/>
      <c r="D186" s="232" t="s">
        <v>266</v>
      </c>
      <c r="E186" s="43"/>
      <c r="F186" s="233" t="s">
        <v>1397</v>
      </c>
      <c r="G186" s="43"/>
      <c r="H186" s="43"/>
      <c r="I186" s="234"/>
      <c r="J186" s="43"/>
      <c r="K186" s="43"/>
      <c r="L186" s="47"/>
      <c r="M186" s="235"/>
      <c r="N186" s="23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266</v>
      </c>
      <c r="AU186" s="19" t="s">
        <v>89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2912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1399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3" customFormat="1">
      <c r="A189" s="13"/>
      <c r="B189" s="237"/>
      <c r="C189" s="238"/>
      <c r="D189" s="239" t="s">
        <v>268</v>
      </c>
      <c r="E189" s="240" t="s">
        <v>35</v>
      </c>
      <c r="F189" s="241" t="s">
        <v>1400</v>
      </c>
      <c r="G189" s="238"/>
      <c r="H189" s="240" t="s">
        <v>35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268</v>
      </c>
      <c r="AU189" s="247" t="s">
        <v>89</v>
      </c>
      <c r="AV189" s="13" t="s">
        <v>87</v>
      </c>
      <c r="AW189" s="13" t="s">
        <v>41</v>
      </c>
      <c r="AX189" s="13" t="s">
        <v>80</v>
      </c>
      <c r="AY189" s="247" t="s">
        <v>257</v>
      </c>
    </row>
    <row r="190" s="14" customFormat="1">
      <c r="A190" s="14"/>
      <c r="B190" s="248"/>
      <c r="C190" s="249"/>
      <c r="D190" s="239" t="s">
        <v>268</v>
      </c>
      <c r="E190" s="250" t="s">
        <v>35</v>
      </c>
      <c r="F190" s="251" t="s">
        <v>2930</v>
      </c>
      <c r="G190" s="249"/>
      <c r="H190" s="252">
        <v>5.0129999999999999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41</v>
      </c>
      <c r="AX190" s="14" t="s">
        <v>80</v>
      </c>
      <c r="AY190" s="258" t="s">
        <v>257</v>
      </c>
    </row>
    <row r="191" s="15" customFormat="1">
      <c r="A191" s="15"/>
      <c r="B191" s="259"/>
      <c r="C191" s="260"/>
      <c r="D191" s="239" t="s">
        <v>268</v>
      </c>
      <c r="E191" s="261" t="s">
        <v>35</v>
      </c>
      <c r="F191" s="262" t="s">
        <v>272</v>
      </c>
      <c r="G191" s="260"/>
      <c r="H191" s="263">
        <v>5.0129999999999999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268</v>
      </c>
      <c r="AU191" s="269" t="s">
        <v>89</v>
      </c>
      <c r="AV191" s="15" t="s">
        <v>264</v>
      </c>
      <c r="AW191" s="15" t="s">
        <v>41</v>
      </c>
      <c r="AX191" s="15" t="s">
        <v>87</v>
      </c>
      <c r="AY191" s="269" t="s">
        <v>257</v>
      </c>
    </row>
    <row r="192" s="2" customFormat="1" ht="33" customHeight="1">
      <c r="A192" s="41"/>
      <c r="B192" s="42"/>
      <c r="C192" s="219" t="s">
        <v>374</v>
      </c>
      <c r="D192" s="219" t="s">
        <v>259</v>
      </c>
      <c r="E192" s="220" t="s">
        <v>1402</v>
      </c>
      <c r="F192" s="221" t="s">
        <v>1403</v>
      </c>
      <c r="G192" s="222" t="s">
        <v>297</v>
      </c>
      <c r="H192" s="223">
        <v>30.199999999999999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0.14760999999999999</v>
      </c>
      <c r="R192" s="228">
        <f>Q192*H192</f>
        <v>4.4578219999999993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2931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1405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2912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2932</v>
      </c>
      <c r="G195" s="249"/>
      <c r="H195" s="252">
        <v>30.199999999999999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30.199999999999999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2" customFormat="1" ht="16.5" customHeight="1">
      <c r="A197" s="41"/>
      <c r="B197" s="42"/>
      <c r="C197" s="270" t="s">
        <v>382</v>
      </c>
      <c r="D197" s="270" t="s">
        <v>369</v>
      </c>
      <c r="E197" s="271" t="s">
        <v>1407</v>
      </c>
      <c r="F197" s="272" t="s">
        <v>1408</v>
      </c>
      <c r="G197" s="273" t="s">
        <v>297</v>
      </c>
      <c r="H197" s="274">
        <v>30.199999999999999</v>
      </c>
      <c r="I197" s="275"/>
      <c r="J197" s="276">
        <f>ROUND(I197*H197,2)</f>
        <v>0</v>
      </c>
      <c r="K197" s="272" t="s">
        <v>35</v>
      </c>
      <c r="L197" s="277"/>
      <c r="M197" s="278" t="s">
        <v>35</v>
      </c>
      <c r="N197" s="279" t="s">
        <v>51</v>
      </c>
      <c r="O197" s="87"/>
      <c r="P197" s="228">
        <f>O197*H197</f>
        <v>0</v>
      </c>
      <c r="Q197" s="228">
        <v>0.124</v>
      </c>
      <c r="R197" s="228">
        <f>Q197*H197</f>
        <v>3.7447999999999997</v>
      </c>
      <c r="S197" s="228">
        <v>0</v>
      </c>
      <c r="T197" s="22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0" t="s">
        <v>308</v>
      </c>
      <c r="AT197" s="230" t="s">
        <v>369</v>
      </c>
      <c r="AU197" s="230" t="s">
        <v>89</v>
      </c>
      <c r="AY197" s="19" t="s">
        <v>257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87</v>
      </c>
      <c r="BK197" s="231">
        <f>ROUND(I197*H197,2)</f>
        <v>0</v>
      </c>
      <c r="BL197" s="19" t="s">
        <v>264</v>
      </c>
      <c r="BM197" s="230" t="s">
        <v>2933</v>
      </c>
    </row>
    <row r="198" s="12" customFormat="1" ht="22.8" customHeight="1">
      <c r="A198" s="12"/>
      <c r="B198" s="203"/>
      <c r="C198" s="204"/>
      <c r="D198" s="205" t="s">
        <v>79</v>
      </c>
      <c r="E198" s="217" t="s">
        <v>565</v>
      </c>
      <c r="F198" s="217" t="s">
        <v>566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SUM(P199:P200)</f>
        <v>0</v>
      </c>
      <c r="Q198" s="211"/>
      <c r="R198" s="212">
        <f>SUM(R199:R200)</f>
        <v>0</v>
      </c>
      <c r="S198" s="211"/>
      <c r="T198" s="21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87</v>
      </c>
      <c r="AT198" s="215" t="s">
        <v>79</v>
      </c>
      <c r="AU198" s="215" t="s">
        <v>87</v>
      </c>
      <c r="AY198" s="214" t="s">
        <v>257</v>
      </c>
      <c r="BK198" s="216">
        <f>SUM(BK199:BK200)</f>
        <v>0</v>
      </c>
    </row>
    <row r="199" s="2" customFormat="1" ht="24.15" customHeight="1">
      <c r="A199" s="41"/>
      <c r="B199" s="42"/>
      <c r="C199" s="219" t="s">
        <v>388</v>
      </c>
      <c r="D199" s="219" t="s">
        <v>259</v>
      </c>
      <c r="E199" s="220" t="s">
        <v>1410</v>
      </c>
      <c r="F199" s="221" t="s">
        <v>1411</v>
      </c>
      <c r="G199" s="222" t="s">
        <v>356</v>
      </c>
      <c r="H199" s="223">
        <v>22.297999999999998</v>
      </c>
      <c r="I199" s="224"/>
      <c r="J199" s="225">
        <f>ROUND(I199*H199,2)</f>
        <v>0</v>
      </c>
      <c r="K199" s="221" t="s">
        <v>263</v>
      </c>
      <c r="L199" s="47"/>
      <c r="M199" s="226" t="s">
        <v>35</v>
      </c>
      <c r="N199" s="227" t="s">
        <v>51</v>
      </c>
      <c r="O199" s="87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0" t="s">
        <v>264</v>
      </c>
      <c r="AT199" s="230" t="s">
        <v>259</v>
      </c>
      <c r="AU199" s="230" t="s">
        <v>89</v>
      </c>
      <c r="AY199" s="19" t="s">
        <v>257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87</v>
      </c>
      <c r="BK199" s="231">
        <f>ROUND(I199*H199,2)</f>
        <v>0</v>
      </c>
      <c r="BL199" s="19" t="s">
        <v>264</v>
      </c>
      <c r="BM199" s="230" t="s">
        <v>2934</v>
      </c>
    </row>
    <row r="200" s="2" customFormat="1">
      <c r="A200" s="41"/>
      <c r="B200" s="42"/>
      <c r="C200" s="43"/>
      <c r="D200" s="232" t="s">
        <v>266</v>
      </c>
      <c r="E200" s="43"/>
      <c r="F200" s="233" t="s">
        <v>1413</v>
      </c>
      <c r="G200" s="43"/>
      <c r="H200" s="43"/>
      <c r="I200" s="234"/>
      <c r="J200" s="43"/>
      <c r="K200" s="43"/>
      <c r="L200" s="47"/>
      <c r="M200" s="281"/>
      <c r="N200" s="282"/>
      <c r="O200" s="283"/>
      <c r="P200" s="283"/>
      <c r="Q200" s="283"/>
      <c r="R200" s="283"/>
      <c r="S200" s="283"/>
      <c r="T200" s="284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266</v>
      </c>
      <c r="AU200" s="19" t="s">
        <v>89</v>
      </c>
    </row>
    <row r="201" s="2" customFormat="1" ht="6.96" customHeight="1">
      <c r="A201" s="41"/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47"/>
      <c r="M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</sheetData>
  <sheetProtection sheet="1" autoFilter="0" formatColumns="0" formatRows="0" objects="1" scenarios="1" spinCount="100000" saltValue="IA5eHcrvyDgUwv7WzaVySYK0vld1xX0Dth1g1+yq7uU4atiwuzoJVxaEgJaJkNh1+xmGMcvltO6tRGVkU6iNPQ==" hashValue="r8irRBfrC5wTKIWa6pNofcdCN8kwhJDe5OTLTIB5E+tPZ+EsBQlHNRAAp4C4S065/ZE42xYV4iiD3JlWADOvgg==" algorithmName="SHA-512" password="CC35"/>
  <autoFilter ref="C96:K20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1_01/131351201"/>
    <hyperlink ref="F107" r:id="rId2" display="https://podminky.urs.cz/item/CS_URS_2021_01/151101201"/>
    <hyperlink ref="F113" r:id="rId3" display="https://podminky.urs.cz/item/CS_URS_2021_01/151101211"/>
    <hyperlink ref="F115" r:id="rId4" display="https://podminky.urs.cz/item/CS_URS_2021_01/151101301"/>
    <hyperlink ref="F121" r:id="rId5" display="https://podminky.urs.cz/item/CS_URS_2021_01/151101311"/>
    <hyperlink ref="F123" r:id="rId6" display="https://podminky.urs.cz/item/CS_URS_2021_01/151101401"/>
    <hyperlink ref="F129" r:id="rId7" display="https://podminky.urs.cz/item/CS_URS_2021_01/151101411"/>
    <hyperlink ref="F131" r:id="rId8" display="https://podminky.urs.cz/item/CS_URS_2021_01/162751137"/>
    <hyperlink ref="F138" r:id="rId9" display="https://podminky.urs.cz/item/CS_URS_2021_01/162751139"/>
    <hyperlink ref="F145" r:id="rId10" display="https://podminky.urs.cz/item/CS_URS_2021_01/171201221"/>
    <hyperlink ref="F152" r:id="rId11" display="https://podminky.urs.cz/item/CS_URS_2021_01/174151101"/>
    <hyperlink ref="F161" r:id="rId12" display="https://podminky.urs.cz/item/CS_URS_2021_01/451573111"/>
    <hyperlink ref="F167" r:id="rId13" display="https://podminky.urs.cz/item/CS_URS_2021_01/452311131"/>
    <hyperlink ref="F173" r:id="rId14" display="https://podminky.urs.cz/item/CS_URS_2021_01/452351101"/>
    <hyperlink ref="F186" r:id="rId15" display="https://podminky.urs.cz/item/CS_URS_2021_01/916991121"/>
    <hyperlink ref="F193" r:id="rId16" display="https://podminky.urs.cz/item/CS_URS_2021_01/935111211"/>
    <hyperlink ref="F200" r:id="rId17" display="https://podminky.urs.cz/item/CS_URS_2021_01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>
      <c r="B8" s="22"/>
      <c r="D8" s="146" t="s">
        <v>221</v>
      </c>
      <c r="L8" s="22"/>
    </row>
    <row r="9" s="1" customFormat="1" ht="16.5" customHeight="1">
      <c r="B9" s="22"/>
      <c r="E9" s="147" t="s">
        <v>1664</v>
      </c>
      <c r="F9" s="1"/>
      <c r="G9" s="1"/>
      <c r="H9" s="1"/>
      <c r="L9" s="22"/>
    </row>
    <row r="10" s="1" customFormat="1" ht="12" customHeight="1">
      <c r="B10" s="22"/>
      <c r="D10" s="146" t="s">
        <v>223</v>
      </c>
      <c r="L10" s="22"/>
    </row>
    <row r="11" s="2" customFormat="1" ht="16.5" customHeight="1">
      <c r="A11" s="41"/>
      <c r="B11" s="47"/>
      <c r="C11" s="41"/>
      <c r="D11" s="41"/>
      <c r="E11" s="148" t="s">
        <v>1392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225</v>
      </c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50" t="s">
        <v>2935</v>
      </c>
      <c r="F13" s="41"/>
      <c r="G13" s="41"/>
      <c r="H13" s="41"/>
      <c r="I13" s="41"/>
      <c r="J13" s="41"/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118</v>
      </c>
      <c r="G15" s="41"/>
      <c r="H15" s="41"/>
      <c r="I15" s="146" t="s">
        <v>20</v>
      </c>
      <c r="J15" s="136" t="s">
        <v>35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22</v>
      </c>
      <c r="E16" s="41"/>
      <c r="F16" s="136" t="s">
        <v>23</v>
      </c>
      <c r="G16" s="41"/>
      <c r="H16" s="41"/>
      <c r="I16" s="146" t="s">
        <v>24</v>
      </c>
      <c r="J16" s="151" t="str">
        <f>'Rekapitulace stavby'!AN8</f>
        <v>15. 2. 2021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30</v>
      </c>
      <c r="E18" s="41"/>
      <c r="F18" s="41"/>
      <c r="G18" s="41"/>
      <c r="H18" s="41"/>
      <c r="I18" s="146" t="s">
        <v>31</v>
      </c>
      <c r="J18" s="136" t="s">
        <v>32</v>
      </c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33</v>
      </c>
      <c r="F19" s="41"/>
      <c r="G19" s="41"/>
      <c r="H19" s="41"/>
      <c r="I19" s="146" t="s">
        <v>34</v>
      </c>
      <c r="J19" s="136" t="s">
        <v>35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36</v>
      </c>
      <c r="E21" s="41"/>
      <c r="F21" s="41"/>
      <c r="G21" s="41"/>
      <c r="H21" s="41"/>
      <c r="I21" s="146" t="s">
        <v>31</v>
      </c>
      <c r="J21" s="35" t="str">
        <f>'Rekapitulace stavby'!AN13</f>
        <v>Vyplň údaj</v>
      </c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5" t="str">
        <f>'Rekapitulace stavby'!E14</f>
        <v>Vyplň údaj</v>
      </c>
      <c r="F22" s="136"/>
      <c r="G22" s="136"/>
      <c r="H22" s="136"/>
      <c r="I22" s="146" t="s">
        <v>34</v>
      </c>
      <c r="J22" s="35" t="str">
        <f>'Rekapitulace stavby'!AN14</f>
        <v>Vyplň údaj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38</v>
      </c>
      <c r="E24" s="41"/>
      <c r="F24" s="41"/>
      <c r="G24" s="41"/>
      <c r="H24" s="41"/>
      <c r="I24" s="146" t="s">
        <v>31</v>
      </c>
      <c r="J24" s="136" t="s">
        <v>39</v>
      </c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</v>
      </c>
      <c r="F25" s="41"/>
      <c r="G25" s="41"/>
      <c r="H25" s="41"/>
      <c r="I25" s="146" t="s">
        <v>34</v>
      </c>
      <c r="J25" s="136" t="s">
        <v>35</v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42</v>
      </c>
      <c r="E27" s="41"/>
      <c r="F27" s="41"/>
      <c r="G27" s="41"/>
      <c r="H27" s="41"/>
      <c r="I27" s="146" t="s">
        <v>31</v>
      </c>
      <c r="J27" s="136" t="str">
        <f>IF('Rekapitulace stavby'!AN19="","",'Rekapitulace stavby'!AN19)</f>
        <v/>
      </c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34</v>
      </c>
      <c r="J28" s="136" t="str">
        <f>IF('Rekapitulace stavby'!AN20="","",'Rekapitulace stavby'!AN20)</f>
        <v/>
      </c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44</v>
      </c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4"/>
      <c r="B31" s="155"/>
      <c r="C31" s="154"/>
      <c r="D31" s="154"/>
      <c r="E31" s="156" t="s">
        <v>35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9" t="s">
        <v>46</v>
      </c>
      <c r="E34" s="41"/>
      <c r="F34" s="41"/>
      <c r="G34" s="41"/>
      <c r="H34" s="41"/>
      <c r="I34" s="41"/>
      <c r="J34" s="160">
        <f>ROUND(J97, 2)</f>
        <v>0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8"/>
      <c r="E35" s="158"/>
      <c r="F35" s="158"/>
      <c r="G35" s="158"/>
      <c r="H35" s="158"/>
      <c r="I35" s="158"/>
      <c r="J35" s="158"/>
      <c r="K35" s="158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61" t="s">
        <v>48</v>
      </c>
      <c r="G36" s="41"/>
      <c r="H36" s="41"/>
      <c r="I36" s="161" t="s">
        <v>47</v>
      </c>
      <c r="J36" s="161" t="s">
        <v>49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48" t="s">
        <v>50</v>
      </c>
      <c r="E37" s="146" t="s">
        <v>51</v>
      </c>
      <c r="F37" s="162">
        <f>ROUND((SUM(BE97:BE200)),  2)</f>
        <v>0</v>
      </c>
      <c r="G37" s="41"/>
      <c r="H37" s="41"/>
      <c r="I37" s="163">
        <v>0.20999999999999999</v>
      </c>
      <c r="J37" s="162">
        <f>ROUND(((SUM(BE97:BE200))*I37),  2)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52</v>
      </c>
      <c r="F38" s="162">
        <f>ROUND((SUM(BF97:BF200)),  2)</f>
        <v>0</v>
      </c>
      <c r="G38" s="41"/>
      <c r="H38" s="41"/>
      <c r="I38" s="163">
        <v>0.14999999999999999</v>
      </c>
      <c r="J38" s="162">
        <f>ROUND(((SUM(BF97:BF200))*I38),  2)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53</v>
      </c>
      <c r="F39" s="162">
        <f>ROUND((SUM(BG97:BG200)),  2)</f>
        <v>0</v>
      </c>
      <c r="G39" s="41"/>
      <c r="H39" s="41"/>
      <c r="I39" s="163">
        <v>0.20999999999999999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54</v>
      </c>
      <c r="F40" s="162">
        <f>ROUND((SUM(BH97:BH200)),  2)</f>
        <v>0</v>
      </c>
      <c r="G40" s="41"/>
      <c r="H40" s="41"/>
      <c r="I40" s="163">
        <v>0.14999999999999999</v>
      </c>
      <c r="J40" s="162">
        <f>0</f>
        <v>0</v>
      </c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55</v>
      </c>
      <c r="F41" s="162">
        <f>ROUND((SUM(BI97:BI200)),  2)</f>
        <v>0</v>
      </c>
      <c r="G41" s="41"/>
      <c r="H41" s="41"/>
      <c r="I41" s="163">
        <v>0</v>
      </c>
      <c r="J41" s="162">
        <f>0</f>
        <v>0</v>
      </c>
      <c r="K41" s="41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4"/>
      <c r="D43" s="165" t="s">
        <v>56</v>
      </c>
      <c r="E43" s="166"/>
      <c r="F43" s="166"/>
      <c r="G43" s="167" t="s">
        <v>57</v>
      </c>
      <c r="H43" s="168" t="s">
        <v>58</v>
      </c>
      <c r="I43" s="166"/>
      <c r="J43" s="169">
        <f>SUM(J34:J41)</f>
        <v>0</v>
      </c>
      <c r="K43" s="170"/>
      <c r="L43" s="1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9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5" t="s">
        <v>229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4" t="s">
        <v>16</v>
      </c>
      <c r="D51" s="43"/>
      <c r="E51" s="43"/>
      <c r="F51" s="43"/>
      <c r="G51" s="43"/>
      <c r="H51" s="43"/>
      <c r="I51" s="43"/>
      <c r="J51" s="43"/>
      <c r="K51" s="43"/>
      <c r="L51" s="14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5" t="str">
        <f>E7</f>
        <v>Odkanalizování části města Děčín - Horní Oldřichov - III. a IV. etapa</v>
      </c>
      <c r="F52" s="34"/>
      <c r="G52" s="34"/>
      <c r="H52" s="34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3"/>
      <c r="C53" s="34" t="s">
        <v>221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5" t="s">
        <v>1664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223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1"/>
      <c r="B56" s="42"/>
      <c r="C56" s="43"/>
      <c r="D56" s="43"/>
      <c r="E56" s="176" t="s">
        <v>1392</v>
      </c>
      <c r="F56" s="43"/>
      <c r="G56" s="43"/>
      <c r="H56" s="43"/>
      <c r="I56" s="43"/>
      <c r="J56" s="43"/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4" t="s">
        <v>225</v>
      </c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 06.2 - Odvodňovací rigol 2</v>
      </c>
      <c r="F58" s="43"/>
      <c r="G58" s="43"/>
      <c r="H58" s="43"/>
      <c r="I58" s="43"/>
      <c r="J58" s="43"/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4" t="s">
        <v>22</v>
      </c>
      <c r="D60" s="43"/>
      <c r="E60" s="43"/>
      <c r="F60" s="29" t="str">
        <f>F16</f>
        <v>Horní Oldřichov</v>
      </c>
      <c r="G60" s="43"/>
      <c r="H60" s="43"/>
      <c r="I60" s="34" t="s">
        <v>24</v>
      </c>
      <c r="J60" s="75" t="str">
        <f>IF(J16="","",J16)</f>
        <v>15. 2. 2021</v>
      </c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4" t="s">
        <v>30</v>
      </c>
      <c r="D62" s="43"/>
      <c r="E62" s="43"/>
      <c r="F62" s="29" t="str">
        <f>E19</f>
        <v>Statutární město Děčín, Mírové náměstí 1175/5</v>
      </c>
      <c r="G62" s="43"/>
      <c r="H62" s="43"/>
      <c r="I62" s="34" t="s">
        <v>38</v>
      </c>
      <c r="J62" s="39" t="str">
        <f>E25</f>
        <v>AQUECON a.s., Čsl. Legií 445/4, Teplice</v>
      </c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4" t="s">
        <v>36</v>
      </c>
      <c r="D63" s="43"/>
      <c r="E63" s="43"/>
      <c r="F63" s="29" t="str">
        <f>IF(E22="","",E22)</f>
        <v>Vyplň údaj</v>
      </c>
      <c r="G63" s="43"/>
      <c r="H63" s="43"/>
      <c r="I63" s="34" t="s">
        <v>42</v>
      </c>
      <c r="J63" s="39" t="str">
        <f>E28</f>
        <v xml:space="preserve"> 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7" t="s">
        <v>230</v>
      </c>
      <c r="D65" s="178"/>
      <c r="E65" s="178"/>
      <c r="F65" s="178"/>
      <c r="G65" s="178"/>
      <c r="H65" s="178"/>
      <c r="I65" s="178"/>
      <c r="J65" s="179" t="s">
        <v>231</v>
      </c>
      <c r="K65" s="178"/>
      <c r="L65" s="14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9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80" t="s">
        <v>78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9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19" t="s">
        <v>232</v>
      </c>
    </row>
    <row r="68" s="9" customFormat="1" ht="24.96" customHeight="1">
      <c r="A68" s="9"/>
      <c r="B68" s="181"/>
      <c r="C68" s="182"/>
      <c r="D68" s="183" t="s">
        <v>233</v>
      </c>
      <c r="E68" s="184"/>
      <c r="F68" s="184"/>
      <c r="G68" s="184"/>
      <c r="H68" s="184"/>
      <c r="I68" s="184"/>
      <c r="J68" s="185">
        <f>J98</f>
        <v>0</v>
      </c>
      <c r="K68" s="182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27"/>
      <c r="D69" s="188" t="s">
        <v>234</v>
      </c>
      <c r="E69" s="189"/>
      <c r="F69" s="189"/>
      <c r="G69" s="189"/>
      <c r="H69" s="189"/>
      <c r="I69" s="189"/>
      <c r="J69" s="190">
        <f>J99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237</v>
      </c>
      <c r="E70" s="189"/>
      <c r="F70" s="189"/>
      <c r="G70" s="189"/>
      <c r="H70" s="189"/>
      <c r="I70" s="189"/>
      <c r="J70" s="190">
        <f>J159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7"/>
      <c r="C71" s="127"/>
      <c r="D71" s="188" t="s">
        <v>238</v>
      </c>
      <c r="E71" s="189"/>
      <c r="F71" s="189"/>
      <c r="G71" s="189"/>
      <c r="H71" s="189"/>
      <c r="I71" s="189"/>
      <c r="J71" s="190">
        <f>J178</f>
        <v>0</v>
      </c>
      <c r="K71" s="127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7"/>
      <c r="C72" s="127"/>
      <c r="D72" s="188" t="s">
        <v>239</v>
      </c>
      <c r="E72" s="189"/>
      <c r="F72" s="189"/>
      <c r="G72" s="189"/>
      <c r="H72" s="189"/>
      <c r="I72" s="189"/>
      <c r="J72" s="190">
        <f>J184</f>
        <v>0</v>
      </c>
      <c r="K72" s="127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27"/>
      <c r="D73" s="188" t="s">
        <v>241</v>
      </c>
      <c r="E73" s="189"/>
      <c r="F73" s="189"/>
      <c r="G73" s="189"/>
      <c r="H73" s="189"/>
      <c r="I73" s="189"/>
      <c r="J73" s="190">
        <f>J198</f>
        <v>0</v>
      </c>
      <c r="K73" s="127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242</v>
      </c>
      <c r="D80" s="43"/>
      <c r="E80" s="43"/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5" t="str">
        <f>E7</f>
        <v>Odkanalizování části města Děčín - Horní Oldřichov - III. a IV. etapa</v>
      </c>
      <c r="F83" s="34"/>
      <c r="G83" s="34"/>
      <c r="H83" s="34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221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5" t="s">
        <v>1664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223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76" t="s">
        <v>1392</v>
      </c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225</v>
      </c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SO 06.2 - Odvodňovací rigol 2</v>
      </c>
      <c r="F89" s="43"/>
      <c r="G89" s="43"/>
      <c r="H89" s="43"/>
      <c r="I89" s="43"/>
      <c r="J89" s="43"/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F16</f>
        <v>Horní Oldřichov</v>
      </c>
      <c r="G91" s="43"/>
      <c r="H91" s="43"/>
      <c r="I91" s="34" t="s">
        <v>24</v>
      </c>
      <c r="J91" s="75" t="str">
        <f>IF(J16="","",J16)</f>
        <v>15. 2. 2021</v>
      </c>
      <c r="K91" s="43"/>
      <c r="L91" s="14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9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4" t="s">
        <v>30</v>
      </c>
      <c r="D93" s="43"/>
      <c r="E93" s="43"/>
      <c r="F93" s="29" t="str">
        <f>E19</f>
        <v>Statutární město Děčín, Mírové náměstí 1175/5</v>
      </c>
      <c r="G93" s="43"/>
      <c r="H93" s="43"/>
      <c r="I93" s="34" t="s">
        <v>38</v>
      </c>
      <c r="J93" s="39" t="str">
        <f>E25</f>
        <v>AQUECON a.s., Čsl. Legií 445/4, Teplice</v>
      </c>
      <c r="K93" s="43"/>
      <c r="L93" s="149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36</v>
      </c>
      <c r="D94" s="43"/>
      <c r="E94" s="43"/>
      <c r="F94" s="29" t="str">
        <f>IF(E22="","",E22)</f>
        <v>Vyplň údaj</v>
      </c>
      <c r="G94" s="43"/>
      <c r="H94" s="43"/>
      <c r="I94" s="34" t="s">
        <v>42</v>
      </c>
      <c r="J94" s="39" t="str">
        <f>E28</f>
        <v xml:space="preserve"> </v>
      </c>
      <c r="K94" s="43"/>
      <c r="L94" s="149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9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92"/>
      <c r="B96" s="193"/>
      <c r="C96" s="194" t="s">
        <v>243</v>
      </c>
      <c r="D96" s="195" t="s">
        <v>65</v>
      </c>
      <c r="E96" s="195" t="s">
        <v>61</v>
      </c>
      <c r="F96" s="195" t="s">
        <v>62</v>
      </c>
      <c r="G96" s="195" t="s">
        <v>244</v>
      </c>
      <c r="H96" s="195" t="s">
        <v>245</v>
      </c>
      <c r="I96" s="195" t="s">
        <v>246</v>
      </c>
      <c r="J96" s="195" t="s">
        <v>231</v>
      </c>
      <c r="K96" s="196" t="s">
        <v>247</v>
      </c>
      <c r="L96" s="197"/>
      <c r="M96" s="95" t="s">
        <v>35</v>
      </c>
      <c r="N96" s="96" t="s">
        <v>50</v>
      </c>
      <c r="O96" s="96" t="s">
        <v>248</v>
      </c>
      <c r="P96" s="96" t="s">
        <v>249</v>
      </c>
      <c r="Q96" s="96" t="s">
        <v>250</v>
      </c>
      <c r="R96" s="96" t="s">
        <v>251</v>
      </c>
      <c r="S96" s="96" t="s">
        <v>252</v>
      </c>
      <c r="T96" s="97" t="s">
        <v>253</v>
      </c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</row>
    <row r="97" s="2" customFormat="1" ht="22.8" customHeight="1">
      <c r="A97" s="41"/>
      <c r="B97" s="42"/>
      <c r="C97" s="102" t="s">
        <v>254</v>
      </c>
      <c r="D97" s="43"/>
      <c r="E97" s="43"/>
      <c r="F97" s="43"/>
      <c r="G97" s="43"/>
      <c r="H97" s="43"/>
      <c r="I97" s="43"/>
      <c r="J97" s="198">
        <f>BK97</f>
        <v>0</v>
      </c>
      <c r="K97" s="43"/>
      <c r="L97" s="47"/>
      <c r="M97" s="98"/>
      <c r="N97" s="199"/>
      <c r="O97" s="99"/>
      <c r="P97" s="200">
        <f>P98</f>
        <v>0</v>
      </c>
      <c r="Q97" s="99"/>
      <c r="R97" s="200">
        <f>R98</f>
        <v>81.712988879999997</v>
      </c>
      <c r="S97" s="99"/>
      <c r="T97" s="201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79</v>
      </c>
      <c r="AU97" s="19" t="s">
        <v>232</v>
      </c>
      <c r="BK97" s="202">
        <f>BK98</f>
        <v>0</v>
      </c>
    </row>
    <row r="98" s="12" customFormat="1" ht="25.92" customHeight="1">
      <c r="A98" s="12"/>
      <c r="B98" s="203"/>
      <c r="C98" s="204"/>
      <c r="D98" s="205" t="s">
        <v>79</v>
      </c>
      <c r="E98" s="206" t="s">
        <v>255</v>
      </c>
      <c r="F98" s="206" t="s">
        <v>256</v>
      </c>
      <c r="G98" s="204"/>
      <c r="H98" s="204"/>
      <c r="I98" s="207"/>
      <c r="J98" s="208">
        <f>BK98</f>
        <v>0</v>
      </c>
      <c r="K98" s="204"/>
      <c r="L98" s="209"/>
      <c r="M98" s="210"/>
      <c r="N98" s="211"/>
      <c r="O98" s="211"/>
      <c r="P98" s="212">
        <f>P99+P159+P178+P184+P198</f>
        <v>0</v>
      </c>
      <c r="Q98" s="211"/>
      <c r="R98" s="212">
        <f>R99+R159+R178+R184+R198</f>
        <v>81.712988879999997</v>
      </c>
      <c r="S98" s="211"/>
      <c r="T98" s="213">
        <f>T99+T159+T178+T184+T198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4" t="s">
        <v>87</v>
      </c>
      <c r="AT98" s="215" t="s">
        <v>79</v>
      </c>
      <c r="AU98" s="215" t="s">
        <v>80</v>
      </c>
      <c r="AY98" s="214" t="s">
        <v>257</v>
      </c>
      <c r="BK98" s="216">
        <f>BK99+BK159+BK178+BK184+BK198</f>
        <v>0</v>
      </c>
    </row>
    <row r="99" s="12" customFormat="1" ht="22.8" customHeight="1">
      <c r="A99" s="12"/>
      <c r="B99" s="203"/>
      <c r="C99" s="204"/>
      <c r="D99" s="205" t="s">
        <v>79</v>
      </c>
      <c r="E99" s="217" t="s">
        <v>87</v>
      </c>
      <c r="F99" s="217" t="s">
        <v>258</v>
      </c>
      <c r="G99" s="204"/>
      <c r="H99" s="204"/>
      <c r="I99" s="207"/>
      <c r="J99" s="218">
        <f>BK99</f>
        <v>0</v>
      </c>
      <c r="K99" s="204"/>
      <c r="L99" s="209"/>
      <c r="M99" s="210"/>
      <c r="N99" s="211"/>
      <c r="O99" s="211"/>
      <c r="P99" s="212">
        <f>SUM(P100:P158)</f>
        <v>0</v>
      </c>
      <c r="Q99" s="211"/>
      <c r="R99" s="212">
        <f>SUM(R100:R158)</f>
        <v>0.035507280000000002</v>
      </c>
      <c r="S99" s="211"/>
      <c r="T99" s="213">
        <f>SUM(T100:T158)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4" t="s">
        <v>87</v>
      </c>
      <c r="AT99" s="215" t="s">
        <v>79</v>
      </c>
      <c r="AU99" s="215" t="s">
        <v>87</v>
      </c>
      <c r="AY99" s="214" t="s">
        <v>257</v>
      </c>
      <c r="BK99" s="216">
        <f>SUM(BK100:BK158)</f>
        <v>0</v>
      </c>
    </row>
    <row r="100" s="2" customFormat="1" ht="24.15" customHeight="1">
      <c r="A100" s="41"/>
      <c r="B100" s="42"/>
      <c r="C100" s="219" t="s">
        <v>87</v>
      </c>
      <c r="D100" s="219" t="s">
        <v>259</v>
      </c>
      <c r="E100" s="220" t="s">
        <v>1415</v>
      </c>
      <c r="F100" s="221" t="s">
        <v>1416</v>
      </c>
      <c r="G100" s="222" t="s">
        <v>318</v>
      </c>
      <c r="H100" s="223">
        <v>11.85</v>
      </c>
      <c r="I100" s="224"/>
      <c r="J100" s="225">
        <f>ROUND(I100*H100,2)</f>
        <v>0</v>
      </c>
      <c r="K100" s="221" t="s">
        <v>263</v>
      </c>
      <c r="L100" s="47"/>
      <c r="M100" s="226" t="s">
        <v>35</v>
      </c>
      <c r="N100" s="227" t="s">
        <v>51</v>
      </c>
      <c r="O100" s="87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30" t="s">
        <v>264</v>
      </c>
      <c r="AT100" s="230" t="s">
        <v>259</v>
      </c>
      <c r="AU100" s="230" t="s">
        <v>89</v>
      </c>
      <c r="AY100" s="19" t="s">
        <v>257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87</v>
      </c>
      <c r="BK100" s="231">
        <f>ROUND(I100*H100,2)</f>
        <v>0</v>
      </c>
      <c r="BL100" s="19" t="s">
        <v>264</v>
      </c>
      <c r="BM100" s="230" t="s">
        <v>2911</v>
      </c>
    </row>
    <row r="101" s="2" customFormat="1">
      <c r="A101" s="41"/>
      <c r="B101" s="42"/>
      <c r="C101" s="43"/>
      <c r="D101" s="232" t="s">
        <v>266</v>
      </c>
      <c r="E101" s="43"/>
      <c r="F101" s="233" t="s">
        <v>1418</v>
      </c>
      <c r="G101" s="43"/>
      <c r="H101" s="43"/>
      <c r="I101" s="234"/>
      <c r="J101" s="43"/>
      <c r="K101" s="43"/>
      <c r="L101" s="47"/>
      <c r="M101" s="235"/>
      <c r="N101" s="23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266</v>
      </c>
      <c r="AU101" s="19" t="s">
        <v>89</v>
      </c>
    </row>
    <row r="102" s="13" customFormat="1">
      <c r="A102" s="13"/>
      <c r="B102" s="237"/>
      <c r="C102" s="238"/>
      <c r="D102" s="239" t="s">
        <v>268</v>
      </c>
      <c r="E102" s="240" t="s">
        <v>35</v>
      </c>
      <c r="F102" s="241" t="s">
        <v>2936</v>
      </c>
      <c r="G102" s="238"/>
      <c r="H102" s="240" t="s">
        <v>35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268</v>
      </c>
      <c r="AU102" s="247" t="s">
        <v>89</v>
      </c>
      <c r="AV102" s="13" t="s">
        <v>87</v>
      </c>
      <c r="AW102" s="13" t="s">
        <v>41</v>
      </c>
      <c r="AX102" s="13" t="s">
        <v>80</v>
      </c>
      <c r="AY102" s="247" t="s">
        <v>257</v>
      </c>
    </row>
    <row r="103" s="13" customFormat="1">
      <c r="A103" s="13"/>
      <c r="B103" s="237"/>
      <c r="C103" s="238"/>
      <c r="D103" s="239" t="s">
        <v>268</v>
      </c>
      <c r="E103" s="240" t="s">
        <v>35</v>
      </c>
      <c r="F103" s="241" t="s">
        <v>2937</v>
      </c>
      <c r="G103" s="238"/>
      <c r="H103" s="240" t="s">
        <v>35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268</v>
      </c>
      <c r="AU103" s="247" t="s">
        <v>89</v>
      </c>
      <c r="AV103" s="13" t="s">
        <v>87</v>
      </c>
      <c r="AW103" s="13" t="s">
        <v>41</v>
      </c>
      <c r="AX103" s="13" t="s">
        <v>80</v>
      </c>
      <c r="AY103" s="247" t="s">
        <v>257</v>
      </c>
    </row>
    <row r="104" s="14" customFormat="1">
      <c r="A104" s="14"/>
      <c r="B104" s="248"/>
      <c r="C104" s="249"/>
      <c r="D104" s="239" t="s">
        <v>268</v>
      </c>
      <c r="E104" s="250" t="s">
        <v>35</v>
      </c>
      <c r="F104" s="251" t="s">
        <v>1421</v>
      </c>
      <c r="G104" s="249"/>
      <c r="H104" s="252">
        <v>11.85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8" t="s">
        <v>268</v>
      </c>
      <c r="AU104" s="258" t="s">
        <v>89</v>
      </c>
      <c r="AV104" s="14" t="s">
        <v>89</v>
      </c>
      <c r="AW104" s="14" t="s">
        <v>41</v>
      </c>
      <c r="AX104" s="14" t="s">
        <v>80</v>
      </c>
      <c r="AY104" s="258" t="s">
        <v>257</v>
      </c>
    </row>
    <row r="105" s="15" customFormat="1">
      <c r="A105" s="15"/>
      <c r="B105" s="259"/>
      <c r="C105" s="260"/>
      <c r="D105" s="239" t="s">
        <v>268</v>
      </c>
      <c r="E105" s="261" t="s">
        <v>35</v>
      </c>
      <c r="F105" s="262" t="s">
        <v>272</v>
      </c>
      <c r="G105" s="260"/>
      <c r="H105" s="263">
        <v>11.85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9" t="s">
        <v>268</v>
      </c>
      <c r="AU105" s="269" t="s">
        <v>89</v>
      </c>
      <c r="AV105" s="15" t="s">
        <v>264</v>
      </c>
      <c r="AW105" s="15" t="s">
        <v>41</v>
      </c>
      <c r="AX105" s="15" t="s">
        <v>87</v>
      </c>
      <c r="AY105" s="269" t="s">
        <v>257</v>
      </c>
    </row>
    <row r="106" s="2" customFormat="1" ht="16.5" customHeight="1">
      <c r="A106" s="41"/>
      <c r="B106" s="42"/>
      <c r="C106" s="219" t="s">
        <v>89</v>
      </c>
      <c r="D106" s="219" t="s">
        <v>259</v>
      </c>
      <c r="E106" s="220" t="s">
        <v>1422</v>
      </c>
      <c r="F106" s="221" t="s">
        <v>1423</v>
      </c>
      <c r="G106" s="222" t="s">
        <v>262</v>
      </c>
      <c r="H106" s="223">
        <v>20.172000000000001</v>
      </c>
      <c r="I106" s="224"/>
      <c r="J106" s="225">
        <f>ROUND(I106*H106,2)</f>
        <v>0</v>
      </c>
      <c r="K106" s="221" t="s">
        <v>263</v>
      </c>
      <c r="L106" s="47"/>
      <c r="M106" s="226" t="s">
        <v>35</v>
      </c>
      <c r="N106" s="227" t="s">
        <v>51</v>
      </c>
      <c r="O106" s="87"/>
      <c r="P106" s="228">
        <f>O106*H106</f>
        <v>0</v>
      </c>
      <c r="Q106" s="228">
        <v>0.00069999999999999999</v>
      </c>
      <c r="R106" s="228">
        <f>Q106*H106</f>
        <v>0.0141204</v>
      </c>
      <c r="S106" s="228">
        <v>0</v>
      </c>
      <c r="T106" s="22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30" t="s">
        <v>264</v>
      </c>
      <c r="AT106" s="230" t="s">
        <v>259</v>
      </c>
      <c r="AU106" s="230" t="s">
        <v>89</v>
      </c>
      <c r="AY106" s="19" t="s">
        <v>257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87</v>
      </c>
      <c r="BK106" s="231">
        <f>ROUND(I106*H106,2)</f>
        <v>0</v>
      </c>
      <c r="BL106" s="19" t="s">
        <v>264</v>
      </c>
      <c r="BM106" s="230" t="s">
        <v>2914</v>
      </c>
    </row>
    <row r="107" s="2" customFormat="1">
      <c r="A107" s="41"/>
      <c r="B107" s="42"/>
      <c r="C107" s="43"/>
      <c r="D107" s="232" t="s">
        <v>266</v>
      </c>
      <c r="E107" s="43"/>
      <c r="F107" s="233" t="s">
        <v>1425</v>
      </c>
      <c r="G107" s="43"/>
      <c r="H107" s="43"/>
      <c r="I107" s="234"/>
      <c r="J107" s="43"/>
      <c r="K107" s="43"/>
      <c r="L107" s="47"/>
      <c r="M107" s="235"/>
      <c r="N107" s="23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266</v>
      </c>
      <c r="AU107" s="19" t="s">
        <v>89</v>
      </c>
    </row>
    <row r="108" s="13" customFormat="1">
      <c r="A108" s="13"/>
      <c r="B108" s="237"/>
      <c r="C108" s="238"/>
      <c r="D108" s="239" t="s">
        <v>268</v>
      </c>
      <c r="E108" s="240" t="s">
        <v>35</v>
      </c>
      <c r="F108" s="241" t="s">
        <v>2936</v>
      </c>
      <c r="G108" s="238"/>
      <c r="H108" s="240" t="s">
        <v>35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268</v>
      </c>
      <c r="AU108" s="247" t="s">
        <v>89</v>
      </c>
      <c r="AV108" s="13" t="s">
        <v>87</v>
      </c>
      <c r="AW108" s="13" t="s">
        <v>41</v>
      </c>
      <c r="AX108" s="13" t="s">
        <v>80</v>
      </c>
      <c r="AY108" s="247" t="s">
        <v>257</v>
      </c>
    </row>
    <row r="109" s="13" customFormat="1">
      <c r="A109" s="13"/>
      <c r="B109" s="237"/>
      <c r="C109" s="238"/>
      <c r="D109" s="239" t="s">
        <v>268</v>
      </c>
      <c r="E109" s="240" t="s">
        <v>35</v>
      </c>
      <c r="F109" s="241" t="s">
        <v>2937</v>
      </c>
      <c r="G109" s="238"/>
      <c r="H109" s="240" t="s">
        <v>35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7" t="s">
        <v>268</v>
      </c>
      <c r="AU109" s="247" t="s">
        <v>89</v>
      </c>
      <c r="AV109" s="13" t="s">
        <v>87</v>
      </c>
      <c r="AW109" s="13" t="s">
        <v>41</v>
      </c>
      <c r="AX109" s="13" t="s">
        <v>80</v>
      </c>
      <c r="AY109" s="247" t="s">
        <v>257</v>
      </c>
    </row>
    <row r="110" s="14" customFormat="1">
      <c r="A110" s="14"/>
      <c r="B110" s="248"/>
      <c r="C110" s="249"/>
      <c r="D110" s="239" t="s">
        <v>268</v>
      </c>
      <c r="E110" s="250" t="s">
        <v>35</v>
      </c>
      <c r="F110" s="251" t="s">
        <v>1427</v>
      </c>
      <c r="G110" s="249"/>
      <c r="H110" s="252">
        <v>20.172000000000001</v>
      </c>
      <c r="I110" s="253"/>
      <c r="J110" s="249"/>
      <c r="K110" s="249"/>
      <c r="L110" s="254"/>
      <c r="M110" s="255"/>
      <c r="N110" s="256"/>
      <c r="O110" s="256"/>
      <c r="P110" s="256"/>
      <c r="Q110" s="256"/>
      <c r="R110" s="256"/>
      <c r="S110" s="256"/>
      <c r="T110" s="25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8" t="s">
        <v>268</v>
      </c>
      <c r="AU110" s="258" t="s">
        <v>89</v>
      </c>
      <c r="AV110" s="14" t="s">
        <v>89</v>
      </c>
      <c r="AW110" s="14" t="s">
        <v>41</v>
      </c>
      <c r="AX110" s="14" t="s">
        <v>80</v>
      </c>
      <c r="AY110" s="258" t="s">
        <v>257</v>
      </c>
    </row>
    <row r="111" s="15" customFormat="1">
      <c r="A111" s="15"/>
      <c r="B111" s="259"/>
      <c r="C111" s="260"/>
      <c r="D111" s="239" t="s">
        <v>268</v>
      </c>
      <c r="E111" s="261" t="s">
        <v>35</v>
      </c>
      <c r="F111" s="262" t="s">
        <v>272</v>
      </c>
      <c r="G111" s="260"/>
      <c r="H111" s="263">
        <v>20.172000000000001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9" t="s">
        <v>268</v>
      </c>
      <c r="AU111" s="269" t="s">
        <v>89</v>
      </c>
      <c r="AV111" s="15" t="s">
        <v>264</v>
      </c>
      <c r="AW111" s="15" t="s">
        <v>41</v>
      </c>
      <c r="AX111" s="15" t="s">
        <v>87</v>
      </c>
      <c r="AY111" s="269" t="s">
        <v>257</v>
      </c>
    </row>
    <row r="112" s="2" customFormat="1" ht="24.15" customHeight="1">
      <c r="A112" s="41"/>
      <c r="B112" s="42"/>
      <c r="C112" s="219" t="s">
        <v>98</v>
      </c>
      <c r="D112" s="219" t="s">
        <v>259</v>
      </c>
      <c r="E112" s="220" t="s">
        <v>1428</v>
      </c>
      <c r="F112" s="221" t="s">
        <v>1429</v>
      </c>
      <c r="G112" s="222" t="s">
        <v>262</v>
      </c>
      <c r="H112" s="223">
        <v>20.172000000000001</v>
      </c>
      <c r="I112" s="224"/>
      <c r="J112" s="225">
        <f>ROUND(I112*H112,2)</f>
        <v>0</v>
      </c>
      <c r="K112" s="221" t="s">
        <v>263</v>
      </c>
      <c r="L112" s="47"/>
      <c r="M112" s="226" t="s">
        <v>35</v>
      </c>
      <c r="N112" s="227" t="s">
        <v>51</v>
      </c>
      <c r="O112" s="87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0" t="s">
        <v>264</v>
      </c>
      <c r="AT112" s="230" t="s">
        <v>259</v>
      </c>
      <c r="AU112" s="230" t="s">
        <v>89</v>
      </c>
      <c r="AY112" s="19" t="s">
        <v>257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87</v>
      </c>
      <c r="BK112" s="231">
        <f>ROUND(I112*H112,2)</f>
        <v>0</v>
      </c>
      <c r="BL112" s="19" t="s">
        <v>264</v>
      </c>
      <c r="BM112" s="230" t="s">
        <v>2915</v>
      </c>
    </row>
    <row r="113" s="2" customFormat="1">
      <c r="A113" s="41"/>
      <c r="B113" s="42"/>
      <c r="C113" s="43"/>
      <c r="D113" s="232" t="s">
        <v>266</v>
      </c>
      <c r="E113" s="43"/>
      <c r="F113" s="233" t="s">
        <v>1431</v>
      </c>
      <c r="G113" s="43"/>
      <c r="H113" s="43"/>
      <c r="I113" s="234"/>
      <c r="J113" s="43"/>
      <c r="K113" s="43"/>
      <c r="L113" s="47"/>
      <c r="M113" s="235"/>
      <c r="N113" s="23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266</v>
      </c>
      <c r="AU113" s="19" t="s">
        <v>89</v>
      </c>
    </row>
    <row r="114" s="2" customFormat="1" ht="21.75" customHeight="1">
      <c r="A114" s="41"/>
      <c r="B114" s="42"/>
      <c r="C114" s="219" t="s">
        <v>264</v>
      </c>
      <c r="D114" s="219" t="s">
        <v>259</v>
      </c>
      <c r="E114" s="220" t="s">
        <v>1432</v>
      </c>
      <c r="F114" s="221" t="s">
        <v>1433</v>
      </c>
      <c r="G114" s="222" t="s">
        <v>318</v>
      </c>
      <c r="H114" s="223">
        <v>11.85</v>
      </c>
      <c r="I114" s="224"/>
      <c r="J114" s="225">
        <f>ROUND(I114*H114,2)</f>
        <v>0</v>
      </c>
      <c r="K114" s="221" t="s">
        <v>263</v>
      </c>
      <c r="L114" s="47"/>
      <c r="M114" s="226" t="s">
        <v>35</v>
      </c>
      <c r="N114" s="227" t="s">
        <v>51</v>
      </c>
      <c r="O114" s="87"/>
      <c r="P114" s="228">
        <f>O114*H114</f>
        <v>0</v>
      </c>
      <c r="Q114" s="228">
        <v>0.00046000000000000001</v>
      </c>
      <c r="R114" s="228">
        <f>Q114*H114</f>
        <v>0.0054510000000000001</v>
      </c>
      <c r="S114" s="228">
        <v>0</v>
      </c>
      <c r="T114" s="22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30" t="s">
        <v>264</v>
      </c>
      <c r="AT114" s="230" t="s">
        <v>259</v>
      </c>
      <c r="AU114" s="230" t="s">
        <v>89</v>
      </c>
      <c r="AY114" s="19" t="s">
        <v>257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87</v>
      </c>
      <c r="BK114" s="231">
        <f>ROUND(I114*H114,2)</f>
        <v>0</v>
      </c>
      <c r="BL114" s="19" t="s">
        <v>264</v>
      </c>
      <c r="BM114" s="230" t="s">
        <v>2916</v>
      </c>
    </row>
    <row r="115" s="2" customFormat="1">
      <c r="A115" s="41"/>
      <c r="B115" s="42"/>
      <c r="C115" s="43"/>
      <c r="D115" s="232" t="s">
        <v>266</v>
      </c>
      <c r="E115" s="43"/>
      <c r="F115" s="233" t="s">
        <v>1435</v>
      </c>
      <c r="G115" s="43"/>
      <c r="H115" s="43"/>
      <c r="I115" s="234"/>
      <c r="J115" s="43"/>
      <c r="K115" s="43"/>
      <c r="L115" s="47"/>
      <c r="M115" s="235"/>
      <c r="N115" s="23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266</v>
      </c>
      <c r="AU115" s="19" t="s">
        <v>89</v>
      </c>
    </row>
    <row r="116" s="13" customFormat="1">
      <c r="A116" s="13"/>
      <c r="B116" s="237"/>
      <c r="C116" s="238"/>
      <c r="D116" s="239" t="s">
        <v>268</v>
      </c>
      <c r="E116" s="240" t="s">
        <v>35</v>
      </c>
      <c r="F116" s="241" t="s">
        <v>2936</v>
      </c>
      <c r="G116" s="238"/>
      <c r="H116" s="240" t="s">
        <v>35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268</v>
      </c>
      <c r="AU116" s="247" t="s">
        <v>89</v>
      </c>
      <c r="AV116" s="13" t="s">
        <v>87</v>
      </c>
      <c r="AW116" s="13" t="s">
        <v>41</v>
      </c>
      <c r="AX116" s="13" t="s">
        <v>80</v>
      </c>
      <c r="AY116" s="247" t="s">
        <v>257</v>
      </c>
    </row>
    <row r="117" s="13" customFormat="1">
      <c r="A117" s="13"/>
      <c r="B117" s="237"/>
      <c r="C117" s="238"/>
      <c r="D117" s="239" t="s">
        <v>268</v>
      </c>
      <c r="E117" s="240" t="s">
        <v>35</v>
      </c>
      <c r="F117" s="241" t="s">
        <v>2937</v>
      </c>
      <c r="G117" s="238"/>
      <c r="H117" s="240" t="s">
        <v>35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268</v>
      </c>
      <c r="AU117" s="247" t="s">
        <v>89</v>
      </c>
      <c r="AV117" s="13" t="s">
        <v>87</v>
      </c>
      <c r="AW117" s="13" t="s">
        <v>41</v>
      </c>
      <c r="AX117" s="13" t="s">
        <v>80</v>
      </c>
      <c r="AY117" s="247" t="s">
        <v>257</v>
      </c>
    </row>
    <row r="118" s="14" customFormat="1">
      <c r="A118" s="14"/>
      <c r="B118" s="248"/>
      <c r="C118" s="249"/>
      <c r="D118" s="239" t="s">
        <v>268</v>
      </c>
      <c r="E118" s="250" t="s">
        <v>35</v>
      </c>
      <c r="F118" s="251" t="s">
        <v>1436</v>
      </c>
      <c r="G118" s="249"/>
      <c r="H118" s="252">
        <v>11.85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268</v>
      </c>
      <c r="AU118" s="258" t="s">
        <v>89</v>
      </c>
      <c r="AV118" s="14" t="s">
        <v>89</v>
      </c>
      <c r="AW118" s="14" t="s">
        <v>41</v>
      </c>
      <c r="AX118" s="14" t="s">
        <v>80</v>
      </c>
      <c r="AY118" s="258" t="s">
        <v>257</v>
      </c>
    </row>
    <row r="119" s="15" customFormat="1">
      <c r="A119" s="15"/>
      <c r="B119" s="259"/>
      <c r="C119" s="260"/>
      <c r="D119" s="239" t="s">
        <v>268</v>
      </c>
      <c r="E119" s="261" t="s">
        <v>35</v>
      </c>
      <c r="F119" s="262" t="s">
        <v>272</v>
      </c>
      <c r="G119" s="260"/>
      <c r="H119" s="263">
        <v>11.85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9" t="s">
        <v>268</v>
      </c>
      <c r="AU119" s="269" t="s">
        <v>89</v>
      </c>
      <c r="AV119" s="15" t="s">
        <v>264</v>
      </c>
      <c r="AW119" s="15" t="s">
        <v>41</v>
      </c>
      <c r="AX119" s="15" t="s">
        <v>87</v>
      </c>
      <c r="AY119" s="269" t="s">
        <v>257</v>
      </c>
    </row>
    <row r="120" s="2" customFormat="1" ht="24.15" customHeight="1">
      <c r="A120" s="41"/>
      <c r="B120" s="42"/>
      <c r="C120" s="219" t="s">
        <v>287</v>
      </c>
      <c r="D120" s="219" t="s">
        <v>259</v>
      </c>
      <c r="E120" s="220" t="s">
        <v>1437</v>
      </c>
      <c r="F120" s="221" t="s">
        <v>1438</v>
      </c>
      <c r="G120" s="222" t="s">
        <v>318</v>
      </c>
      <c r="H120" s="223">
        <v>11.85</v>
      </c>
      <c r="I120" s="224"/>
      <c r="J120" s="225">
        <f>ROUND(I120*H120,2)</f>
        <v>0</v>
      </c>
      <c r="K120" s="221" t="s">
        <v>263</v>
      </c>
      <c r="L120" s="47"/>
      <c r="M120" s="226" t="s">
        <v>35</v>
      </c>
      <c r="N120" s="227" t="s">
        <v>51</v>
      </c>
      <c r="O120" s="8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30" t="s">
        <v>264</v>
      </c>
      <c r="AT120" s="230" t="s">
        <v>259</v>
      </c>
      <c r="AU120" s="230" t="s">
        <v>89</v>
      </c>
      <c r="AY120" s="19" t="s">
        <v>257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87</v>
      </c>
      <c r="BK120" s="231">
        <f>ROUND(I120*H120,2)</f>
        <v>0</v>
      </c>
      <c r="BL120" s="19" t="s">
        <v>264</v>
      </c>
      <c r="BM120" s="230" t="s">
        <v>2917</v>
      </c>
    </row>
    <row r="121" s="2" customFormat="1">
      <c r="A121" s="41"/>
      <c r="B121" s="42"/>
      <c r="C121" s="43"/>
      <c r="D121" s="232" t="s">
        <v>266</v>
      </c>
      <c r="E121" s="43"/>
      <c r="F121" s="233" t="s">
        <v>1440</v>
      </c>
      <c r="G121" s="43"/>
      <c r="H121" s="43"/>
      <c r="I121" s="234"/>
      <c r="J121" s="43"/>
      <c r="K121" s="43"/>
      <c r="L121" s="47"/>
      <c r="M121" s="235"/>
      <c r="N121" s="23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266</v>
      </c>
      <c r="AU121" s="19" t="s">
        <v>89</v>
      </c>
    </row>
    <row r="122" s="2" customFormat="1" ht="21.75" customHeight="1">
      <c r="A122" s="41"/>
      <c r="B122" s="42"/>
      <c r="C122" s="219" t="s">
        <v>294</v>
      </c>
      <c r="D122" s="219" t="s">
        <v>259</v>
      </c>
      <c r="E122" s="220" t="s">
        <v>1441</v>
      </c>
      <c r="F122" s="221" t="s">
        <v>1442</v>
      </c>
      <c r="G122" s="222" t="s">
        <v>262</v>
      </c>
      <c r="H122" s="223">
        <v>20.172000000000001</v>
      </c>
      <c r="I122" s="224"/>
      <c r="J122" s="225">
        <f>ROUND(I122*H122,2)</f>
        <v>0</v>
      </c>
      <c r="K122" s="221" t="s">
        <v>263</v>
      </c>
      <c r="L122" s="47"/>
      <c r="M122" s="226" t="s">
        <v>35</v>
      </c>
      <c r="N122" s="227" t="s">
        <v>51</v>
      </c>
      <c r="O122" s="87"/>
      <c r="P122" s="228">
        <f>O122*H122</f>
        <v>0</v>
      </c>
      <c r="Q122" s="228">
        <v>0.00079000000000000001</v>
      </c>
      <c r="R122" s="228">
        <f>Q122*H122</f>
        <v>0.015935879999999999</v>
      </c>
      <c r="S122" s="228">
        <v>0</v>
      </c>
      <c r="T122" s="22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30" t="s">
        <v>264</v>
      </c>
      <c r="AT122" s="230" t="s">
        <v>259</v>
      </c>
      <c r="AU122" s="230" t="s">
        <v>89</v>
      </c>
      <c r="AY122" s="19" t="s">
        <v>257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87</v>
      </c>
      <c r="BK122" s="231">
        <f>ROUND(I122*H122,2)</f>
        <v>0</v>
      </c>
      <c r="BL122" s="19" t="s">
        <v>264</v>
      </c>
      <c r="BM122" s="230" t="s">
        <v>2918</v>
      </c>
    </row>
    <row r="123" s="2" customFormat="1">
      <c r="A123" s="41"/>
      <c r="B123" s="42"/>
      <c r="C123" s="43"/>
      <c r="D123" s="232" t="s">
        <v>266</v>
      </c>
      <c r="E123" s="43"/>
      <c r="F123" s="233" t="s">
        <v>1444</v>
      </c>
      <c r="G123" s="43"/>
      <c r="H123" s="43"/>
      <c r="I123" s="234"/>
      <c r="J123" s="43"/>
      <c r="K123" s="43"/>
      <c r="L123" s="47"/>
      <c r="M123" s="235"/>
      <c r="N123" s="23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266</v>
      </c>
      <c r="AU123" s="19" t="s">
        <v>89</v>
      </c>
    </row>
    <row r="124" s="13" customFormat="1">
      <c r="A124" s="13"/>
      <c r="B124" s="237"/>
      <c r="C124" s="238"/>
      <c r="D124" s="239" t="s">
        <v>268</v>
      </c>
      <c r="E124" s="240" t="s">
        <v>35</v>
      </c>
      <c r="F124" s="241" t="s">
        <v>2936</v>
      </c>
      <c r="G124" s="238"/>
      <c r="H124" s="240" t="s">
        <v>35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268</v>
      </c>
      <c r="AU124" s="247" t="s">
        <v>89</v>
      </c>
      <c r="AV124" s="13" t="s">
        <v>87</v>
      </c>
      <c r="AW124" s="13" t="s">
        <v>41</v>
      </c>
      <c r="AX124" s="13" t="s">
        <v>80</v>
      </c>
      <c r="AY124" s="247" t="s">
        <v>257</v>
      </c>
    </row>
    <row r="125" s="13" customFormat="1">
      <c r="A125" s="13"/>
      <c r="B125" s="237"/>
      <c r="C125" s="238"/>
      <c r="D125" s="239" t="s">
        <v>268</v>
      </c>
      <c r="E125" s="240" t="s">
        <v>35</v>
      </c>
      <c r="F125" s="241" t="s">
        <v>2937</v>
      </c>
      <c r="G125" s="238"/>
      <c r="H125" s="240" t="s">
        <v>35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268</v>
      </c>
      <c r="AU125" s="247" t="s">
        <v>89</v>
      </c>
      <c r="AV125" s="13" t="s">
        <v>87</v>
      </c>
      <c r="AW125" s="13" t="s">
        <v>41</v>
      </c>
      <c r="AX125" s="13" t="s">
        <v>80</v>
      </c>
      <c r="AY125" s="247" t="s">
        <v>257</v>
      </c>
    </row>
    <row r="126" s="14" customFormat="1">
      <c r="A126" s="14"/>
      <c r="B126" s="248"/>
      <c r="C126" s="249"/>
      <c r="D126" s="239" t="s">
        <v>268</v>
      </c>
      <c r="E126" s="250" t="s">
        <v>35</v>
      </c>
      <c r="F126" s="251" t="s">
        <v>1445</v>
      </c>
      <c r="G126" s="249"/>
      <c r="H126" s="252">
        <v>20.172000000000001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268</v>
      </c>
      <c r="AU126" s="258" t="s">
        <v>89</v>
      </c>
      <c r="AV126" s="14" t="s">
        <v>89</v>
      </c>
      <c r="AW126" s="14" t="s">
        <v>41</v>
      </c>
      <c r="AX126" s="14" t="s">
        <v>80</v>
      </c>
      <c r="AY126" s="258" t="s">
        <v>257</v>
      </c>
    </row>
    <row r="127" s="15" customFormat="1">
      <c r="A127" s="15"/>
      <c r="B127" s="259"/>
      <c r="C127" s="260"/>
      <c r="D127" s="239" t="s">
        <v>268</v>
      </c>
      <c r="E127" s="261" t="s">
        <v>35</v>
      </c>
      <c r="F127" s="262" t="s">
        <v>272</v>
      </c>
      <c r="G127" s="260"/>
      <c r="H127" s="263">
        <v>20.172000000000001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9" t="s">
        <v>268</v>
      </c>
      <c r="AU127" s="269" t="s">
        <v>89</v>
      </c>
      <c r="AV127" s="15" t="s">
        <v>264</v>
      </c>
      <c r="AW127" s="15" t="s">
        <v>41</v>
      </c>
      <c r="AX127" s="15" t="s">
        <v>87</v>
      </c>
      <c r="AY127" s="269" t="s">
        <v>257</v>
      </c>
    </row>
    <row r="128" s="2" customFormat="1" ht="24.15" customHeight="1">
      <c r="A128" s="41"/>
      <c r="B128" s="42"/>
      <c r="C128" s="219" t="s">
        <v>302</v>
      </c>
      <c r="D128" s="219" t="s">
        <v>259</v>
      </c>
      <c r="E128" s="220" t="s">
        <v>1446</v>
      </c>
      <c r="F128" s="221" t="s">
        <v>1447</v>
      </c>
      <c r="G128" s="222" t="s">
        <v>262</v>
      </c>
      <c r="H128" s="223">
        <v>20.172000000000001</v>
      </c>
      <c r="I128" s="224"/>
      <c r="J128" s="225">
        <f>ROUND(I128*H128,2)</f>
        <v>0</v>
      </c>
      <c r="K128" s="221" t="s">
        <v>263</v>
      </c>
      <c r="L128" s="47"/>
      <c r="M128" s="226" t="s">
        <v>35</v>
      </c>
      <c r="N128" s="227" t="s">
        <v>51</v>
      </c>
      <c r="O128" s="87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30" t="s">
        <v>264</v>
      </c>
      <c r="AT128" s="230" t="s">
        <v>259</v>
      </c>
      <c r="AU128" s="230" t="s">
        <v>89</v>
      </c>
      <c r="AY128" s="19" t="s">
        <v>257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9" t="s">
        <v>87</v>
      </c>
      <c r="BK128" s="231">
        <f>ROUND(I128*H128,2)</f>
        <v>0</v>
      </c>
      <c r="BL128" s="19" t="s">
        <v>264</v>
      </c>
      <c r="BM128" s="230" t="s">
        <v>2919</v>
      </c>
    </row>
    <row r="129" s="2" customFormat="1">
      <c r="A129" s="41"/>
      <c r="B129" s="42"/>
      <c r="C129" s="43"/>
      <c r="D129" s="232" t="s">
        <v>266</v>
      </c>
      <c r="E129" s="43"/>
      <c r="F129" s="233" t="s">
        <v>1449</v>
      </c>
      <c r="G129" s="43"/>
      <c r="H129" s="43"/>
      <c r="I129" s="234"/>
      <c r="J129" s="43"/>
      <c r="K129" s="43"/>
      <c r="L129" s="47"/>
      <c r="M129" s="235"/>
      <c r="N129" s="23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266</v>
      </c>
      <c r="AU129" s="19" t="s">
        <v>89</v>
      </c>
    </row>
    <row r="130" s="2" customFormat="1" ht="37.8" customHeight="1">
      <c r="A130" s="41"/>
      <c r="B130" s="42"/>
      <c r="C130" s="219" t="s">
        <v>308</v>
      </c>
      <c r="D130" s="219" t="s">
        <v>259</v>
      </c>
      <c r="E130" s="220" t="s">
        <v>342</v>
      </c>
      <c r="F130" s="221" t="s">
        <v>343</v>
      </c>
      <c r="G130" s="222" t="s">
        <v>318</v>
      </c>
      <c r="H130" s="223">
        <v>11.85</v>
      </c>
      <c r="I130" s="224"/>
      <c r="J130" s="225">
        <f>ROUND(I130*H130,2)</f>
        <v>0</v>
      </c>
      <c r="K130" s="221" t="s">
        <v>263</v>
      </c>
      <c r="L130" s="47"/>
      <c r="M130" s="226" t="s">
        <v>35</v>
      </c>
      <c r="N130" s="227" t="s">
        <v>51</v>
      </c>
      <c r="O130" s="87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30" t="s">
        <v>264</v>
      </c>
      <c r="AT130" s="230" t="s">
        <v>259</v>
      </c>
      <c r="AU130" s="230" t="s">
        <v>89</v>
      </c>
      <c r="AY130" s="19" t="s">
        <v>257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87</v>
      </c>
      <c r="BK130" s="231">
        <f>ROUND(I130*H130,2)</f>
        <v>0</v>
      </c>
      <c r="BL130" s="19" t="s">
        <v>264</v>
      </c>
      <c r="BM130" s="230" t="s">
        <v>2920</v>
      </c>
    </row>
    <row r="131" s="2" customFormat="1">
      <c r="A131" s="41"/>
      <c r="B131" s="42"/>
      <c r="C131" s="43"/>
      <c r="D131" s="232" t="s">
        <v>266</v>
      </c>
      <c r="E131" s="43"/>
      <c r="F131" s="233" t="s">
        <v>345</v>
      </c>
      <c r="G131" s="43"/>
      <c r="H131" s="43"/>
      <c r="I131" s="234"/>
      <c r="J131" s="43"/>
      <c r="K131" s="43"/>
      <c r="L131" s="47"/>
      <c r="M131" s="235"/>
      <c r="N131" s="23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266</v>
      </c>
      <c r="AU131" s="19" t="s">
        <v>89</v>
      </c>
    </row>
    <row r="132" s="13" customFormat="1">
      <c r="A132" s="13"/>
      <c r="B132" s="237"/>
      <c r="C132" s="238"/>
      <c r="D132" s="239" t="s">
        <v>268</v>
      </c>
      <c r="E132" s="240" t="s">
        <v>35</v>
      </c>
      <c r="F132" s="241" t="s">
        <v>2936</v>
      </c>
      <c r="G132" s="238"/>
      <c r="H132" s="240" t="s">
        <v>35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268</v>
      </c>
      <c r="AU132" s="247" t="s">
        <v>89</v>
      </c>
      <c r="AV132" s="13" t="s">
        <v>87</v>
      </c>
      <c r="AW132" s="13" t="s">
        <v>41</v>
      </c>
      <c r="AX132" s="13" t="s">
        <v>80</v>
      </c>
      <c r="AY132" s="247" t="s">
        <v>257</v>
      </c>
    </row>
    <row r="133" s="13" customFormat="1">
      <c r="A133" s="13"/>
      <c r="B133" s="237"/>
      <c r="C133" s="238"/>
      <c r="D133" s="239" t="s">
        <v>268</v>
      </c>
      <c r="E133" s="240" t="s">
        <v>35</v>
      </c>
      <c r="F133" s="241" t="s">
        <v>346</v>
      </c>
      <c r="G133" s="238"/>
      <c r="H133" s="240" t="s">
        <v>35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268</v>
      </c>
      <c r="AU133" s="247" t="s">
        <v>89</v>
      </c>
      <c r="AV133" s="13" t="s">
        <v>87</v>
      </c>
      <c r="AW133" s="13" t="s">
        <v>41</v>
      </c>
      <c r="AX133" s="13" t="s">
        <v>80</v>
      </c>
      <c r="AY133" s="247" t="s">
        <v>257</v>
      </c>
    </row>
    <row r="134" s="13" customFormat="1">
      <c r="A134" s="13"/>
      <c r="B134" s="237"/>
      <c r="C134" s="238"/>
      <c r="D134" s="239" t="s">
        <v>268</v>
      </c>
      <c r="E134" s="240" t="s">
        <v>35</v>
      </c>
      <c r="F134" s="241" t="s">
        <v>2937</v>
      </c>
      <c r="G134" s="238"/>
      <c r="H134" s="240" t="s">
        <v>35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268</v>
      </c>
      <c r="AU134" s="247" t="s">
        <v>89</v>
      </c>
      <c r="AV134" s="13" t="s">
        <v>87</v>
      </c>
      <c r="AW134" s="13" t="s">
        <v>41</v>
      </c>
      <c r="AX134" s="13" t="s">
        <v>80</v>
      </c>
      <c r="AY134" s="247" t="s">
        <v>257</v>
      </c>
    </row>
    <row r="135" s="14" customFormat="1">
      <c r="A135" s="14"/>
      <c r="B135" s="248"/>
      <c r="C135" s="249"/>
      <c r="D135" s="239" t="s">
        <v>268</v>
      </c>
      <c r="E135" s="250" t="s">
        <v>35</v>
      </c>
      <c r="F135" s="251" t="s">
        <v>1436</v>
      </c>
      <c r="G135" s="249"/>
      <c r="H135" s="252">
        <v>11.85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268</v>
      </c>
      <c r="AU135" s="258" t="s">
        <v>89</v>
      </c>
      <c r="AV135" s="14" t="s">
        <v>89</v>
      </c>
      <c r="AW135" s="14" t="s">
        <v>41</v>
      </c>
      <c r="AX135" s="14" t="s">
        <v>80</v>
      </c>
      <c r="AY135" s="258" t="s">
        <v>257</v>
      </c>
    </row>
    <row r="136" s="15" customFormat="1">
      <c r="A136" s="15"/>
      <c r="B136" s="259"/>
      <c r="C136" s="260"/>
      <c r="D136" s="239" t="s">
        <v>268</v>
      </c>
      <c r="E136" s="261" t="s">
        <v>35</v>
      </c>
      <c r="F136" s="262" t="s">
        <v>272</v>
      </c>
      <c r="G136" s="260"/>
      <c r="H136" s="263">
        <v>11.85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9" t="s">
        <v>268</v>
      </c>
      <c r="AU136" s="269" t="s">
        <v>89</v>
      </c>
      <c r="AV136" s="15" t="s">
        <v>264</v>
      </c>
      <c r="AW136" s="15" t="s">
        <v>41</v>
      </c>
      <c r="AX136" s="15" t="s">
        <v>87</v>
      </c>
      <c r="AY136" s="269" t="s">
        <v>257</v>
      </c>
    </row>
    <row r="137" s="2" customFormat="1" ht="37.8" customHeight="1">
      <c r="A137" s="41"/>
      <c r="B137" s="42"/>
      <c r="C137" s="219" t="s">
        <v>315</v>
      </c>
      <c r="D137" s="219" t="s">
        <v>259</v>
      </c>
      <c r="E137" s="220" t="s">
        <v>349</v>
      </c>
      <c r="F137" s="221" t="s">
        <v>350</v>
      </c>
      <c r="G137" s="222" t="s">
        <v>318</v>
      </c>
      <c r="H137" s="223">
        <v>23.699999999999999</v>
      </c>
      <c r="I137" s="224"/>
      <c r="J137" s="225">
        <f>ROUND(I137*H137,2)</f>
        <v>0</v>
      </c>
      <c r="K137" s="221" t="s">
        <v>263</v>
      </c>
      <c r="L137" s="47"/>
      <c r="M137" s="226" t="s">
        <v>35</v>
      </c>
      <c r="N137" s="227" t="s">
        <v>51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30" t="s">
        <v>264</v>
      </c>
      <c r="AT137" s="230" t="s">
        <v>259</v>
      </c>
      <c r="AU137" s="230" t="s">
        <v>89</v>
      </c>
      <c r="AY137" s="19" t="s">
        <v>257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87</v>
      </c>
      <c r="BK137" s="231">
        <f>ROUND(I137*H137,2)</f>
        <v>0</v>
      </c>
      <c r="BL137" s="19" t="s">
        <v>264</v>
      </c>
      <c r="BM137" s="230" t="s">
        <v>2921</v>
      </c>
    </row>
    <row r="138" s="2" customFormat="1">
      <c r="A138" s="41"/>
      <c r="B138" s="42"/>
      <c r="C138" s="43"/>
      <c r="D138" s="232" t="s">
        <v>266</v>
      </c>
      <c r="E138" s="43"/>
      <c r="F138" s="233" t="s">
        <v>352</v>
      </c>
      <c r="G138" s="43"/>
      <c r="H138" s="43"/>
      <c r="I138" s="234"/>
      <c r="J138" s="43"/>
      <c r="K138" s="43"/>
      <c r="L138" s="47"/>
      <c r="M138" s="235"/>
      <c r="N138" s="23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266</v>
      </c>
      <c r="AU138" s="19" t="s">
        <v>89</v>
      </c>
    </row>
    <row r="139" s="13" customFormat="1">
      <c r="A139" s="13"/>
      <c r="B139" s="237"/>
      <c r="C139" s="238"/>
      <c r="D139" s="239" t="s">
        <v>268</v>
      </c>
      <c r="E139" s="240" t="s">
        <v>35</v>
      </c>
      <c r="F139" s="241" t="s">
        <v>2936</v>
      </c>
      <c r="G139" s="238"/>
      <c r="H139" s="240" t="s">
        <v>35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268</v>
      </c>
      <c r="AU139" s="247" t="s">
        <v>89</v>
      </c>
      <c r="AV139" s="13" t="s">
        <v>87</v>
      </c>
      <c r="AW139" s="13" t="s">
        <v>41</v>
      </c>
      <c r="AX139" s="13" t="s">
        <v>80</v>
      </c>
      <c r="AY139" s="247" t="s">
        <v>257</v>
      </c>
    </row>
    <row r="140" s="13" customFormat="1">
      <c r="A140" s="13"/>
      <c r="B140" s="237"/>
      <c r="C140" s="238"/>
      <c r="D140" s="239" t="s">
        <v>268</v>
      </c>
      <c r="E140" s="240" t="s">
        <v>35</v>
      </c>
      <c r="F140" s="241" t="s">
        <v>346</v>
      </c>
      <c r="G140" s="238"/>
      <c r="H140" s="240" t="s">
        <v>35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268</v>
      </c>
      <c r="AU140" s="247" t="s">
        <v>89</v>
      </c>
      <c r="AV140" s="13" t="s">
        <v>87</v>
      </c>
      <c r="AW140" s="13" t="s">
        <v>41</v>
      </c>
      <c r="AX140" s="13" t="s">
        <v>80</v>
      </c>
      <c r="AY140" s="247" t="s">
        <v>257</v>
      </c>
    </row>
    <row r="141" s="13" customFormat="1">
      <c r="A141" s="13"/>
      <c r="B141" s="237"/>
      <c r="C141" s="238"/>
      <c r="D141" s="239" t="s">
        <v>268</v>
      </c>
      <c r="E141" s="240" t="s">
        <v>35</v>
      </c>
      <c r="F141" s="241" t="s">
        <v>2937</v>
      </c>
      <c r="G141" s="238"/>
      <c r="H141" s="240" t="s">
        <v>35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268</v>
      </c>
      <c r="AU141" s="247" t="s">
        <v>89</v>
      </c>
      <c r="AV141" s="13" t="s">
        <v>87</v>
      </c>
      <c r="AW141" s="13" t="s">
        <v>41</v>
      </c>
      <c r="AX141" s="13" t="s">
        <v>80</v>
      </c>
      <c r="AY141" s="247" t="s">
        <v>257</v>
      </c>
    </row>
    <row r="142" s="14" customFormat="1">
      <c r="A142" s="14"/>
      <c r="B142" s="248"/>
      <c r="C142" s="249"/>
      <c r="D142" s="239" t="s">
        <v>268</v>
      </c>
      <c r="E142" s="250" t="s">
        <v>35</v>
      </c>
      <c r="F142" s="251" t="s">
        <v>1452</v>
      </c>
      <c r="G142" s="249"/>
      <c r="H142" s="252">
        <v>23.699999999999999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268</v>
      </c>
      <c r="AU142" s="258" t="s">
        <v>89</v>
      </c>
      <c r="AV142" s="14" t="s">
        <v>89</v>
      </c>
      <c r="AW142" s="14" t="s">
        <v>41</v>
      </c>
      <c r="AX142" s="14" t="s">
        <v>80</v>
      </c>
      <c r="AY142" s="258" t="s">
        <v>257</v>
      </c>
    </row>
    <row r="143" s="15" customFormat="1">
      <c r="A143" s="15"/>
      <c r="B143" s="259"/>
      <c r="C143" s="260"/>
      <c r="D143" s="239" t="s">
        <v>268</v>
      </c>
      <c r="E143" s="261" t="s">
        <v>35</v>
      </c>
      <c r="F143" s="262" t="s">
        <v>272</v>
      </c>
      <c r="G143" s="260"/>
      <c r="H143" s="263">
        <v>23.699999999999999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9" t="s">
        <v>268</v>
      </c>
      <c r="AU143" s="269" t="s">
        <v>89</v>
      </c>
      <c r="AV143" s="15" t="s">
        <v>264</v>
      </c>
      <c r="AW143" s="15" t="s">
        <v>41</v>
      </c>
      <c r="AX143" s="15" t="s">
        <v>87</v>
      </c>
      <c r="AY143" s="269" t="s">
        <v>257</v>
      </c>
    </row>
    <row r="144" s="2" customFormat="1" ht="24.15" customHeight="1">
      <c r="A144" s="41"/>
      <c r="B144" s="42"/>
      <c r="C144" s="219" t="s">
        <v>323</v>
      </c>
      <c r="D144" s="219" t="s">
        <v>259</v>
      </c>
      <c r="E144" s="220" t="s">
        <v>354</v>
      </c>
      <c r="F144" s="221" t="s">
        <v>355</v>
      </c>
      <c r="G144" s="222" t="s">
        <v>356</v>
      </c>
      <c r="H144" s="223">
        <v>20.145</v>
      </c>
      <c r="I144" s="224"/>
      <c r="J144" s="225">
        <f>ROUND(I144*H144,2)</f>
        <v>0</v>
      </c>
      <c r="K144" s="221" t="s">
        <v>263</v>
      </c>
      <c r="L144" s="47"/>
      <c r="M144" s="226" t="s">
        <v>35</v>
      </c>
      <c r="N144" s="227" t="s">
        <v>51</v>
      </c>
      <c r="O144" s="87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30" t="s">
        <v>264</v>
      </c>
      <c r="AT144" s="230" t="s">
        <v>259</v>
      </c>
      <c r="AU144" s="230" t="s">
        <v>89</v>
      </c>
      <c r="AY144" s="19" t="s">
        <v>257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87</v>
      </c>
      <c r="BK144" s="231">
        <f>ROUND(I144*H144,2)</f>
        <v>0</v>
      </c>
      <c r="BL144" s="19" t="s">
        <v>264</v>
      </c>
      <c r="BM144" s="230" t="s">
        <v>2922</v>
      </c>
    </row>
    <row r="145" s="2" customFormat="1">
      <c r="A145" s="41"/>
      <c r="B145" s="42"/>
      <c r="C145" s="43"/>
      <c r="D145" s="232" t="s">
        <v>266</v>
      </c>
      <c r="E145" s="43"/>
      <c r="F145" s="233" t="s">
        <v>358</v>
      </c>
      <c r="G145" s="43"/>
      <c r="H145" s="43"/>
      <c r="I145" s="234"/>
      <c r="J145" s="43"/>
      <c r="K145" s="43"/>
      <c r="L145" s="47"/>
      <c r="M145" s="235"/>
      <c r="N145" s="23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266</v>
      </c>
      <c r="AU145" s="19" t="s">
        <v>89</v>
      </c>
    </row>
    <row r="146" s="13" customFormat="1">
      <c r="A146" s="13"/>
      <c r="B146" s="237"/>
      <c r="C146" s="238"/>
      <c r="D146" s="239" t="s">
        <v>268</v>
      </c>
      <c r="E146" s="240" t="s">
        <v>35</v>
      </c>
      <c r="F146" s="241" t="s">
        <v>2936</v>
      </c>
      <c r="G146" s="238"/>
      <c r="H146" s="240" t="s">
        <v>35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268</v>
      </c>
      <c r="AU146" s="247" t="s">
        <v>89</v>
      </c>
      <c r="AV146" s="13" t="s">
        <v>87</v>
      </c>
      <c r="AW146" s="13" t="s">
        <v>41</v>
      </c>
      <c r="AX146" s="13" t="s">
        <v>80</v>
      </c>
      <c r="AY146" s="247" t="s">
        <v>257</v>
      </c>
    </row>
    <row r="147" s="13" customFormat="1">
      <c r="A147" s="13"/>
      <c r="B147" s="237"/>
      <c r="C147" s="238"/>
      <c r="D147" s="239" t="s">
        <v>268</v>
      </c>
      <c r="E147" s="240" t="s">
        <v>35</v>
      </c>
      <c r="F147" s="241" t="s">
        <v>359</v>
      </c>
      <c r="G147" s="238"/>
      <c r="H147" s="240" t="s">
        <v>35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268</v>
      </c>
      <c r="AU147" s="247" t="s">
        <v>89</v>
      </c>
      <c r="AV147" s="13" t="s">
        <v>87</v>
      </c>
      <c r="AW147" s="13" t="s">
        <v>41</v>
      </c>
      <c r="AX147" s="13" t="s">
        <v>80</v>
      </c>
      <c r="AY147" s="247" t="s">
        <v>257</v>
      </c>
    </row>
    <row r="148" s="13" customFormat="1">
      <c r="A148" s="13"/>
      <c r="B148" s="237"/>
      <c r="C148" s="238"/>
      <c r="D148" s="239" t="s">
        <v>268</v>
      </c>
      <c r="E148" s="240" t="s">
        <v>35</v>
      </c>
      <c r="F148" s="241" t="s">
        <v>2937</v>
      </c>
      <c r="G148" s="238"/>
      <c r="H148" s="240" t="s">
        <v>35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268</v>
      </c>
      <c r="AU148" s="247" t="s">
        <v>89</v>
      </c>
      <c r="AV148" s="13" t="s">
        <v>87</v>
      </c>
      <c r="AW148" s="13" t="s">
        <v>41</v>
      </c>
      <c r="AX148" s="13" t="s">
        <v>80</v>
      </c>
      <c r="AY148" s="247" t="s">
        <v>257</v>
      </c>
    </row>
    <row r="149" s="14" customFormat="1">
      <c r="A149" s="14"/>
      <c r="B149" s="248"/>
      <c r="C149" s="249"/>
      <c r="D149" s="239" t="s">
        <v>268</v>
      </c>
      <c r="E149" s="250" t="s">
        <v>35</v>
      </c>
      <c r="F149" s="251" t="s">
        <v>1454</v>
      </c>
      <c r="G149" s="249"/>
      <c r="H149" s="252">
        <v>20.145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268</v>
      </c>
      <c r="AU149" s="258" t="s">
        <v>89</v>
      </c>
      <c r="AV149" s="14" t="s">
        <v>89</v>
      </c>
      <c r="AW149" s="14" t="s">
        <v>41</v>
      </c>
      <c r="AX149" s="14" t="s">
        <v>80</v>
      </c>
      <c r="AY149" s="258" t="s">
        <v>257</v>
      </c>
    </row>
    <row r="150" s="15" customFormat="1">
      <c r="A150" s="15"/>
      <c r="B150" s="259"/>
      <c r="C150" s="260"/>
      <c r="D150" s="239" t="s">
        <v>268</v>
      </c>
      <c r="E150" s="261" t="s">
        <v>35</v>
      </c>
      <c r="F150" s="262" t="s">
        <v>272</v>
      </c>
      <c r="G150" s="260"/>
      <c r="H150" s="263">
        <v>20.145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268</v>
      </c>
      <c r="AU150" s="269" t="s">
        <v>89</v>
      </c>
      <c r="AV150" s="15" t="s">
        <v>264</v>
      </c>
      <c r="AW150" s="15" t="s">
        <v>41</v>
      </c>
      <c r="AX150" s="15" t="s">
        <v>87</v>
      </c>
      <c r="AY150" s="269" t="s">
        <v>257</v>
      </c>
    </row>
    <row r="151" s="2" customFormat="1" ht="24.15" customHeight="1">
      <c r="A151" s="41"/>
      <c r="B151" s="42"/>
      <c r="C151" s="219" t="s">
        <v>331</v>
      </c>
      <c r="D151" s="219" t="s">
        <v>259</v>
      </c>
      <c r="E151" s="220" t="s">
        <v>362</v>
      </c>
      <c r="F151" s="221" t="s">
        <v>363</v>
      </c>
      <c r="G151" s="222" t="s">
        <v>318</v>
      </c>
      <c r="H151" s="223">
        <v>9.4260000000000002</v>
      </c>
      <c r="I151" s="224"/>
      <c r="J151" s="225">
        <f>ROUND(I151*H151,2)</f>
        <v>0</v>
      </c>
      <c r="K151" s="221" t="s">
        <v>263</v>
      </c>
      <c r="L151" s="47"/>
      <c r="M151" s="226" t="s">
        <v>35</v>
      </c>
      <c r="N151" s="227" t="s">
        <v>51</v>
      </c>
      <c r="O151" s="8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30" t="s">
        <v>264</v>
      </c>
      <c r="AT151" s="230" t="s">
        <v>259</v>
      </c>
      <c r="AU151" s="230" t="s">
        <v>89</v>
      </c>
      <c r="AY151" s="19" t="s">
        <v>257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87</v>
      </c>
      <c r="BK151" s="231">
        <f>ROUND(I151*H151,2)</f>
        <v>0</v>
      </c>
      <c r="BL151" s="19" t="s">
        <v>264</v>
      </c>
      <c r="BM151" s="230" t="s">
        <v>2923</v>
      </c>
    </row>
    <row r="152" s="2" customFormat="1">
      <c r="A152" s="41"/>
      <c r="B152" s="42"/>
      <c r="C152" s="43"/>
      <c r="D152" s="232" t="s">
        <v>266</v>
      </c>
      <c r="E152" s="43"/>
      <c r="F152" s="233" t="s">
        <v>365</v>
      </c>
      <c r="G152" s="43"/>
      <c r="H152" s="43"/>
      <c r="I152" s="234"/>
      <c r="J152" s="43"/>
      <c r="K152" s="43"/>
      <c r="L152" s="47"/>
      <c r="M152" s="235"/>
      <c r="N152" s="23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266</v>
      </c>
      <c r="AU152" s="19" t="s">
        <v>89</v>
      </c>
    </row>
    <row r="153" s="13" customFormat="1">
      <c r="A153" s="13"/>
      <c r="B153" s="237"/>
      <c r="C153" s="238"/>
      <c r="D153" s="239" t="s">
        <v>268</v>
      </c>
      <c r="E153" s="240" t="s">
        <v>35</v>
      </c>
      <c r="F153" s="241" t="s">
        <v>2936</v>
      </c>
      <c r="G153" s="238"/>
      <c r="H153" s="240" t="s">
        <v>35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268</v>
      </c>
      <c r="AU153" s="247" t="s">
        <v>89</v>
      </c>
      <c r="AV153" s="13" t="s">
        <v>87</v>
      </c>
      <c r="AW153" s="13" t="s">
        <v>41</v>
      </c>
      <c r="AX153" s="13" t="s">
        <v>80</v>
      </c>
      <c r="AY153" s="247" t="s">
        <v>257</v>
      </c>
    </row>
    <row r="154" s="13" customFormat="1">
      <c r="A154" s="13"/>
      <c r="B154" s="237"/>
      <c r="C154" s="238"/>
      <c r="D154" s="239" t="s">
        <v>268</v>
      </c>
      <c r="E154" s="240" t="s">
        <v>35</v>
      </c>
      <c r="F154" s="241" t="s">
        <v>2937</v>
      </c>
      <c r="G154" s="238"/>
      <c r="H154" s="240" t="s">
        <v>35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268</v>
      </c>
      <c r="AU154" s="247" t="s">
        <v>89</v>
      </c>
      <c r="AV154" s="13" t="s">
        <v>87</v>
      </c>
      <c r="AW154" s="13" t="s">
        <v>41</v>
      </c>
      <c r="AX154" s="13" t="s">
        <v>80</v>
      </c>
      <c r="AY154" s="247" t="s">
        <v>257</v>
      </c>
    </row>
    <row r="155" s="13" customFormat="1">
      <c r="A155" s="13"/>
      <c r="B155" s="237"/>
      <c r="C155" s="238"/>
      <c r="D155" s="239" t="s">
        <v>268</v>
      </c>
      <c r="E155" s="240" t="s">
        <v>35</v>
      </c>
      <c r="F155" s="241" t="s">
        <v>1456</v>
      </c>
      <c r="G155" s="238"/>
      <c r="H155" s="240" t="s">
        <v>35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268</v>
      </c>
      <c r="AU155" s="247" t="s">
        <v>89</v>
      </c>
      <c r="AV155" s="13" t="s">
        <v>87</v>
      </c>
      <c r="AW155" s="13" t="s">
        <v>41</v>
      </c>
      <c r="AX155" s="13" t="s">
        <v>80</v>
      </c>
      <c r="AY155" s="247" t="s">
        <v>257</v>
      </c>
    </row>
    <row r="156" s="14" customFormat="1">
      <c r="A156" s="14"/>
      <c r="B156" s="248"/>
      <c r="C156" s="249"/>
      <c r="D156" s="239" t="s">
        <v>268</v>
      </c>
      <c r="E156" s="250" t="s">
        <v>35</v>
      </c>
      <c r="F156" s="251" t="s">
        <v>1457</v>
      </c>
      <c r="G156" s="249"/>
      <c r="H156" s="252">
        <v>9.4260000000000002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268</v>
      </c>
      <c r="AU156" s="258" t="s">
        <v>89</v>
      </c>
      <c r="AV156" s="14" t="s">
        <v>89</v>
      </c>
      <c r="AW156" s="14" t="s">
        <v>41</v>
      </c>
      <c r="AX156" s="14" t="s">
        <v>80</v>
      </c>
      <c r="AY156" s="258" t="s">
        <v>257</v>
      </c>
    </row>
    <row r="157" s="15" customFormat="1">
      <c r="A157" s="15"/>
      <c r="B157" s="259"/>
      <c r="C157" s="260"/>
      <c r="D157" s="239" t="s">
        <v>268</v>
      </c>
      <c r="E157" s="261" t="s">
        <v>35</v>
      </c>
      <c r="F157" s="262" t="s">
        <v>272</v>
      </c>
      <c r="G157" s="260"/>
      <c r="H157" s="263">
        <v>9.4260000000000002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9" t="s">
        <v>268</v>
      </c>
      <c r="AU157" s="269" t="s">
        <v>89</v>
      </c>
      <c r="AV157" s="15" t="s">
        <v>264</v>
      </c>
      <c r="AW157" s="15" t="s">
        <v>41</v>
      </c>
      <c r="AX157" s="15" t="s">
        <v>87</v>
      </c>
      <c r="AY157" s="269" t="s">
        <v>257</v>
      </c>
    </row>
    <row r="158" s="2" customFormat="1" ht="16.5" customHeight="1">
      <c r="A158" s="41"/>
      <c r="B158" s="42"/>
      <c r="C158" s="270" t="s">
        <v>337</v>
      </c>
      <c r="D158" s="270" t="s">
        <v>369</v>
      </c>
      <c r="E158" s="271" t="s">
        <v>370</v>
      </c>
      <c r="F158" s="272" t="s">
        <v>371</v>
      </c>
      <c r="G158" s="273" t="s">
        <v>356</v>
      </c>
      <c r="H158" s="274">
        <v>9.4260000000000002</v>
      </c>
      <c r="I158" s="275"/>
      <c r="J158" s="276">
        <f>ROUND(I158*H158,2)</f>
        <v>0</v>
      </c>
      <c r="K158" s="272" t="s">
        <v>263</v>
      </c>
      <c r="L158" s="277"/>
      <c r="M158" s="278" t="s">
        <v>35</v>
      </c>
      <c r="N158" s="279" t="s">
        <v>51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30" t="s">
        <v>308</v>
      </c>
      <c r="AT158" s="230" t="s">
        <v>369</v>
      </c>
      <c r="AU158" s="230" t="s">
        <v>89</v>
      </c>
      <c r="AY158" s="19" t="s">
        <v>257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87</v>
      </c>
      <c r="BK158" s="231">
        <f>ROUND(I158*H158,2)</f>
        <v>0</v>
      </c>
      <c r="BL158" s="19" t="s">
        <v>264</v>
      </c>
      <c r="BM158" s="230" t="s">
        <v>2924</v>
      </c>
    </row>
    <row r="159" s="12" customFormat="1" ht="22.8" customHeight="1">
      <c r="A159" s="12"/>
      <c r="B159" s="203"/>
      <c r="C159" s="204"/>
      <c r="D159" s="205" t="s">
        <v>79</v>
      </c>
      <c r="E159" s="217" t="s">
        <v>264</v>
      </c>
      <c r="F159" s="217" t="s">
        <v>404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SUM(P160:P177)</f>
        <v>0</v>
      </c>
      <c r="Q159" s="211"/>
      <c r="R159" s="212">
        <f>SUM(R160:R177)</f>
        <v>0.0035139200000000002</v>
      </c>
      <c r="S159" s="211"/>
      <c r="T159" s="213">
        <f>SUM(T160:T177)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87</v>
      </c>
      <c r="AT159" s="215" t="s">
        <v>79</v>
      </c>
      <c r="AU159" s="215" t="s">
        <v>87</v>
      </c>
      <c r="AY159" s="214" t="s">
        <v>257</v>
      </c>
      <c r="BK159" s="216">
        <f>SUM(BK160:BK177)</f>
        <v>0</v>
      </c>
    </row>
    <row r="160" s="2" customFormat="1" ht="16.5" customHeight="1">
      <c r="A160" s="41"/>
      <c r="B160" s="42"/>
      <c r="C160" s="219" t="s">
        <v>293</v>
      </c>
      <c r="D160" s="219" t="s">
        <v>259</v>
      </c>
      <c r="E160" s="220" t="s">
        <v>406</v>
      </c>
      <c r="F160" s="221" t="s">
        <v>407</v>
      </c>
      <c r="G160" s="222" t="s">
        <v>318</v>
      </c>
      <c r="H160" s="223">
        <v>0.70499999999999996</v>
      </c>
      <c r="I160" s="224"/>
      <c r="J160" s="225">
        <f>ROUND(I160*H160,2)</f>
        <v>0</v>
      </c>
      <c r="K160" s="221" t="s">
        <v>263</v>
      </c>
      <c r="L160" s="47"/>
      <c r="M160" s="226" t="s">
        <v>35</v>
      </c>
      <c r="N160" s="227" t="s">
        <v>51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30" t="s">
        <v>264</v>
      </c>
      <c r="AT160" s="230" t="s">
        <v>259</v>
      </c>
      <c r="AU160" s="230" t="s">
        <v>89</v>
      </c>
      <c r="AY160" s="19" t="s">
        <v>257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9" t="s">
        <v>87</v>
      </c>
      <c r="BK160" s="231">
        <f>ROUND(I160*H160,2)</f>
        <v>0</v>
      </c>
      <c r="BL160" s="19" t="s">
        <v>264</v>
      </c>
      <c r="BM160" s="230" t="s">
        <v>2925</v>
      </c>
    </row>
    <row r="161" s="2" customFormat="1">
      <c r="A161" s="41"/>
      <c r="B161" s="42"/>
      <c r="C161" s="43"/>
      <c r="D161" s="232" t="s">
        <v>266</v>
      </c>
      <c r="E161" s="43"/>
      <c r="F161" s="233" t="s">
        <v>409</v>
      </c>
      <c r="G161" s="43"/>
      <c r="H161" s="43"/>
      <c r="I161" s="234"/>
      <c r="J161" s="43"/>
      <c r="K161" s="43"/>
      <c r="L161" s="47"/>
      <c r="M161" s="235"/>
      <c r="N161" s="23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266</v>
      </c>
      <c r="AU161" s="19" t="s">
        <v>89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2936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3" customFormat="1">
      <c r="A163" s="13"/>
      <c r="B163" s="237"/>
      <c r="C163" s="238"/>
      <c r="D163" s="239" t="s">
        <v>268</v>
      </c>
      <c r="E163" s="240" t="s">
        <v>35</v>
      </c>
      <c r="F163" s="241" t="s">
        <v>2937</v>
      </c>
      <c r="G163" s="238"/>
      <c r="H163" s="240" t="s">
        <v>35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268</v>
      </c>
      <c r="AU163" s="247" t="s">
        <v>89</v>
      </c>
      <c r="AV163" s="13" t="s">
        <v>87</v>
      </c>
      <c r="AW163" s="13" t="s">
        <v>41</v>
      </c>
      <c r="AX163" s="13" t="s">
        <v>80</v>
      </c>
      <c r="AY163" s="247" t="s">
        <v>257</v>
      </c>
    </row>
    <row r="164" s="14" customFormat="1">
      <c r="A164" s="14"/>
      <c r="B164" s="248"/>
      <c r="C164" s="249"/>
      <c r="D164" s="239" t="s">
        <v>268</v>
      </c>
      <c r="E164" s="250" t="s">
        <v>35</v>
      </c>
      <c r="F164" s="251" t="s">
        <v>1460</v>
      </c>
      <c r="G164" s="249"/>
      <c r="H164" s="252">
        <v>0.70499999999999996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268</v>
      </c>
      <c r="AU164" s="258" t="s">
        <v>89</v>
      </c>
      <c r="AV164" s="14" t="s">
        <v>89</v>
      </c>
      <c r="AW164" s="14" t="s">
        <v>41</v>
      </c>
      <c r="AX164" s="14" t="s">
        <v>80</v>
      </c>
      <c r="AY164" s="258" t="s">
        <v>257</v>
      </c>
    </row>
    <row r="165" s="15" customFormat="1">
      <c r="A165" s="15"/>
      <c r="B165" s="259"/>
      <c r="C165" s="260"/>
      <c r="D165" s="239" t="s">
        <v>268</v>
      </c>
      <c r="E165" s="261" t="s">
        <v>35</v>
      </c>
      <c r="F165" s="262" t="s">
        <v>272</v>
      </c>
      <c r="G165" s="260"/>
      <c r="H165" s="263">
        <v>0.70499999999999996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9" t="s">
        <v>268</v>
      </c>
      <c r="AU165" s="269" t="s">
        <v>89</v>
      </c>
      <c r="AV165" s="15" t="s">
        <v>264</v>
      </c>
      <c r="AW165" s="15" t="s">
        <v>41</v>
      </c>
      <c r="AX165" s="15" t="s">
        <v>87</v>
      </c>
      <c r="AY165" s="269" t="s">
        <v>257</v>
      </c>
    </row>
    <row r="166" s="2" customFormat="1" ht="24.15" customHeight="1">
      <c r="A166" s="41"/>
      <c r="B166" s="42"/>
      <c r="C166" s="219" t="s">
        <v>348</v>
      </c>
      <c r="D166" s="219" t="s">
        <v>259</v>
      </c>
      <c r="E166" s="220" t="s">
        <v>1461</v>
      </c>
      <c r="F166" s="221" t="s">
        <v>1462</v>
      </c>
      <c r="G166" s="222" t="s">
        <v>318</v>
      </c>
      <c r="H166" s="223">
        <v>0.184</v>
      </c>
      <c r="I166" s="224"/>
      <c r="J166" s="225">
        <f>ROUND(I166*H166,2)</f>
        <v>0</v>
      </c>
      <c r="K166" s="221" t="s">
        <v>263</v>
      </c>
      <c r="L166" s="47"/>
      <c r="M166" s="226" t="s">
        <v>35</v>
      </c>
      <c r="N166" s="227" t="s">
        <v>51</v>
      </c>
      <c r="O166" s="87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30" t="s">
        <v>264</v>
      </c>
      <c r="AT166" s="230" t="s">
        <v>259</v>
      </c>
      <c r="AU166" s="230" t="s">
        <v>89</v>
      </c>
      <c r="AY166" s="19" t="s">
        <v>257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9" t="s">
        <v>87</v>
      </c>
      <c r="BK166" s="231">
        <f>ROUND(I166*H166,2)</f>
        <v>0</v>
      </c>
      <c r="BL166" s="19" t="s">
        <v>264</v>
      </c>
      <c r="BM166" s="230" t="s">
        <v>2926</v>
      </c>
    </row>
    <row r="167" s="2" customFormat="1">
      <c r="A167" s="41"/>
      <c r="B167" s="42"/>
      <c r="C167" s="43"/>
      <c r="D167" s="232" t="s">
        <v>266</v>
      </c>
      <c r="E167" s="43"/>
      <c r="F167" s="233" t="s">
        <v>1464</v>
      </c>
      <c r="G167" s="43"/>
      <c r="H167" s="43"/>
      <c r="I167" s="234"/>
      <c r="J167" s="43"/>
      <c r="K167" s="43"/>
      <c r="L167" s="47"/>
      <c r="M167" s="235"/>
      <c r="N167" s="23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266</v>
      </c>
      <c r="AU167" s="19" t="s">
        <v>89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2936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3" customFormat="1">
      <c r="A169" s="13"/>
      <c r="B169" s="237"/>
      <c r="C169" s="238"/>
      <c r="D169" s="239" t="s">
        <v>268</v>
      </c>
      <c r="E169" s="240" t="s">
        <v>35</v>
      </c>
      <c r="F169" s="241" t="s">
        <v>2937</v>
      </c>
      <c r="G169" s="238"/>
      <c r="H169" s="240" t="s">
        <v>35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268</v>
      </c>
      <c r="AU169" s="247" t="s">
        <v>89</v>
      </c>
      <c r="AV169" s="13" t="s">
        <v>87</v>
      </c>
      <c r="AW169" s="13" t="s">
        <v>41</v>
      </c>
      <c r="AX169" s="13" t="s">
        <v>80</v>
      </c>
      <c r="AY169" s="247" t="s">
        <v>257</v>
      </c>
    </row>
    <row r="170" s="14" customFormat="1">
      <c r="A170" s="14"/>
      <c r="B170" s="248"/>
      <c r="C170" s="249"/>
      <c r="D170" s="239" t="s">
        <v>268</v>
      </c>
      <c r="E170" s="250" t="s">
        <v>35</v>
      </c>
      <c r="F170" s="251" t="s">
        <v>1465</v>
      </c>
      <c r="G170" s="249"/>
      <c r="H170" s="252">
        <v>0.184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268</v>
      </c>
      <c r="AU170" s="258" t="s">
        <v>89</v>
      </c>
      <c r="AV170" s="14" t="s">
        <v>89</v>
      </c>
      <c r="AW170" s="14" t="s">
        <v>41</v>
      </c>
      <c r="AX170" s="14" t="s">
        <v>80</v>
      </c>
      <c r="AY170" s="258" t="s">
        <v>257</v>
      </c>
    </row>
    <row r="171" s="15" customFormat="1">
      <c r="A171" s="15"/>
      <c r="B171" s="259"/>
      <c r="C171" s="260"/>
      <c r="D171" s="239" t="s">
        <v>268</v>
      </c>
      <c r="E171" s="261" t="s">
        <v>35</v>
      </c>
      <c r="F171" s="262" t="s">
        <v>272</v>
      </c>
      <c r="G171" s="260"/>
      <c r="H171" s="263">
        <v>0.184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9" t="s">
        <v>268</v>
      </c>
      <c r="AU171" s="269" t="s">
        <v>89</v>
      </c>
      <c r="AV171" s="15" t="s">
        <v>264</v>
      </c>
      <c r="AW171" s="15" t="s">
        <v>41</v>
      </c>
      <c r="AX171" s="15" t="s">
        <v>87</v>
      </c>
      <c r="AY171" s="269" t="s">
        <v>257</v>
      </c>
    </row>
    <row r="172" s="2" customFormat="1" ht="24.15" customHeight="1">
      <c r="A172" s="41"/>
      <c r="B172" s="42"/>
      <c r="C172" s="219" t="s">
        <v>8</v>
      </c>
      <c r="D172" s="219" t="s">
        <v>259</v>
      </c>
      <c r="E172" s="220" t="s">
        <v>1466</v>
      </c>
      <c r="F172" s="221" t="s">
        <v>1467</v>
      </c>
      <c r="G172" s="222" t="s">
        <v>262</v>
      </c>
      <c r="H172" s="223">
        <v>0.55600000000000005</v>
      </c>
      <c r="I172" s="224"/>
      <c r="J172" s="225">
        <f>ROUND(I172*H172,2)</f>
        <v>0</v>
      </c>
      <c r="K172" s="221" t="s">
        <v>263</v>
      </c>
      <c r="L172" s="47"/>
      <c r="M172" s="226" t="s">
        <v>35</v>
      </c>
      <c r="N172" s="227" t="s">
        <v>51</v>
      </c>
      <c r="O172" s="87"/>
      <c r="P172" s="228">
        <f>O172*H172</f>
        <v>0</v>
      </c>
      <c r="Q172" s="228">
        <v>0.0063200000000000001</v>
      </c>
      <c r="R172" s="228">
        <f>Q172*H172</f>
        <v>0.0035139200000000002</v>
      </c>
      <c r="S172" s="228">
        <v>0</v>
      </c>
      <c r="T172" s="22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30" t="s">
        <v>264</v>
      </c>
      <c r="AT172" s="230" t="s">
        <v>259</v>
      </c>
      <c r="AU172" s="230" t="s">
        <v>89</v>
      </c>
      <c r="AY172" s="19" t="s">
        <v>257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87</v>
      </c>
      <c r="BK172" s="231">
        <f>ROUND(I172*H172,2)</f>
        <v>0</v>
      </c>
      <c r="BL172" s="19" t="s">
        <v>264</v>
      </c>
      <c r="BM172" s="230" t="s">
        <v>2927</v>
      </c>
    </row>
    <row r="173" s="2" customFormat="1">
      <c r="A173" s="41"/>
      <c r="B173" s="42"/>
      <c r="C173" s="43"/>
      <c r="D173" s="232" t="s">
        <v>266</v>
      </c>
      <c r="E173" s="43"/>
      <c r="F173" s="233" t="s">
        <v>1469</v>
      </c>
      <c r="G173" s="43"/>
      <c r="H173" s="43"/>
      <c r="I173" s="234"/>
      <c r="J173" s="43"/>
      <c r="K173" s="43"/>
      <c r="L173" s="47"/>
      <c r="M173" s="235"/>
      <c r="N173" s="23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266</v>
      </c>
      <c r="AU173" s="19" t="s">
        <v>89</v>
      </c>
    </row>
    <row r="174" s="13" customFormat="1">
      <c r="A174" s="13"/>
      <c r="B174" s="237"/>
      <c r="C174" s="238"/>
      <c r="D174" s="239" t="s">
        <v>268</v>
      </c>
      <c r="E174" s="240" t="s">
        <v>35</v>
      </c>
      <c r="F174" s="241" t="s">
        <v>2936</v>
      </c>
      <c r="G174" s="238"/>
      <c r="H174" s="240" t="s">
        <v>35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268</v>
      </c>
      <c r="AU174" s="247" t="s">
        <v>89</v>
      </c>
      <c r="AV174" s="13" t="s">
        <v>87</v>
      </c>
      <c r="AW174" s="13" t="s">
        <v>41</v>
      </c>
      <c r="AX174" s="13" t="s">
        <v>80</v>
      </c>
      <c r="AY174" s="247" t="s">
        <v>257</v>
      </c>
    </row>
    <row r="175" s="13" customFormat="1">
      <c r="A175" s="13"/>
      <c r="B175" s="237"/>
      <c r="C175" s="238"/>
      <c r="D175" s="239" t="s">
        <v>268</v>
      </c>
      <c r="E175" s="240" t="s">
        <v>35</v>
      </c>
      <c r="F175" s="241" t="s">
        <v>2937</v>
      </c>
      <c r="G175" s="238"/>
      <c r="H175" s="240" t="s">
        <v>35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268</v>
      </c>
      <c r="AU175" s="247" t="s">
        <v>89</v>
      </c>
      <c r="AV175" s="13" t="s">
        <v>87</v>
      </c>
      <c r="AW175" s="13" t="s">
        <v>41</v>
      </c>
      <c r="AX175" s="13" t="s">
        <v>80</v>
      </c>
      <c r="AY175" s="247" t="s">
        <v>257</v>
      </c>
    </row>
    <row r="176" s="14" customFormat="1">
      <c r="A176" s="14"/>
      <c r="B176" s="248"/>
      <c r="C176" s="249"/>
      <c r="D176" s="239" t="s">
        <v>268</v>
      </c>
      <c r="E176" s="250" t="s">
        <v>35</v>
      </c>
      <c r="F176" s="251" t="s">
        <v>1470</v>
      </c>
      <c r="G176" s="249"/>
      <c r="H176" s="252">
        <v>0.55600000000000005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268</v>
      </c>
      <c r="AU176" s="258" t="s">
        <v>89</v>
      </c>
      <c r="AV176" s="14" t="s">
        <v>89</v>
      </c>
      <c r="AW176" s="14" t="s">
        <v>41</v>
      </c>
      <c r="AX176" s="14" t="s">
        <v>80</v>
      </c>
      <c r="AY176" s="258" t="s">
        <v>257</v>
      </c>
    </row>
    <row r="177" s="15" customFormat="1">
      <c r="A177" s="15"/>
      <c r="B177" s="259"/>
      <c r="C177" s="260"/>
      <c r="D177" s="239" t="s">
        <v>268</v>
      </c>
      <c r="E177" s="261" t="s">
        <v>35</v>
      </c>
      <c r="F177" s="262" t="s">
        <v>272</v>
      </c>
      <c r="G177" s="260"/>
      <c r="H177" s="263">
        <v>0.55600000000000005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9" t="s">
        <v>268</v>
      </c>
      <c r="AU177" s="269" t="s">
        <v>89</v>
      </c>
      <c r="AV177" s="15" t="s">
        <v>264</v>
      </c>
      <c r="AW177" s="15" t="s">
        <v>41</v>
      </c>
      <c r="AX177" s="15" t="s">
        <v>87</v>
      </c>
      <c r="AY177" s="269" t="s">
        <v>257</v>
      </c>
    </row>
    <row r="178" s="12" customFormat="1" ht="22.8" customHeight="1">
      <c r="A178" s="12"/>
      <c r="B178" s="203"/>
      <c r="C178" s="204"/>
      <c r="D178" s="205" t="s">
        <v>79</v>
      </c>
      <c r="E178" s="217" t="s">
        <v>308</v>
      </c>
      <c r="F178" s="217" t="s">
        <v>412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SUM(P179:P183)</f>
        <v>0</v>
      </c>
      <c r="Q178" s="211"/>
      <c r="R178" s="212">
        <f>SUM(R179:R183)</f>
        <v>2.7450000000000001</v>
      </c>
      <c r="S178" s="211"/>
      <c r="T178" s="21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87</v>
      </c>
      <c r="AT178" s="215" t="s">
        <v>79</v>
      </c>
      <c r="AU178" s="215" t="s">
        <v>87</v>
      </c>
      <c r="AY178" s="214" t="s">
        <v>257</v>
      </c>
      <c r="BK178" s="216">
        <f>SUM(BK179:BK183)</f>
        <v>0</v>
      </c>
    </row>
    <row r="179" s="2" customFormat="1" ht="21.75" customHeight="1">
      <c r="A179" s="41"/>
      <c r="B179" s="42"/>
      <c r="C179" s="219" t="s">
        <v>361</v>
      </c>
      <c r="D179" s="219" t="s">
        <v>259</v>
      </c>
      <c r="E179" s="220" t="s">
        <v>1471</v>
      </c>
      <c r="F179" s="221" t="s">
        <v>1472</v>
      </c>
      <c r="G179" s="222" t="s">
        <v>1473</v>
      </c>
      <c r="H179" s="223">
        <v>1</v>
      </c>
      <c r="I179" s="224"/>
      <c r="J179" s="225">
        <f>ROUND(I179*H179,2)</f>
        <v>0</v>
      </c>
      <c r="K179" s="221" t="s">
        <v>35</v>
      </c>
      <c r="L179" s="47"/>
      <c r="M179" s="226" t="s">
        <v>35</v>
      </c>
      <c r="N179" s="227" t="s">
        <v>51</v>
      </c>
      <c r="O179" s="87"/>
      <c r="P179" s="228">
        <f>O179*H179</f>
        <v>0</v>
      </c>
      <c r="Q179" s="228">
        <v>2.7450000000000001</v>
      </c>
      <c r="R179" s="228">
        <f>Q179*H179</f>
        <v>2.7450000000000001</v>
      </c>
      <c r="S179" s="228">
        <v>0</v>
      </c>
      <c r="T179" s="22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30" t="s">
        <v>264</v>
      </c>
      <c r="AT179" s="230" t="s">
        <v>259</v>
      </c>
      <c r="AU179" s="230" t="s">
        <v>89</v>
      </c>
      <c r="AY179" s="19" t="s">
        <v>257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9" t="s">
        <v>87</v>
      </c>
      <c r="BK179" s="231">
        <f>ROUND(I179*H179,2)</f>
        <v>0</v>
      </c>
      <c r="BL179" s="19" t="s">
        <v>264</v>
      </c>
      <c r="BM179" s="230" t="s">
        <v>2928</v>
      </c>
    </row>
    <row r="180" s="13" customFormat="1">
      <c r="A180" s="13"/>
      <c r="B180" s="237"/>
      <c r="C180" s="238"/>
      <c r="D180" s="239" t="s">
        <v>268</v>
      </c>
      <c r="E180" s="240" t="s">
        <v>35</v>
      </c>
      <c r="F180" s="241" t="s">
        <v>2936</v>
      </c>
      <c r="G180" s="238"/>
      <c r="H180" s="240" t="s">
        <v>35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268</v>
      </c>
      <c r="AU180" s="247" t="s">
        <v>89</v>
      </c>
      <c r="AV180" s="13" t="s">
        <v>87</v>
      </c>
      <c r="AW180" s="13" t="s">
        <v>41</v>
      </c>
      <c r="AX180" s="13" t="s">
        <v>80</v>
      </c>
      <c r="AY180" s="247" t="s">
        <v>257</v>
      </c>
    </row>
    <row r="181" s="13" customFormat="1">
      <c r="A181" s="13"/>
      <c r="B181" s="237"/>
      <c r="C181" s="238"/>
      <c r="D181" s="239" t="s">
        <v>268</v>
      </c>
      <c r="E181" s="240" t="s">
        <v>35</v>
      </c>
      <c r="F181" s="241" t="s">
        <v>2937</v>
      </c>
      <c r="G181" s="238"/>
      <c r="H181" s="240" t="s">
        <v>35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268</v>
      </c>
      <c r="AU181" s="247" t="s">
        <v>89</v>
      </c>
      <c r="AV181" s="13" t="s">
        <v>87</v>
      </c>
      <c r="AW181" s="13" t="s">
        <v>41</v>
      </c>
      <c r="AX181" s="13" t="s">
        <v>80</v>
      </c>
      <c r="AY181" s="247" t="s">
        <v>257</v>
      </c>
    </row>
    <row r="182" s="14" customFormat="1">
      <c r="A182" s="14"/>
      <c r="B182" s="248"/>
      <c r="C182" s="249"/>
      <c r="D182" s="239" t="s">
        <v>268</v>
      </c>
      <c r="E182" s="250" t="s">
        <v>35</v>
      </c>
      <c r="F182" s="251" t="s">
        <v>87</v>
      </c>
      <c r="G182" s="249"/>
      <c r="H182" s="252">
        <v>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268</v>
      </c>
      <c r="AU182" s="258" t="s">
        <v>89</v>
      </c>
      <c r="AV182" s="14" t="s">
        <v>89</v>
      </c>
      <c r="AW182" s="14" t="s">
        <v>41</v>
      </c>
      <c r="AX182" s="14" t="s">
        <v>80</v>
      </c>
      <c r="AY182" s="258" t="s">
        <v>257</v>
      </c>
    </row>
    <row r="183" s="15" customFormat="1">
      <c r="A183" s="15"/>
      <c r="B183" s="259"/>
      <c r="C183" s="260"/>
      <c r="D183" s="239" t="s">
        <v>268</v>
      </c>
      <c r="E183" s="261" t="s">
        <v>35</v>
      </c>
      <c r="F183" s="262" t="s">
        <v>272</v>
      </c>
      <c r="G183" s="260"/>
      <c r="H183" s="263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268</v>
      </c>
      <c r="AU183" s="269" t="s">
        <v>89</v>
      </c>
      <c r="AV183" s="15" t="s">
        <v>264</v>
      </c>
      <c r="AW183" s="15" t="s">
        <v>41</v>
      </c>
      <c r="AX183" s="15" t="s">
        <v>87</v>
      </c>
      <c r="AY183" s="269" t="s">
        <v>257</v>
      </c>
    </row>
    <row r="184" s="12" customFormat="1" ht="22.8" customHeight="1">
      <c r="A184" s="12"/>
      <c r="B184" s="203"/>
      <c r="C184" s="204"/>
      <c r="D184" s="205" t="s">
        <v>79</v>
      </c>
      <c r="E184" s="217" t="s">
        <v>315</v>
      </c>
      <c r="F184" s="217" t="s">
        <v>533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SUM(P185:P197)</f>
        <v>0</v>
      </c>
      <c r="Q184" s="211"/>
      <c r="R184" s="212">
        <f>SUM(R185:R197)</f>
        <v>78.92896768</v>
      </c>
      <c r="S184" s="211"/>
      <c r="T184" s="213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87</v>
      </c>
      <c r="AT184" s="215" t="s">
        <v>79</v>
      </c>
      <c r="AU184" s="215" t="s">
        <v>87</v>
      </c>
      <c r="AY184" s="214" t="s">
        <v>257</v>
      </c>
      <c r="BK184" s="216">
        <f>SUM(BK185:BK197)</f>
        <v>0</v>
      </c>
    </row>
    <row r="185" s="2" customFormat="1" ht="16.5" customHeight="1">
      <c r="A185" s="41"/>
      <c r="B185" s="42"/>
      <c r="C185" s="219" t="s">
        <v>368</v>
      </c>
      <c r="D185" s="219" t="s">
        <v>259</v>
      </c>
      <c r="E185" s="220" t="s">
        <v>1394</v>
      </c>
      <c r="F185" s="221" t="s">
        <v>1395</v>
      </c>
      <c r="G185" s="222" t="s">
        <v>318</v>
      </c>
      <c r="H185" s="223">
        <v>20.277000000000001</v>
      </c>
      <c r="I185" s="224"/>
      <c r="J185" s="225">
        <f>ROUND(I185*H185,2)</f>
        <v>0</v>
      </c>
      <c r="K185" s="221" t="s">
        <v>263</v>
      </c>
      <c r="L185" s="47"/>
      <c r="M185" s="226" t="s">
        <v>35</v>
      </c>
      <c r="N185" s="227" t="s">
        <v>51</v>
      </c>
      <c r="O185" s="87"/>
      <c r="P185" s="228">
        <f>O185*H185</f>
        <v>0</v>
      </c>
      <c r="Q185" s="228">
        <v>2.2563399999999998</v>
      </c>
      <c r="R185" s="228">
        <f>Q185*H185</f>
        <v>45.751806179999996</v>
      </c>
      <c r="S185" s="228">
        <v>0</v>
      </c>
      <c r="T185" s="22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30" t="s">
        <v>264</v>
      </c>
      <c r="AT185" s="230" t="s">
        <v>259</v>
      </c>
      <c r="AU185" s="230" t="s">
        <v>89</v>
      </c>
      <c r="AY185" s="19" t="s">
        <v>257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9" t="s">
        <v>87</v>
      </c>
      <c r="BK185" s="231">
        <f>ROUND(I185*H185,2)</f>
        <v>0</v>
      </c>
      <c r="BL185" s="19" t="s">
        <v>264</v>
      </c>
      <c r="BM185" s="230" t="s">
        <v>2929</v>
      </c>
    </row>
    <row r="186" s="2" customFormat="1">
      <c r="A186" s="41"/>
      <c r="B186" s="42"/>
      <c r="C186" s="43"/>
      <c r="D186" s="232" t="s">
        <v>266</v>
      </c>
      <c r="E186" s="43"/>
      <c r="F186" s="233" t="s">
        <v>1397</v>
      </c>
      <c r="G186" s="43"/>
      <c r="H186" s="43"/>
      <c r="I186" s="234"/>
      <c r="J186" s="43"/>
      <c r="K186" s="43"/>
      <c r="L186" s="47"/>
      <c r="M186" s="235"/>
      <c r="N186" s="23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266</v>
      </c>
      <c r="AU186" s="19" t="s">
        <v>89</v>
      </c>
    </row>
    <row r="187" s="13" customFormat="1">
      <c r="A187" s="13"/>
      <c r="B187" s="237"/>
      <c r="C187" s="238"/>
      <c r="D187" s="239" t="s">
        <v>268</v>
      </c>
      <c r="E187" s="240" t="s">
        <v>35</v>
      </c>
      <c r="F187" s="241" t="s">
        <v>2936</v>
      </c>
      <c r="G187" s="238"/>
      <c r="H187" s="240" t="s">
        <v>35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268</v>
      </c>
      <c r="AU187" s="247" t="s">
        <v>89</v>
      </c>
      <c r="AV187" s="13" t="s">
        <v>87</v>
      </c>
      <c r="AW187" s="13" t="s">
        <v>41</v>
      </c>
      <c r="AX187" s="13" t="s">
        <v>80</v>
      </c>
      <c r="AY187" s="247" t="s">
        <v>257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1399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3" customFormat="1">
      <c r="A189" s="13"/>
      <c r="B189" s="237"/>
      <c r="C189" s="238"/>
      <c r="D189" s="239" t="s">
        <v>268</v>
      </c>
      <c r="E189" s="240" t="s">
        <v>35</v>
      </c>
      <c r="F189" s="241" t="s">
        <v>1400</v>
      </c>
      <c r="G189" s="238"/>
      <c r="H189" s="240" t="s">
        <v>35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268</v>
      </c>
      <c r="AU189" s="247" t="s">
        <v>89</v>
      </c>
      <c r="AV189" s="13" t="s">
        <v>87</v>
      </c>
      <c r="AW189" s="13" t="s">
        <v>41</v>
      </c>
      <c r="AX189" s="13" t="s">
        <v>80</v>
      </c>
      <c r="AY189" s="247" t="s">
        <v>257</v>
      </c>
    </row>
    <row r="190" s="14" customFormat="1">
      <c r="A190" s="14"/>
      <c r="B190" s="248"/>
      <c r="C190" s="249"/>
      <c r="D190" s="239" t="s">
        <v>268</v>
      </c>
      <c r="E190" s="250" t="s">
        <v>35</v>
      </c>
      <c r="F190" s="251" t="s">
        <v>2938</v>
      </c>
      <c r="G190" s="249"/>
      <c r="H190" s="252">
        <v>20.277000000000001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268</v>
      </c>
      <c r="AU190" s="258" t="s">
        <v>89</v>
      </c>
      <c r="AV190" s="14" t="s">
        <v>89</v>
      </c>
      <c r="AW190" s="14" t="s">
        <v>41</v>
      </c>
      <c r="AX190" s="14" t="s">
        <v>80</v>
      </c>
      <c r="AY190" s="258" t="s">
        <v>257</v>
      </c>
    </row>
    <row r="191" s="15" customFormat="1">
      <c r="A191" s="15"/>
      <c r="B191" s="259"/>
      <c r="C191" s="260"/>
      <c r="D191" s="239" t="s">
        <v>268</v>
      </c>
      <c r="E191" s="261" t="s">
        <v>35</v>
      </c>
      <c r="F191" s="262" t="s">
        <v>272</v>
      </c>
      <c r="G191" s="260"/>
      <c r="H191" s="263">
        <v>20.277000000000001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268</v>
      </c>
      <c r="AU191" s="269" t="s">
        <v>89</v>
      </c>
      <c r="AV191" s="15" t="s">
        <v>264</v>
      </c>
      <c r="AW191" s="15" t="s">
        <v>41</v>
      </c>
      <c r="AX191" s="15" t="s">
        <v>87</v>
      </c>
      <c r="AY191" s="269" t="s">
        <v>257</v>
      </c>
    </row>
    <row r="192" s="2" customFormat="1" ht="33" customHeight="1">
      <c r="A192" s="41"/>
      <c r="B192" s="42"/>
      <c r="C192" s="219" t="s">
        <v>374</v>
      </c>
      <c r="D192" s="219" t="s">
        <v>259</v>
      </c>
      <c r="E192" s="220" t="s">
        <v>1402</v>
      </c>
      <c r="F192" s="221" t="s">
        <v>1403</v>
      </c>
      <c r="G192" s="222" t="s">
        <v>297</v>
      </c>
      <c r="H192" s="223">
        <v>122.15000000000001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0.14760999999999999</v>
      </c>
      <c r="R192" s="228">
        <f>Q192*H192</f>
        <v>18.030561500000001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2931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1405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2936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2939</v>
      </c>
      <c r="G195" s="249"/>
      <c r="H195" s="252">
        <v>122.15000000000001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122.15000000000001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2" customFormat="1" ht="16.5" customHeight="1">
      <c r="A197" s="41"/>
      <c r="B197" s="42"/>
      <c r="C197" s="270" t="s">
        <v>382</v>
      </c>
      <c r="D197" s="270" t="s">
        <v>369</v>
      </c>
      <c r="E197" s="271" t="s">
        <v>1407</v>
      </c>
      <c r="F197" s="272" t="s">
        <v>1408</v>
      </c>
      <c r="G197" s="273" t="s">
        <v>297</v>
      </c>
      <c r="H197" s="274">
        <v>122.15000000000001</v>
      </c>
      <c r="I197" s="275"/>
      <c r="J197" s="276">
        <f>ROUND(I197*H197,2)</f>
        <v>0</v>
      </c>
      <c r="K197" s="272" t="s">
        <v>35</v>
      </c>
      <c r="L197" s="277"/>
      <c r="M197" s="278" t="s">
        <v>35</v>
      </c>
      <c r="N197" s="279" t="s">
        <v>51</v>
      </c>
      <c r="O197" s="87"/>
      <c r="P197" s="228">
        <f>O197*H197</f>
        <v>0</v>
      </c>
      <c r="Q197" s="228">
        <v>0.124</v>
      </c>
      <c r="R197" s="228">
        <f>Q197*H197</f>
        <v>15.146600000000001</v>
      </c>
      <c r="S197" s="228">
        <v>0</v>
      </c>
      <c r="T197" s="22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0" t="s">
        <v>308</v>
      </c>
      <c r="AT197" s="230" t="s">
        <v>369</v>
      </c>
      <c r="AU197" s="230" t="s">
        <v>89</v>
      </c>
      <c r="AY197" s="19" t="s">
        <v>257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87</v>
      </c>
      <c r="BK197" s="231">
        <f>ROUND(I197*H197,2)</f>
        <v>0</v>
      </c>
      <c r="BL197" s="19" t="s">
        <v>264</v>
      </c>
      <c r="BM197" s="230" t="s">
        <v>2933</v>
      </c>
    </row>
    <row r="198" s="12" customFormat="1" ht="22.8" customHeight="1">
      <c r="A198" s="12"/>
      <c r="B198" s="203"/>
      <c r="C198" s="204"/>
      <c r="D198" s="205" t="s">
        <v>79</v>
      </c>
      <c r="E198" s="217" t="s">
        <v>565</v>
      </c>
      <c r="F198" s="217" t="s">
        <v>566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SUM(P199:P200)</f>
        <v>0</v>
      </c>
      <c r="Q198" s="211"/>
      <c r="R198" s="212">
        <f>SUM(R199:R200)</f>
        <v>0</v>
      </c>
      <c r="S198" s="211"/>
      <c r="T198" s="21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87</v>
      </c>
      <c r="AT198" s="215" t="s">
        <v>79</v>
      </c>
      <c r="AU198" s="215" t="s">
        <v>87</v>
      </c>
      <c r="AY198" s="214" t="s">
        <v>257</v>
      </c>
      <c r="BK198" s="216">
        <f>SUM(BK199:BK200)</f>
        <v>0</v>
      </c>
    </row>
    <row r="199" s="2" customFormat="1" ht="24.15" customHeight="1">
      <c r="A199" s="41"/>
      <c r="B199" s="42"/>
      <c r="C199" s="219" t="s">
        <v>388</v>
      </c>
      <c r="D199" s="219" t="s">
        <v>259</v>
      </c>
      <c r="E199" s="220" t="s">
        <v>1410</v>
      </c>
      <c r="F199" s="221" t="s">
        <v>1411</v>
      </c>
      <c r="G199" s="222" t="s">
        <v>356</v>
      </c>
      <c r="H199" s="223">
        <v>81.712999999999994</v>
      </c>
      <c r="I199" s="224"/>
      <c r="J199" s="225">
        <f>ROUND(I199*H199,2)</f>
        <v>0</v>
      </c>
      <c r="K199" s="221" t="s">
        <v>263</v>
      </c>
      <c r="L199" s="47"/>
      <c r="M199" s="226" t="s">
        <v>35</v>
      </c>
      <c r="N199" s="227" t="s">
        <v>51</v>
      </c>
      <c r="O199" s="87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0" t="s">
        <v>264</v>
      </c>
      <c r="AT199" s="230" t="s">
        <v>259</v>
      </c>
      <c r="AU199" s="230" t="s">
        <v>89</v>
      </c>
      <c r="AY199" s="19" t="s">
        <v>257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87</v>
      </c>
      <c r="BK199" s="231">
        <f>ROUND(I199*H199,2)</f>
        <v>0</v>
      </c>
      <c r="BL199" s="19" t="s">
        <v>264</v>
      </c>
      <c r="BM199" s="230" t="s">
        <v>2934</v>
      </c>
    </row>
    <row r="200" s="2" customFormat="1">
      <c r="A200" s="41"/>
      <c r="B200" s="42"/>
      <c r="C200" s="43"/>
      <c r="D200" s="232" t="s">
        <v>266</v>
      </c>
      <c r="E200" s="43"/>
      <c r="F200" s="233" t="s">
        <v>1413</v>
      </c>
      <c r="G200" s="43"/>
      <c r="H200" s="43"/>
      <c r="I200" s="234"/>
      <c r="J200" s="43"/>
      <c r="K200" s="43"/>
      <c r="L200" s="47"/>
      <c r="M200" s="281"/>
      <c r="N200" s="282"/>
      <c r="O200" s="283"/>
      <c r="P200" s="283"/>
      <c r="Q200" s="283"/>
      <c r="R200" s="283"/>
      <c r="S200" s="283"/>
      <c r="T200" s="284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266</v>
      </c>
      <c r="AU200" s="19" t="s">
        <v>89</v>
      </c>
    </row>
    <row r="201" s="2" customFormat="1" ht="6.96" customHeight="1">
      <c r="A201" s="41"/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47"/>
      <c r="M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</row>
  </sheetData>
  <sheetProtection sheet="1" autoFilter="0" formatColumns="0" formatRows="0" objects="1" scenarios="1" spinCount="100000" saltValue="+zRWnQazEqNKqM+LKjmBaF4hivLAmscm8XkN601U7XikEBXsjVohuk2nCX/nNSTPjOSS1UyD5ECdxY3r/tTvqQ==" hashValue="10zRXQQ7HwAZHxw1SwLsZVlAFYT658zvwQ5yzZ+hpCli0XmfQd+C3a7LX4ce/RJ9+5x/JJ1GJr8baQujMVXn8A==" algorithmName="SHA-512" password="CC35"/>
  <autoFilter ref="C96:K20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1_01/131351201"/>
    <hyperlink ref="F107" r:id="rId2" display="https://podminky.urs.cz/item/CS_URS_2021_01/151101201"/>
    <hyperlink ref="F113" r:id="rId3" display="https://podminky.urs.cz/item/CS_URS_2021_01/151101211"/>
    <hyperlink ref="F115" r:id="rId4" display="https://podminky.urs.cz/item/CS_URS_2021_01/151101301"/>
    <hyperlink ref="F121" r:id="rId5" display="https://podminky.urs.cz/item/CS_URS_2021_01/151101311"/>
    <hyperlink ref="F123" r:id="rId6" display="https://podminky.urs.cz/item/CS_URS_2021_01/151101401"/>
    <hyperlink ref="F129" r:id="rId7" display="https://podminky.urs.cz/item/CS_URS_2021_01/151101411"/>
    <hyperlink ref="F131" r:id="rId8" display="https://podminky.urs.cz/item/CS_URS_2021_01/162751137"/>
    <hyperlink ref="F138" r:id="rId9" display="https://podminky.urs.cz/item/CS_URS_2021_01/162751139"/>
    <hyperlink ref="F145" r:id="rId10" display="https://podminky.urs.cz/item/CS_URS_2021_01/171201221"/>
    <hyperlink ref="F152" r:id="rId11" display="https://podminky.urs.cz/item/CS_URS_2021_01/174151101"/>
    <hyperlink ref="F161" r:id="rId12" display="https://podminky.urs.cz/item/CS_URS_2021_01/451573111"/>
    <hyperlink ref="F167" r:id="rId13" display="https://podminky.urs.cz/item/CS_URS_2021_01/452311131"/>
    <hyperlink ref="F173" r:id="rId14" display="https://podminky.urs.cz/item/CS_URS_2021_01/452351101"/>
    <hyperlink ref="F186" r:id="rId15" display="https://podminky.urs.cz/item/CS_URS_2021_01/916991121"/>
    <hyperlink ref="F193" r:id="rId16" display="https://podminky.urs.cz/item/CS_URS_2021_01/935111211"/>
    <hyperlink ref="F200" r:id="rId17" display="https://podminky.urs.cz/item/CS_URS_2021_01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1664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1543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152</v>
      </c>
      <c r="G13" s="41"/>
      <c r="H13" s="41"/>
      <c r="I13" s="146" t="s">
        <v>20</v>
      </c>
      <c r="J13" s="136" t="s">
        <v>1544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152" t="s">
        <v>26</v>
      </c>
      <c r="E15" s="41"/>
      <c r="F15" s="153" t="s">
        <v>1545</v>
      </c>
      <c r="G15" s="41"/>
      <c r="H15" s="41"/>
      <c r="I15" s="152" t="s">
        <v>28</v>
      </c>
      <c r="J15" s="153" t="s">
        <v>1546</v>
      </c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ROUND(J92,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ROUND((SUM(BE92:BE222)),  2)</f>
        <v>0</v>
      </c>
      <c r="G35" s="41"/>
      <c r="H35" s="41"/>
      <c r="I35" s="163">
        <v>0.20999999999999999</v>
      </c>
      <c r="J35" s="162">
        <f>ROUND(((SUM(BE92:BE222))*I35),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ROUND((SUM(BF92:BF222)),  2)</f>
        <v>0</v>
      </c>
      <c r="G36" s="41"/>
      <c r="H36" s="41"/>
      <c r="I36" s="163">
        <v>0.14999999999999999</v>
      </c>
      <c r="J36" s="162">
        <f>ROUND(((SUM(BF92:BF222))*I36),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ROUND((SUM(BG92:BG222)),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ROUND((SUM(BH92:BH222)),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ROUND((SUM(BI92:BI222)),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1664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08 - Obnova komunikace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233</v>
      </c>
      <c r="E64" s="184"/>
      <c r="F64" s="184"/>
      <c r="G64" s="184"/>
      <c r="H64" s="184"/>
      <c r="I64" s="184"/>
      <c r="J64" s="185">
        <f>J93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234</v>
      </c>
      <c r="E65" s="189"/>
      <c r="F65" s="189"/>
      <c r="G65" s="189"/>
      <c r="H65" s="189"/>
      <c r="I65" s="189"/>
      <c r="J65" s="190">
        <f>J94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237</v>
      </c>
      <c r="E66" s="189"/>
      <c r="F66" s="189"/>
      <c r="G66" s="189"/>
      <c r="H66" s="189"/>
      <c r="I66" s="189"/>
      <c r="J66" s="190">
        <f>J146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713</v>
      </c>
      <c r="E67" s="189"/>
      <c r="F67" s="189"/>
      <c r="G67" s="189"/>
      <c r="H67" s="189"/>
      <c r="I67" s="189"/>
      <c r="J67" s="190">
        <f>J153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239</v>
      </c>
      <c r="E68" s="189"/>
      <c r="F68" s="189"/>
      <c r="G68" s="189"/>
      <c r="H68" s="189"/>
      <c r="I68" s="189"/>
      <c r="J68" s="190">
        <f>J191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7"/>
      <c r="C69" s="127"/>
      <c r="D69" s="188" t="s">
        <v>240</v>
      </c>
      <c r="E69" s="189"/>
      <c r="F69" s="189"/>
      <c r="G69" s="189"/>
      <c r="H69" s="189"/>
      <c r="I69" s="189"/>
      <c r="J69" s="190">
        <f>J203</f>
        <v>0</v>
      </c>
      <c r="K69" s="127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7"/>
      <c r="C70" s="127"/>
      <c r="D70" s="188" t="s">
        <v>241</v>
      </c>
      <c r="E70" s="189"/>
      <c r="F70" s="189"/>
      <c r="G70" s="189"/>
      <c r="H70" s="189"/>
      <c r="I70" s="189"/>
      <c r="J70" s="190">
        <f>J220</f>
        <v>0</v>
      </c>
      <c r="K70" s="127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242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5" t="str">
        <f>E7</f>
        <v>Odkanalizování části města Děčín - Horní Oldřichov - III. a IV. etapa</v>
      </c>
      <c r="F80" s="34"/>
      <c r="G80" s="34"/>
      <c r="H80" s="34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3"/>
      <c r="C81" s="34" t="s">
        <v>221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1"/>
      <c r="B82" s="42"/>
      <c r="C82" s="43"/>
      <c r="D82" s="43"/>
      <c r="E82" s="175" t="s">
        <v>1664</v>
      </c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223</v>
      </c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SO 08 - Obnova komunikace</v>
      </c>
      <c r="F84" s="43"/>
      <c r="G84" s="43"/>
      <c r="H84" s="43"/>
      <c r="I84" s="43"/>
      <c r="J84" s="43"/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F14</f>
        <v>Horní Oldřichov</v>
      </c>
      <c r="G86" s="43"/>
      <c r="H86" s="43"/>
      <c r="I86" s="34" t="s">
        <v>24</v>
      </c>
      <c r="J86" s="75" t="str">
        <f>IF(J14="","",J14)</f>
        <v>15. 2. 2021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4" t="s">
        <v>30</v>
      </c>
      <c r="D88" s="43"/>
      <c r="E88" s="43"/>
      <c r="F88" s="29" t="str">
        <f>E17</f>
        <v>Statutární město Děčín, Mírové náměstí 1175/5</v>
      </c>
      <c r="G88" s="43"/>
      <c r="H88" s="43"/>
      <c r="I88" s="34" t="s">
        <v>38</v>
      </c>
      <c r="J88" s="39" t="str">
        <f>E23</f>
        <v>AQUECON a.s., Čsl. Legií 445/4, Teplice</v>
      </c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36</v>
      </c>
      <c r="D89" s="43"/>
      <c r="E89" s="43"/>
      <c r="F89" s="29" t="str">
        <f>IF(E20="","",E20)</f>
        <v>Vyplň údaj</v>
      </c>
      <c r="G89" s="43"/>
      <c r="H89" s="43"/>
      <c r="I89" s="34" t="s">
        <v>42</v>
      </c>
      <c r="J89" s="39" t="str">
        <f>E26</f>
        <v xml:space="preserve"> </v>
      </c>
      <c r="K89" s="43"/>
      <c r="L89" s="149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9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92"/>
      <c r="B91" s="193"/>
      <c r="C91" s="194" t="s">
        <v>243</v>
      </c>
      <c r="D91" s="195" t="s">
        <v>65</v>
      </c>
      <c r="E91" s="195" t="s">
        <v>61</v>
      </c>
      <c r="F91" s="195" t="s">
        <v>62</v>
      </c>
      <c r="G91" s="195" t="s">
        <v>244</v>
      </c>
      <c r="H91" s="195" t="s">
        <v>245</v>
      </c>
      <c r="I91" s="195" t="s">
        <v>246</v>
      </c>
      <c r="J91" s="195" t="s">
        <v>231</v>
      </c>
      <c r="K91" s="196" t="s">
        <v>247</v>
      </c>
      <c r="L91" s="197"/>
      <c r="M91" s="95" t="s">
        <v>35</v>
      </c>
      <c r="N91" s="96" t="s">
        <v>50</v>
      </c>
      <c r="O91" s="96" t="s">
        <v>248</v>
      </c>
      <c r="P91" s="96" t="s">
        <v>249</v>
      </c>
      <c r="Q91" s="96" t="s">
        <v>250</v>
      </c>
      <c r="R91" s="96" t="s">
        <v>251</v>
      </c>
      <c r="S91" s="96" t="s">
        <v>252</v>
      </c>
      <c r="T91" s="97" t="s">
        <v>253</v>
      </c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</row>
    <row r="92" s="2" customFormat="1" ht="22.8" customHeight="1">
      <c r="A92" s="41"/>
      <c r="B92" s="42"/>
      <c r="C92" s="102" t="s">
        <v>254</v>
      </c>
      <c r="D92" s="43"/>
      <c r="E92" s="43"/>
      <c r="F92" s="43"/>
      <c r="G92" s="43"/>
      <c r="H92" s="43"/>
      <c r="I92" s="43"/>
      <c r="J92" s="198">
        <f>BK92</f>
        <v>0</v>
      </c>
      <c r="K92" s="43"/>
      <c r="L92" s="47"/>
      <c r="M92" s="98"/>
      <c r="N92" s="199"/>
      <c r="O92" s="99"/>
      <c r="P92" s="200">
        <f>P93</f>
        <v>0</v>
      </c>
      <c r="Q92" s="99"/>
      <c r="R92" s="200">
        <f>R93</f>
        <v>137.69973959999999</v>
      </c>
      <c r="S92" s="99"/>
      <c r="T92" s="201">
        <f>T93</f>
        <v>299.99904000000004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79</v>
      </c>
      <c r="AU92" s="19" t="s">
        <v>232</v>
      </c>
      <c r="BK92" s="202">
        <f>BK93</f>
        <v>0</v>
      </c>
    </row>
    <row r="93" s="12" customFormat="1" ht="25.92" customHeight="1">
      <c r="A93" s="12"/>
      <c r="B93" s="203"/>
      <c r="C93" s="204"/>
      <c r="D93" s="205" t="s">
        <v>79</v>
      </c>
      <c r="E93" s="206" t="s">
        <v>255</v>
      </c>
      <c r="F93" s="206" t="s">
        <v>256</v>
      </c>
      <c r="G93" s="204"/>
      <c r="H93" s="204"/>
      <c r="I93" s="207"/>
      <c r="J93" s="208">
        <f>BK93</f>
        <v>0</v>
      </c>
      <c r="K93" s="204"/>
      <c r="L93" s="209"/>
      <c r="M93" s="210"/>
      <c r="N93" s="211"/>
      <c r="O93" s="211"/>
      <c r="P93" s="212">
        <f>P94+P146+P153+P191+P203+P220</f>
        <v>0</v>
      </c>
      <c r="Q93" s="211"/>
      <c r="R93" s="212">
        <f>R94+R146+R153+R191+R203+R220</f>
        <v>137.69973959999999</v>
      </c>
      <c r="S93" s="211"/>
      <c r="T93" s="213">
        <f>T94+T146+T153+T191+T203+T220</f>
        <v>299.99904000000004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87</v>
      </c>
      <c r="AT93" s="215" t="s">
        <v>79</v>
      </c>
      <c r="AU93" s="215" t="s">
        <v>80</v>
      </c>
      <c r="AY93" s="214" t="s">
        <v>257</v>
      </c>
      <c r="BK93" s="216">
        <f>BK94+BK146+BK153+BK191+BK203+BK220</f>
        <v>0</v>
      </c>
    </row>
    <row r="94" s="12" customFormat="1" ht="22.8" customHeight="1">
      <c r="A94" s="12"/>
      <c r="B94" s="203"/>
      <c r="C94" s="204"/>
      <c r="D94" s="205" t="s">
        <v>79</v>
      </c>
      <c r="E94" s="217" t="s">
        <v>87</v>
      </c>
      <c r="F94" s="217" t="s">
        <v>258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SUM(P95:P145)</f>
        <v>0</v>
      </c>
      <c r="Q94" s="211"/>
      <c r="R94" s="212">
        <f>SUM(R95:R145)</f>
        <v>0</v>
      </c>
      <c r="S94" s="211"/>
      <c r="T94" s="213">
        <f>SUM(T95:T145)</f>
        <v>299.99904000000004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87</v>
      </c>
      <c r="AT94" s="215" t="s">
        <v>79</v>
      </c>
      <c r="AU94" s="215" t="s">
        <v>87</v>
      </c>
      <c r="AY94" s="214" t="s">
        <v>257</v>
      </c>
      <c r="BK94" s="216">
        <f>SUM(BK95:BK145)</f>
        <v>0</v>
      </c>
    </row>
    <row r="95" s="2" customFormat="1" ht="37.8" customHeight="1">
      <c r="A95" s="41"/>
      <c r="B95" s="42"/>
      <c r="C95" s="219" t="s">
        <v>87</v>
      </c>
      <c r="D95" s="219" t="s">
        <v>259</v>
      </c>
      <c r="E95" s="220" t="s">
        <v>1547</v>
      </c>
      <c r="F95" s="221" t="s">
        <v>1548</v>
      </c>
      <c r="G95" s="222" t="s">
        <v>262</v>
      </c>
      <c r="H95" s="223">
        <v>312.49900000000002</v>
      </c>
      <c r="I95" s="224"/>
      <c r="J95" s="225">
        <f>ROUND(I95*H95,2)</f>
        <v>0</v>
      </c>
      <c r="K95" s="221" t="s">
        <v>263</v>
      </c>
      <c r="L95" s="47"/>
      <c r="M95" s="226" t="s">
        <v>35</v>
      </c>
      <c r="N95" s="227" t="s">
        <v>51</v>
      </c>
      <c r="O95" s="87"/>
      <c r="P95" s="228">
        <f>O95*H95</f>
        <v>0</v>
      </c>
      <c r="Q95" s="228">
        <v>0</v>
      </c>
      <c r="R95" s="228">
        <f>Q95*H95</f>
        <v>0</v>
      </c>
      <c r="S95" s="228">
        <v>0.29999999999999999</v>
      </c>
      <c r="T95" s="229">
        <f>S95*H95</f>
        <v>93.749700000000004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30" t="s">
        <v>264</v>
      </c>
      <c r="AT95" s="230" t="s">
        <v>259</v>
      </c>
      <c r="AU95" s="230" t="s">
        <v>89</v>
      </c>
      <c r="AY95" s="19" t="s">
        <v>257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87</v>
      </c>
      <c r="BK95" s="231">
        <f>ROUND(I95*H95,2)</f>
        <v>0</v>
      </c>
      <c r="BL95" s="19" t="s">
        <v>264</v>
      </c>
      <c r="BM95" s="230" t="s">
        <v>2940</v>
      </c>
    </row>
    <row r="96" s="2" customFormat="1">
      <c r="A96" s="41"/>
      <c r="B96" s="42"/>
      <c r="C96" s="43"/>
      <c r="D96" s="232" t="s">
        <v>266</v>
      </c>
      <c r="E96" s="43"/>
      <c r="F96" s="233" t="s">
        <v>1550</v>
      </c>
      <c r="G96" s="43"/>
      <c r="H96" s="43"/>
      <c r="I96" s="234"/>
      <c r="J96" s="43"/>
      <c r="K96" s="43"/>
      <c r="L96" s="47"/>
      <c r="M96" s="235"/>
      <c r="N96" s="23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266</v>
      </c>
      <c r="AU96" s="19" t="s">
        <v>89</v>
      </c>
    </row>
    <row r="97" s="13" customFormat="1">
      <c r="A97" s="13"/>
      <c r="B97" s="237"/>
      <c r="C97" s="238"/>
      <c r="D97" s="239" t="s">
        <v>268</v>
      </c>
      <c r="E97" s="240" t="s">
        <v>35</v>
      </c>
      <c r="F97" s="241" t="s">
        <v>2941</v>
      </c>
      <c r="G97" s="238"/>
      <c r="H97" s="240" t="s">
        <v>35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268</v>
      </c>
      <c r="AU97" s="247" t="s">
        <v>89</v>
      </c>
      <c r="AV97" s="13" t="s">
        <v>87</v>
      </c>
      <c r="AW97" s="13" t="s">
        <v>41</v>
      </c>
      <c r="AX97" s="13" t="s">
        <v>80</v>
      </c>
      <c r="AY97" s="247" t="s">
        <v>257</v>
      </c>
    </row>
    <row r="98" s="13" customFormat="1">
      <c r="A98" s="13"/>
      <c r="B98" s="237"/>
      <c r="C98" s="238"/>
      <c r="D98" s="239" t="s">
        <v>268</v>
      </c>
      <c r="E98" s="240" t="s">
        <v>35</v>
      </c>
      <c r="F98" s="241" t="s">
        <v>1552</v>
      </c>
      <c r="G98" s="238"/>
      <c r="H98" s="240" t="s">
        <v>35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268</v>
      </c>
      <c r="AU98" s="247" t="s">
        <v>89</v>
      </c>
      <c r="AV98" s="13" t="s">
        <v>87</v>
      </c>
      <c r="AW98" s="13" t="s">
        <v>41</v>
      </c>
      <c r="AX98" s="13" t="s">
        <v>80</v>
      </c>
      <c r="AY98" s="247" t="s">
        <v>257</v>
      </c>
    </row>
    <row r="99" s="14" customFormat="1">
      <c r="A99" s="14"/>
      <c r="B99" s="248"/>
      <c r="C99" s="249"/>
      <c r="D99" s="239" t="s">
        <v>268</v>
      </c>
      <c r="E99" s="250" t="s">
        <v>35</v>
      </c>
      <c r="F99" s="251" t="s">
        <v>2942</v>
      </c>
      <c r="G99" s="249"/>
      <c r="H99" s="252">
        <v>1172.1800000000001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8" t="s">
        <v>268</v>
      </c>
      <c r="AU99" s="258" t="s">
        <v>89</v>
      </c>
      <c r="AV99" s="14" t="s">
        <v>89</v>
      </c>
      <c r="AW99" s="14" t="s">
        <v>41</v>
      </c>
      <c r="AX99" s="14" t="s">
        <v>80</v>
      </c>
      <c r="AY99" s="258" t="s">
        <v>257</v>
      </c>
    </row>
    <row r="100" s="16" customFormat="1">
      <c r="A100" s="16"/>
      <c r="B100" s="285"/>
      <c r="C100" s="286"/>
      <c r="D100" s="239" t="s">
        <v>268</v>
      </c>
      <c r="E100" s="287" t="s">
        <v>35</v>
      </c>
      <c r="F100" s="288" t="s">
        <v>1554</v>
      </c>
      <c r="G100" s="286"/>
      <c r="H100" s="289">
        <v>1172.1800000000001</v>
      </c>
      <c r="I100" s="290"/>
      <c r="J100" s="286"/>
      <c r="K100" s="286"/>
      <c r="L100" s="291"/>
      <c r="M100" s="292"/>
      <c r="N100" s="293"/>
      <c r="O100" s="293"/>
      <c r="P100" s="293"/>
      <c r="Q100" s="293"/>
      <c r="R100" s="293"/>
      <c r="S100" s="293"/>
      <c r="T100" s="294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95" t="s">
        <v>268</v>
      </c>
      <c r="AU100" s="295" t="s">
        <v>89</v>
      </c>
      <c r="AV100" s="16" t="s">
        <v>98</v>
      </c>
      <c r="AW100" s="16" t="s">
        <v>41</v>
      </c>
      <c r="AX100" s="16" t="s">
        <v>80</v>
      </c>
      <c r="AY100" s="295" t="s">
        <v>257</v>
      </c>
    </row>
    <row r="101" s="13" customFormat="1">
      <c r="A101" s="13"/>
      <c r="B101" s="237"/>
      <c r="C101" s="238"/>
      <c r="D101" s="239" t="s">
        <v>268</v>
      </c>
      <c r="E101" s="240" t="s">
        <v>35</v>
      </c>
      <c r="F101" s="241" t="s">
        <v>1555</v>
      </c>
      <c r="G101" s="238"/>
      <c r="H101" s="240" t="s">
        <v>35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7" t="s">
        <v>268</v>
      </c>
      <c r="AU101" s="247" t="s">
        <v>89</v>
      </c>
      <c r="AV101" s="13" t="s">
        <v>87</v>
      </c>
      <c r="AW101" s="13" t="s">
        <v>41</v>
      </c>
      <c r="AX101" s="13" t="s">
        <v>80</v>
      </c>
      <c r="AY101" s="247" t="s">
        <v>257</v>
      </c>
    </row>
    <row r="102" s="14" customFormat="1">
      <c r="A102" s="14"/>
      <c r="B102" s="248"/>
      <c r="C102" s="249"/>
      <c r="D102" s="239" t="s">
        <v>268</v>
      </c>
      <c r="E102" s="250" t="s">
        <v>35</v>
      </c>
      <c r="F102" s="251" t="s">
        <v>2943</v>
      </c>
      <c r="G102" s="249"/>
      <c r="H102" s="252">
        <v>-9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8" t="s">
        <v>268</v>
      </c>
      <c r="AU102" s="258" t="s">
        <v>89</v>
      </c>
      <c r="AV102" s="14" t="s">
        <v>89</v>
      </c>
      <c r="AW102" s="14" t="s">
        <v>41</v>
      </c>
      <c r="AX102" s="14" t="s">
        <v>80</v>
      </c>
      <c r="AY102" s="258" t="s">
        <v>257</v>
      </c>
    </row>
    <row r="103" s="14" customFormat="1">
      <c r="A103" s="14"/>
      <c r="B103" s="248"/>
      <c r="C103" s="249"/>
      <c r="D103" s="239" t="s">
        <v>268</v>
      </c>
      <c r="E103" s="250" t="s">
        <v>35</v>
      </c>
      <c r="F103" s="251" t="s">
        <v>2944</v>
      </c>
      <c r="G103" s="249"/>
      <c r="H103" s="252">
        <v>-80.400000000000006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8" t="s">
        <v>268</v>
      </c>
      <c r="AU103" s="258" t="s">
        <v>89</v>
      </c>
      <c r="AV103" s="14" t="s">
        <v>89</v>
      </c>
      <c r="AW103" s="14" t="s">
        <v>41</v>
      </c>
      <c r="AX103" s="14" t="s">
        <v>80</v>
      </c>
      <c r="AY103" s="258" t="s">
        <v>257</v>
      </c>
    </row>
    <row r="104" s="14" customFormat="1">
      <c r="A104" s="14"/>
      <c r="B104" s="248"/>
      <c r="C104" s="249"/>
      <c r="D104" s="239" t="s">
        <v>268</v>
      </c>
      <c r="E104" s="250" t="s">
        <v>35</v>
      </c>
      <c r="F104" s="251" t="s">
        <v>2945</v>
      </c>
      <c r="G104" s="249"/>
      <c r="H104" s="252">
        <v>-119.64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8" t="s">
        <v>268</v>
      </c>
      <c r="AU104" s="258" t="s">
        <v>89</v>
      </c>
      <c r="AV104" s="14" t="s">
        <v>89</v>
      </c>
      <c r="AW104" s="14" t="s">
        <v>41</v>
      </c>
      <c r="AX104" s="14" t="s">
        <v>80</v>
      </c>
      <c r="AY104" s="258" t="s">
        <v>257</v>
      </c>
    </row>
    <row r="105" s="14" customFormat="1">
      <c r="A105" s="14"/>
      <c r="B105" s="248"/>
      <c r="C105" s="249"/>
      <c r="D105" s="239" t="s">
        <v>268</v>
      </c>
      <c r="E105" s="250" t="s">
        <v>35</v>
      </c>
      <c r="F105" s="251" t="s">
        <v>2946</v>
      </c>
      <c r="G105" s="249"/>
      <c r="H105" s="252">
        <v>-16.140000000000001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268</v>
      </c>
      <c r="AU105" s="258" t="s">
        <v>89</v>
      </c>
      <c r="AV105" s="14" t="s">
        <v>89</v>
      </c>
      <c r="AW105" s="14" t="s">
        <v>41</v>
      </c>
      <c r="AX105" s="14" t="s">
        <v>80</v>
      </c>
      <c r="AY105" s="258" t="s">
        <v>257</v>
      </c>
    </row>
    <row r="106" s="14" customFormat="1">
      <c r="A106" s="14"/>
      <c r="B106" s="248"/>
      <c r="C106" s="249"/>
      <c r="D106" s="239" t="s">
        <v>268</v>
      </c>
      <c r="E106" s="250" t="s">
        <v>35</v>
      </c>
      <c r="F106" s="251" t="s">
        <v>2947</v>
      </c>
      <c r="G106" s="249"/>
      <c r="H106" s="252">
        <v>-175.72900000000001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268</v>
      </c>
      <c r="AU106" s="258" t="s">
        <v>89</v>
      </c>
      <c r="AV106" s="14" t="s">
        <v>89</v>
      </c>
      <c r="AW106" s="14" t="s">
        <v>41</v>
      </c>
      <c r="AX106" s="14" t="s">
        <v>80</v>
      </c>
      <c r="AY106" s="258" t="s">
        <v>257</v>
      </c>
    </row>
    <row r="107" s="14" customFormat="1">
      <c r="A107" s="14"/>
      <c r="B107" s="248"/>
      <c r="C107" s="249"/>
      <c r="D107" s="239" t="s">
        <v>268</v>
      </c>
      <c r="E107" s="250" t="s">
        <v>35</v>
      </c>
      <c r="F107" s="251" t="s">
        <v>2948</v>
      </c>
      <c r="G107" s="249"/>
      <c r="H107" s="252">
        <v>-168.78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268</v>
      </c>
      <c r="AU107" s="258" t="s">
        <v>89</v>
      </c>
      <c r="AV107" s="14" t="s">
        <v>89</v>
      </c>
      <c r="AW107" s="14" t="s">
        <v>41</v>
      </c>
      <c r="AX107" s="14" t="s">
        <v>80</v>
      </c>
      <c r="AY107" s="258" t="s">
        <v>257</v>
      </c>
    </row>
    <row r="108" s="14" customFormat="1">
      <c r="A108" s="14"/>
      <c r="B108" s="248"/>
      <c r="C108" s="249"/>
      <c r="D108" s="239" t="s">
        <v>268</v>
      </c>
      <c r="E108" s="250" t="s">
        <v>35</v>
      </c>
      <c r="F108" s="251" t="s">
        <v>2949</v>
      </c>
      <c r="G108" s="249"/>
      <c r="H108" s="252">
        <v>-46.460000000000001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8" t="s">
        <v>268</v>
      </c>
      <c r="AU108" s="258" t="s">
        <v>89</v>
      </c>
      <c r="AV108" s="14" t="s">
        <v>89</v>
      </c>
      <c r="AW108" s="14" t="s">
        <v>41</v>
      </c>
      <c r="AX108" s="14" t="s">
        <v>80</v>
      </c>
      <c r="AY108" s="258" t="s">
        <v>257</v>
      </c>
    </row>
    <row r="109" s="14" customFormat="1">
      <c r="A109" s="14"/>
      <c r="B109" s="248"/>
      <c r="C109" s="249"/>
      <c r="D109" s="239" t="s">
        <v>268</v>
      </c>
      <c r="E109" s="250" t="s">
        <v>35</v>
      </c>
      <c r="F109" s="251" t="s">
        <v>2950</v>
      </c>
      <c r="G109" s="249"/>
      <c r="H109" s="252">
        <v>-243.53200000000001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8" t="s">
        <v>268</v>
      </c>
      <c r="AU109" s="258" t="s">
        <v>89</v>
      </c>
      <c r="AV109" s="14" t="s">
        <v>89</v>
      </c>
      <c r="AW109" s="14" t="s">
        <v>41</v>
      </c>
      <c r="AX109" s="14" t="s">
        <v>80</v>
      </c>
      <c r="AY109" s="258" t="s">
        <v>257</v>
      </c>
    </row>
    <row r="110" s="16" customFormat="1">
      <c r="A110" s="16"/>
      <c r="B110" s="285"/>
      <c r="C110" s="286"/>
      <c r="D110" s="239" t="s">
        <v>268</v>
      </c>
      <c r="E110" s="287" t="s">
        <v>35</v>
      </c>
      <c r="F110" s="288" t="s">
        <v>1554</v>
      </c>
      <c r="G110" s="286"/>
      <c r="H110" s="289">
        <v>-859.68100000000004</v>
      </c>
      <c r="I110" s="290"/>
      <c r="J110" s="286"/>
      <c r="K110" s="286"/>
      <c r="L110" s="291"/>
      <c r="M110" s="292"/>
      <c r="N110" s="293"/>
      <c r="O110" s="293"/>
      <c r="P110" s="293"/>
      <c r="Q110" s="293"/>
      <c r="R110" s="293"/>
      <c r="S110" s="293"/>
      <c r="T110" s="29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95" t="s">
        <v>268</v>
      </c>
      <c r="AU110" s="295" t="s">
        <v>89</v>
      </c>
      <c r="AV110" s="16" t="s">
        <v>98</v>
      </c>
      <c r="AW110" s="16" t="s">
        <v>41</v>
      </c>
      <c r="AX110" s="16" t="s">
        <v>80</v>
      </c>
      <c r="AY110" s="295" t="s">
        <v>257</v>
      </c>
    </row>
    <row r="111" s="15" customFormat="1">
      <c r="A111" s="15"/>
      <c r="B111" s="259"/>
      <c r="C111" s="260"/>
      <c r="D111" s="239" t="s">
        <v>268</v>
      </c>
      <c r="E111" s="261" t="s">
        <v>35</v>
      </c>
      <c r="F111" s="262" t="s">
        <v>272</v>
      </c>
      <c r="G111" s="260"/>
      <c r="H111" s="263">
        <v>312.49900000000002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9" t="s">
        <v>268</v>
      </c>
      <c r="AU111" s="269" t="s">
        <v>89</v>
      </c>
      <c r="AV111" s="15" t="s">
        <v>264</v>
      </c>
      <c r="AW111" s="15" t="s">
        <v>41</v>
      </c>
      <c r="AX111" s="15" t="s">
        <v>87</v>
      </c>
      <c r="AY111" s="269" t="s">
        <v>257</v>
      </c>
    </row>
    <row r="112" s="2" customFormat="1" ht="37.8" customHeight="1">
      <c r="A112" s="41"/>
      <c r="B112" s="42"/>
      <c r="C112" s="219" t="s">
        <v>89</v>
      </c>
      <c r="D112" s="219" t="s">
        <v>259</v>
      </c>
      <c r="E112" s="220" t="s">
        <v>1561</v>
      </c>
      <c r="F112" s="221" t="s">
        <v>1562</v>
      </c>
      <c r="G112" s="222" t="s">
        <v>262</v>
      </c>
      <c r="H112" s="223">
        <v>312.49900000000002</v>
      </c>
      <c r="I112" s="224"/>
      <c r="J112" s="225">
        <f>ROUND(I112*H112,2)</f>
        <v>0</v>
      </c>
      <c r="K112" s="221" t="s">
        <v>263</v>
      </c>
      <c r="L112" s="47"/>
      <c r="M112" s="226" t="s">
        <v>35</v>
      </c>
      <c r="N112" s="227" t="s">
        <v>51</v>
      </c>
      <c r="O112" s="87"/>
      <c r="P112" s="228">
        <f>O112*H112</f>
        <v>0</v>
      </c>
      <c r="Q112" s="228">
        <v>0</v>
      </c>
      <c r="R112" s="228">
        <f>Q112*H112</f>
        <v>0</v>
      </c>
      <c r="S112" s="228">
        <v>0.44</v>
      </c>
      <c r="T112" s="229">
        <f>S112*H112</f>
        <v>137.49956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30" t="s">
        <v>264</v>
      </c>
      <c r="AT112" s="230" t="s">
        <v>259</v>
      </c>
      <c r="AU112" s="230" t="s">
        <v>89</v>
      </c>
      <c r="AY112" s="19" t="s">
        <v>257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87</v>
      </c>
      <c r="BK112" s="231">
        <f>ROUND(I112*H112,2)</f>
        <v>0</v>
      </c>
      <c r="BL112" s="19" t="s">
        <v>264</v>
      </c>
      <c r="BM112" s="230" t="s">
        <v>2951</v>
      </c>
    </row>
    <row r="113" s="2" customFormat="1">
      <c r="A113" s="41"/>
      <c r="B113" s="42"/>
      <c r="C113" s="43"/>
      <c r="D113" s="232" t="s">
        <v>266</v>
      </c>
      <c r="E113" s="43"/>
      <c r="F113" s="233" t="s">
        <v>1564</v>
      </c>
      <c r="G113" s="43"/>
      <c r="H113" s="43"/>
      <c r="I113" s="234"/>
      <c r="J113" s="43"/>
      <c r="K113" s="43"/>
      <c r="L113" s="47"/>
      <c r="M113" s="235"/>
      <c r="N113" s="23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266</v>
      </c>
      <c r="AU113" s="19" t="s">
        <v>89</v>
      </c>
    </row>
    <row r="114" s="13" customFormat="1">
      <c r="A114" s="13"/>
      <c r="B114" s="237"/>
      <c r="C114" s="238"/>
      <c r="D114" s="239" t="s">
        <v>268</v>
      </c>
      <c r="E114" s="240" t="s">
        <v>35</v>
      </c>
      <c r="F114" s="241" t="s">
        <v>2941</v>
      </c>
      <c r="G114" s="238"/>
      <c r="H114" s="240" t="s">
        <v>35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268</v>
      </c>
      <c r="AU114" s="247" t="s">
        <v>89</v>
      </c>
      <c r="AV114" s="13" t="s">
        <v>87</v>
      </c>
      <c r="AW114" s="13" t="s">
        <v>41</v>
      </c>
      <c r="AX114" s="13" t="s">
        <v>80</v>
      </c>
      <c r="AY114" s="247" t="s">
        <v>257</v>
      </c>
    </row>
    <row r="115" s="13" customFormat="1">
      <c r="A115" s="13"/>
      <c r="B115" s="237"/>
      <c r="C115" s="238"/>
      <c r="D115" s="239" t="s">
        <v>268</v>
      </c>
      <c r="E115" s="240" t="s">
        <v>35</v>
      </c>
      <c r="F115" s="241" t="s">
        <v>1552</v>
      </c>
      <c r="G115" s="238"/>
      <c r="H115" s="240" t="s">
        <v>35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268</v>
      </c>
      <c r="AU115" s="247" t="s">
        <v>89</v>
      </c>
      <c r="AV115" s="13" t="s">
        <v>87</v>
      </c>
      <c r="AW115" s="13" t="s">
        <v>41</v>
      </c>
      <c r="AX115" s="13" t="s">
        <v>80</v>
      </c>
      <c r="AY115" s="247" t="s">
        <v>257</v>
      </c>
    </row>
    <row r="116" s="14" customFormat="1">
      <c r="A116" s="14"/>
      <c r="B116" s="248"/>
      <c r="C116" s="249"/>
      <c r="D116" s="239" t="s">
        <v>268</v>
      </c>
      <c r="E116" s="250" t="s">
        <v>35</v>
      </c>
      <c r="F116" s="251" t="s">
        <v>2942</v>
      </c>
      <c r="G116" s="249"/>
      <c r="H116" s="252">
        <v>1172.1800000000001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8" t="s">
        <v>268</v>
      </c>
      <c r="AU116" s="258" t="s">
        <v>89</v>
      </c>
      <c r="AV116" s="14" t="s">
        <v>89</v>
      </c>
      <c r="AW116" s="14" t="s">
        <v>41</v>
      </c>
      <c r="AX116" s="14" t="s">
        <v>80</v>
      </c>
      <c r="AY116" s="258" t="s">
        <v>257</v>
      </c>
    </row>
    <row r="117" s="16" customFormat="1">
      <c r="A117" s="16"/>
      <c r="B117" s="285"/>
      <c r="C117" s="286"/>
      <c r="D117" s="239" t="s">
        <v>268</v>
      </c>
      <c r="E117" s="287" t="s">
        <v>35</v>
      </c>
      <c r="F117" s="288" t="s">
        <v>1554</v>
      </c>
      <c r="G117" s="286"/>
      <c r="H117" s="289">
        <v>1172.1800000000001</v>
      </c>
      <c r="I117" s="290"/>
      <c r="J117" s="286"/>
      <c r="K117" s="286"/>
      <c r="L117" s="291"/>
      <c r="M117" s="292"/>
      <c r="N117" s="293"/>
      <c r="O117" s="293"/>
      <c r="P117" s="293"/>
      <c r="Q117" s="293"/>
      <c r="R117" s="293"/>
      <c r="S117" s="293"/>
      <c r="T117" s="294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95" t="s">
        <v>268</v>
      </c>
      <c r="AU117" s="295" t="s">
        <v>89</v>
      </c>
      <c r="AV117" s="16" t="s">
        <v>98</v>
      </c>
      <c r="AW117" s="16" t="s">
        <v>41</v>
      </c>
      <c r="AX117" s="16" t="s">
        <v>80</v>
      </c>
      <c r="AY117" s="295" t="s">
        <v>257</v>
      </c>
    </row>
    <row r="118" s="13" customFormat="1">
      <c r="A118" s="13"/>
      <c r="B118" s="237"/>
      <c r="C118" s="238"/>
      <c r="D118" s="239" t="s">
        <v>268</v>
      </c>
      <c r="E118" s="240" t="s">
        <v>35</v>
      </c>
      <c r="F118" s="241" t="s">
        <v>1555</v>
      </c>
      <c r="G118" s="238"/>
      <c r="H118" s="240" t="s">
        <v>35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7" t="s">
        <v>268</v>
      </c>
      <c r="AU118" s="247" t="s">
        <v>89</v>
      </c>
      <c r="AV118" s="13" t="s">
        <v>87</v>
      </c>
      <c r="AW118" s="13" t="s">
        <v>41</v>
      </c>
      <c r="AX118" s="13" t="s">
        <v>80</v>
      </c>
      <c r="AY118" s="247" t="s">
        <v>257</v>
      </c>
    </row>
    <row r="119" s="14" customFormat="1">
      <c r="A119" s="14"/>
      <c r="B119" s="248"/>
      <c r="C119" s="249"/>
      <c r="D119" s="239" t="s">
        <v>268</v>
      </c>
      <c r="E119" s="250" t="s">
        <v>35</v>
      </c>
      <c r="F119" s="251" t="s">
        <v>2943</v>
      </c>
      <c r="G119" s="249"/>
      <c r="H119" s="252">
        <v>-9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8" t="s">
        <v>268</v>
      </c>
      <c r="AU119" s="258" t="s">
        <v>89</v>
      </c>
      <c r="AV119" s="14" t="s">
        <v>89</v>
      </c>
      <c r="AW119" s="14" t="s">
        <v>41</v>
      </c>
      <c r="AX119" s="14" t="s">
        <v>80</v>
      </c>
      <c r="AY119" s="258" t="s">
        <v>257</v>
      </c>
    </row>
    <row r="120" s="14" customFormat="1">
      <c r="A120" s="14"/>
      <c r="B120" s="248"/>
      <c r="C120" s="249"/>
      <c r="D120" s="239" t="s">
        <v>268</v>
      </c>
      <c r="E120" s="250" t="s">
        <v>35</v>
      </c>
      <c r="F120" s="251" t="s">
        <v>2944</v>
      </c>
      <c r="G120" s="249"/>
      <c r="H120" s="252">
        <v>-80.400000000000006</v>
      </c>
      <c r="I120" s="253"/>
      <c r="J120" s="249"/>
      <c r="K120" s="249"/>
      <c r="L120" s="254"/>
      <c r="M120" s="255"/>
      <c r="N120" s="256"/>
      <c r="O120" s="256"/>
      <c r="P120" s="256"/>
      <c r="Q120" s="256"/>
      <c r="R120" s="256"/>
      <c r="S120" s="256"/>
      <c r="T120" s="25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8" t="s">
        <v>268</v>
      </c>
      <c r="AU120" s="258" t="s">
        <v>89</v>
      </c>
      <c r="AV120" s="14" t="s">
        <v>89</v>
      </c>
      <c r="AW120" s="14" t="s">
        <v>41</v>
      </c>
      <c r="AX120" s="14" t="s">
        <v>80</v>
      </c>
      <c r="AY120" s="258" t="s">
        <v>257</v>
      </c>
    </row>
    <row r="121" s="14" customFormat="1">
      <c r="A121" s="14"/>
      <c r="B121" s="248"/>
      <c r="C121" s="249"/>
      <c r="D121" s="239" t="s">
        <v>268</v>
      </c>
      <c r="E121" s="250" t="s">
        <v>35</v>
      </c>
      <c r="F121" s="251" t="s">
        <v>2945</v>
      </c>
      <c r="G121" s="249"/>
      <c r="H121" s="252">
        <v>-119.64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8" t="s">
        <v>268</v>
      </c>
      <c r="AU121" s="258" t="s">
        <v>89</v>
      </c>
      <c r="AV121" s="14" t="s">
        <v>89</v>
      </c>
      <c r="AW121" s="14" t="s">
        <v>41</v>
      </c>
      <c r="AX121" s="14" t="s">
        <v>80</v>
      </c>
      <c r="AY121" s="258" t="s">
        <v>257</v>
      </c>
    </row>
    <row r="122" s="14" customFormat="1">
      <c r="A122" s="14"/>
      <c r="B122" s="248"/>
      <c r="C122" s="249"/>
      <c r="D122" s="239" t="s">
        <v>268</v>
      </c>
      <c r="E122" s="250" t="s">
        <v>35</v>
      </c>
      <c r="F122" s="251" t="s">
        <v>2946</v>
      </c>
      <c r="G122" s="249"/>
      <c r="H122" s="252">
        <v>-16.140000000000001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268</v>
      </c>
      <c r="AU122" s="258" t="s">
        <v>89</v>
      </c>
      <c r="AV122" s="14" t="s">
        <v>89</v>
      </c>
      <c r="AW122" s="14" t="s">
        <v>41</v>
      </c>
      <c r="AX122" s="14" t="s">
        <v>80</v>
      </c>
      <c r="AY122" s="258" t="s">
        <v>257</v>
      </c>
    </row>
    <row r="123" s="14" customFormat="1">
      <c r="A123" s="14"/>
      <c r="B123" s="248"/>
      <c r="C123" s="249"/>
      <c r="D123" s="239" t="s">
        <v>268</v>
      </c>
      <c r="E123" s="250" t="s">
        <v>35</v>
      </c>
      <c r="F123" s="251" t="s">
        <v>2947</v>
      </c>
      <c r="G123" s="249"/>
      <c r="H123" s="252">
        <v>-175.72900000000001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8" t="s">
        <v>268</v>
      </c>
      <c r="AU123" s="258" t="s">
        <v>89</v>
      </c>
      <c r="AV123" s="14" t="s">
        <v>89</v>
      </c>
      <c r="AW123" s="14" t="s">
        <v>41</v>
      </c>
      <c r="AX123" s="14" t="s">
        <v>80</v>
      </c>
      <c r="AY123" s="258" t="s">
        <v>257</v>
      </c>
    </row>
    <row r="124" s="14" customFormat="1">
      <c r="A124" s="14"/>
      <c r="B124" s="248"/>
      <c r="C124" s="249"/>
      <c r="D124" s="239" t="s">
        <v>268</v>
      </c>
      <c r="E124" s="250" t="s">
        <v>35</v>
      </c>
      <c r="F124" s="251" t="s">
        <v>2948</v>
      </c>
      <c r="G124" s="249"/>
      <c r="H124" s="252">
        <v>-168.78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8" t="s">
        <v>268</v>
      </c>
      <c r="AU124" s="258" t="s">
        <v>89</v>
      </c>
      <c r="AV124" s="14" t="s">
        <v>89</v>
      </c>
      <c r="AW124" s="14" t="s">
        <v>41</v>
      </c>
      <c r="AX124" s="14" t="s">
        <v>80</v>
      </c>
      <c r="AY124" s="258" t="s">
        <v>257</v>
      </c>
    </row>
    <row r="125" s="14" customFormat="1">
      <c r="A125" s="14"/>
      <c r="B125" s="248"/>
      <c r="C125" s="249"/>
      <c r="D125" s="239" t="s">
        <v>268</v>
      </c>
      <c r="E125" s="250" t="s">
        <v>35</v>
      </c>
      <c r="F125" s="251" t="s">
        <v>2949</v>
      </c>
      <c r="G125" s="249"/>
      <c r="H125" s="252">
        <v>-46.460000000000001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268</v>
      </c>
      <c r="AU125" s="258" t="s">
        <v>89</v>
      </c>
      <c r="AV125" s="14" t="s">
        <v>89</v>
      </c>
      <c r="AW125" s="14" t="s">
        <v>41</v>
      </c>
      <c r="AX125" s="14" t="s">
        <v>80</v>
      </c>
      <c r="AY125" s="258" t="s">
        <v>257</v>
      </c>
    </row>
    <row r="126" s="14" customFormat="1">
      <c r="A126" s="14"/>
      <c r="B126" s="248"/>
      <c r="C126" s="249"/>
      <c r="D126" s="239" t="s">
        <v>268</v>
      </c>
      <c r="E126" s="250" t="s">
        <v>35</v>
      </c>
      <c r="F126" s="251" t="s">
        <v>2950</v>
      </c>
      <c r="G126" s="249"/>
      <c r="H126" s="252">
        <v>-243.53200000000001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268</v>
      </c>
      <c r="AU126" s="258" t="s">
        <v>89</v>
      </c>
      <c r="AV126" s="14" t="s">
        <v>89</v>
      </c>
      <c r="AW126" s="14" t="s">
        <v>41</v>
      </c>
      <c r="AX126" s="14" t="s">
        <v>80</v>
      </c>
      <c r="AY126" s="258" t="s">
        <v>257</v>
      </c>
    </row>
    <row r="127" s="16" customFormat="1">
      <c r="A127" s="16"/>
      <c r="B127" s="285"/>
      <c r="C127" s="286"/>
      <c r="D127" s="239" t="s">
        <v>268</v>
      </c>
      <c r="E127" s="287" t="s">
        <v>35</v>
      </c>
      <c r="F127" s="288" t="s">
        <v>1554</v>
      </c>
      <c r="G127" s="286"/>
      <c r="H127" s="289">
        <v>-859.68100000000004</v>
      </c>
      <c r="I127" s="290"/>
      <c r="J127" s="286"/>
      <c r="K127" s="286"/>
      <c r="L127" s="291"/>
      <c r="M127" s="292"/>
      <c r="N127" s="293"/>
      <c r="O127" s="293"/>
      <c r="P127" s="293"/>
      <c r="Q127" s="293"/>
      <c r="R127" s="293"/>
      <c r="S127" s="293"/>
      <c r="T127" s="294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95" t="s">
        <v>268</v>
      </c>
      <c r="AU127" s="295" t="s">
        <v>89</v>
      </c>
      <c r="AV127" s="16" t="s">
        <v>98</v>
      </c>
      <c r="AW127" s="16" t="s">
        <v>41</v>
      </c>
      <c r="AX127" s="16" t="s">
        <v>80</v>
      </c>
      <c r="AY127" s="295" t="s">
        <v>257</v>
      </c>
    </row>
    <row r="128" s="15" customFormat="1">
      <c r="A128" s="15"/>
      <c r="B128" s="259"/>
      <c r="C128" s="260"/>
      <c r="D128" s="239" t="s">
        <v>268</v>
      </c>
      <c r="E128" s="261" t="s">
        <v>35</v>
      </c>
      <c r="F128" s="262" t="s">
        <v>272</v>
      </c>
      <c r="G128" s="260"/>
      <c r="H128" s="263">
        <v>312.49900000000002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9" t="s">
        <v>268</v>
      </c>
      <c r="AU128" s="269" t="s">
        <v>89</v>
      </c>
      <c r="AV128" s="15" t="s">
        <v>264</v>
      </c>
      <c r="AW128" s="15" t="s">
        <v>41</v>
      </c>
      <c r="AX128" s="15" t="s">
        <v>87</v>
      </c>
      <c r="AY128" s="269" t="s">
        <v>257</v>
      </c>
    </row>
    <row r="129" s="2" customFormat="1" ht="33" customHeight="1">
      <c r="A129" s="41"/>
      <c r="B129" s="42"/>
      <c r="C129" s="219" t="s">
        <v>98</v>
      </c>
      <c r="D129" s="219" t="s">
        <v>259</v>
      </c>
      <c r="E129" s="220" t="s">
        <v>1565</v>
      </c>
      <c r="F129" s="221" t="s">
        <v>1566</v>
      </c>
      <c r="G129" s="222" t="s">
        <v>262</v>
      </c>
      <c r="H129" s="223">
        <v>312.49900000000002</v>
      </c>
      <c r="I129" s="224"/>
      <c r="J129" s="225">
        <f>ROUND(I129*H129,2)</f>
        <v>0</v>
      </c>
      <c r="K129" s="221" t="s">
        <v>263</v>
      </c>
      <c r="L129" s="47"/>
      <c r="M129" s="226" t="s">
        <v>35</v>
      </c>
      <c r="N129" s="227" t="s">
        <v>51</v>
      </c>
      <c r="O129" s="87"/>
      <c r="P129" s="228">
        <f>O129*H129</f>
        <v>0</v>
      </c>
      <c r="Q129" s="228">
        <v>0</v>
      </c>
      <c r="R129" s="228">
        <f>Q129*H129</f>
        <v>0</v>
      </c>
      <c r="S129" s="228">
        <v>0.22</v>
      </c>
      <c r="T129" s="229">
        <f>S129*H129</f>
        <v>68.749780000000001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30" t="s">
        <v>264</v>
      </c>
      <c r="AT129" s="230" t="s">
        <v>259</v>
      </c>
      <c r="AU129" s="230" t="s">
        <v>89</v>
      </c>
      <c r="AY129" s="19" t="s">
        <v>257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87</v>
      </c>
      <c r="BK129" s="231">
        <f>ROUND(I129*H129,2)</f>
        <v>0</v>
      </c>
      <c r="BL129" s="19" t="s">
        <v>264</v>
      </c>
      <c r="BM129" s="230" t="s">
        <v>2952</v>
      </c>
    </row>
    <row r="130" s="2" customFormat="1">
      <c r="A130" s="41"/>
      <c r="B130" s="42"/>
      <c r="C130" s="43"/>
      <c r="D130" s="232" t="s">
        <v>266</v>
      </c>
      <c r="E130" s="43"/>
      <c r="F130" s="233" t="s">
        <v>1568</v>
      </c>
      <c r="G130" s="43"/>
      <c r="H130" s="43"/>
      <c r="I130" s="234"/>
      <c r="J130" s="43"/>
      <c r="K130" s="43"/>
      <c r="L130" s="47"/>
      <c r="M130" s="235"/>
      <c r="N130" s="23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266</v>
      </c>
      <c r="AU130" s="19" t="s">
        <v>89</v>
      </c>
    </row>
    <row r="131" s="13" customFormat="1">
      <c r="A131" s="13"/>
      <c r="B131" s="237"/>
      <c r="C131" s="238"/>
      <c r="D131" s="239" t="s">
        <v>268</v>
      </c>
      <c r="E131" s="240" t="s">
        <v>35</v>
      </c>
      <c r="F131" s="241" t="s">
        <v>2941</v>
      </c>
      <c r="G131" s="238"/>
      <c r="H131" s="240" t="s">
        <v>35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268</v>
      </c>
      <c r="AU131" s="247" t="s">
        <v>89</v>
      </c>
      <c r="AV131" s="13" t="s">
        <v>87</v>
      </c>
      <c r="AW131" s="13" t="s">
        <v>41</v>
      </c>
      <c r="AX131" s="13" t="s">
        <v>80</v>
      </c>
      <c r="AY131" s="247" t="s">
        <v>257</v>
      </c>
    </row>
    <row r="132" s="13" customFormat="1">
      <c r="A132" s="13"/>
      <c r="B132" s="237"/>
      <c r="C132" s="238"/>
      <c r="D132" s="239" t="s">
        <v>268</v>
      </c>
      <c r="E132" s="240" t="s">
        <v>35</v>
      </c>
      <c r="F132" s="241" t="s">
        <v>1552</v>
      </c>
      <c r="G132" s="238"/>
      <c r="H132" s="240" t="s">
        <v>35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268</v>
      </c>
      <c r="AU132" s="247" t="s">
        <v>89</v>
      </c>
      <c r="AV132" s="13" t="s">
        <v>87</v>
      </c>
      <c r="AW132" s="13" t="s">
        <v>41</v>
      </c>
      <c r="AX132" s="13" t="s">
        <v>80</v>
      </c>
      <c r="AY132" s="247" t="s">
        <v>257</v>
      </c>
    </row>
    <row r="133" s="14" customFormat="1">
      <c r="A133" s="14"/>
      <c r="B133" s="248"/>
      <c r="C133" s="249"/>
      <c r="D133" s="239" t="s">
        <v>268</v>
      </c>
      <c r="E133" s="250" t="s">
        <v>35</v>
      </c>
      <c r="F133" s="251" t="s">
        <v>2942</v>
      </c>
      <c r="G133" s="249"/>
      <c r="H133" s="252">
        <v>1172.1800000000001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268</v>
      </c>
      <c r="AU133" s="258" t="s">
        <v>89</v>
      </c>
      <c r="AV133" s="14" t="s">
        <v>89</v>
      </c>
      <c r="AW133" s="14" t="s">
        <v>41</v>
      </c>
      <c r="AX133" s="14" t="s">
        <v>80</v>
      </c>
      <c r="AY133" s="258" t="s">
        <v>257</v>
      </c>
    </row>
    <row r="134" s="16" customFormat="1">
      <c r="A134" s="16"/>
      <c r="B134" s="285"/>
      <c r="C134" s="286"/>
      <c r="D134" s="239" t="s">
        <v>268</v>
      </c>
      <c r="E134" s="287" t="s">
        <v>35</v>
      </c>
      <c r="F134" s="288" t="s">
        <v>1554</v>
      </c>
      <c r="G134" s="286"/>
      <c r="H134" s="289">
        <v>1172.1800000000001</v>
      </c>
      <c r="I134" s="290"/>
      <c r="J134" s="286"/>
      <c r="K134" s="286"/>
      <c r="L134" s="291"/>
      <c r="M134" s="292"/>
      <c r="N134" s="293"/>
      <c r="O134" s="293"/>
      <c r="P134" s="293"/>
      <c r="Q134" s="293"/>
      <c r="R134" s="293"/>
      <c r="S134" s="293"/>
      <c r="T134" s="29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95" t="s">
        <v>268</v>
      </c>
      <c r="AU134" s="295" t="s">
        <v>89</v>
      </c>
      <c r="AV134" s="16" t="s">
        <v>98</v>
      </c>
      <c r="AW134" s="16" t="s">
        <v>41</v>
      </c>
      <c r="AX134" s="16" t="s">
        <v>80</v>
      </c>
      <c r="AY134" s="295" t="s">
        <v>257</v>
      </c>
    </row>
    <row r="135" s="13" customFormat="1">
      <c r="A135" s="13"/>
      <c r="B135" s="237"/>
      <c r="C135" s="238"/>
      <c r="D135" s="239" t="s">
        <v>268</v>
      </c>
      <c r="E135" s="240" t="s">
        <v>35</v>
      </c>
      <c r="F135" s="241" t="s">
        <v>1555</v>
      </c>
      <c r="G135" s="238"/>
      <c r="H135" s="240" t="s">
        <v>35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268</v>
      </c>
      <c r="AU135" s="247" t="s">
        <v>89</v>
      </c>
      <c r="AV135" s="13" t="s">
        <v>87</v>
      </c>
      <c r="AW135" s="13" t="s">
        <v>41</v>
      </c>
      <c r="AX135" s="13" t="s">
        <v>80</v>
      </c>
      <c r="AY135" s="247" t="s">
        <v>257</v>
      </c>
    </row>
    <row r="136" s="14" customFormat="1">
      <c r="A136" s="14"/>
      <c r="B136" s="248"/>
      <c r="C136" s="249"/>
      <c r="D136" s="239" t="s">
        <v>268</v>
      </c>
      <c r="E136" s="250" t="s">
        <v>35</v>
      </c>
      <c r="F136" s="251" t="s">
        <v>2943</v>
      </c>
      <c r="G136" s="249"/>
      <c r="H136" s="252">
        <v>-9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268</v>
      </c>
      <c r="AU136" s="258" t="s">
        <v>89</v>
      </c>
      <c r="AV136" s="14" t="s">
        <v>89</v>
      </c>
      <c r="AW136" s="14" t="s">
        <v>41</v>
      </c>
      <c r="AX136" s="14" t="s">
        <v>80</v>
      </c>
      <c r="AY136" s="258" t="s">
        <v>257</v>
      </c>
    </row>
    <row r="137" s="14" customFormat="1">
      <c r="A137" s="14"/>
      <c r="B137" s="248"/>
      <c r="C137" s="249"/>
      <c r="D137" s="239" t="s">
        <v>268</v>
      </c>
      <c r="E137" s="250" t="s">
        <v>35</v>
      </c>
      <c r="F137" s="251" t="s">
        <v>2944</v>
      </c>
      <c r="G137" s="249"/>
      <c r="H137" s="252">
        <v>-80.400000000000006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268</v>
      </c>
      <c r="AU137" s="258" t="s">
        <v>89</v>
      </c>
      <c r="AV137" s="14" t="s">
        <v>89</v>
      </c>
      <c r="AW137" s="14" t="s">
        <v>41</v>
      </c>
      <c r="AX137" s="14" t="s">
        <v>80</v>
      </c>
      <c r="AY137" s="258" t="s">
        <v>257</v>
      </c>
    </row>
    <row r="138" s="14" customFormat="1">
      <c r="A138" s="14"/>
      <c r="B138" s="248"/>
      <c r="C138" s="249"/>
      <c r="D138" s="239" t="s">
        <v>268</v>
      </c>
      <c r="E138" s="250" t="s">
        <v>35</v>
      </c>
      <c r="F138" s="251" t="s">
        <v>2945</v>
      </c>
      <c r="G138" s="249"/>
      <c r="H138" s="252">
        <v>-119.64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268</v>
      </c>
      <c r="AU138" s="258" t="s">
        <v>89</v>
      </c>
      <c r="AV138" s="14" t="s">
        <v>89</v>
      </c>
      <c r="AW138" s="14" t="s">
        <v>41</v>
      </c>
      <c r="AX138" s="14" t="s">
        <v>80</v>
      </c>
      <c r="AY138" s="258" t="s">
        <v>257</v>
      </c>
    </row>
    <row r="139" s="14" customFormat="1">
      <c r="A139" s="14"/>
      <c r="B139" s="248"/>
      <c r="C139" s="249"/>
      <c r="D139" s="239" t="s">
        <v>268</v>
      </c>
      <c r="E139" s="250" t="s">
        <v>35</v>
      </c>
      <c r="F139" s="251" t="s">
        <v>2946</v>
      </c>
      <c r="G139" s="249"/>
      <c r="H139" s="252">
        <v>-16.140000000000001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268</v>
      </c>
      <c r="AU139" s="258" t="s">
        <v>89</v>
      </c>
      <c r="AV139" s="14" t="s">
        <v>89</v>
      </c>
      <c r="AW139" s="14" t="s">
        <v>41</v>
      </c>
      <c r="AX139" s="14" t="s">
        <v>80</v>
      </c>
      <c r="AY139" s="258" t="s">
        <v>257</v>
      </c>
    </row>
    <row r="140" s="14" customFormat="1">
      <c r="A140" s="14"/>
      <c r="B140" s="248"/>
      <c r="C140" s="249"/>
      <c r="D140" s="239" t="s">
        <v>268</v>
      </c>
      <c r="E140" s="250" t="s">
        <v>35</v>
      </c>
      <c r="F140" s="251" t="s">
        <v>2947</v>
      </c>
      <c r="G140" s="249"/>
      <c r="H140" s="252">
        <v>-175.72900000000001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268</v>
      </c>
      <c r="AU140" s="258" t="s">
        <v>89</v>
      </c>
      <c r="AV140" s="14" t="s">
        <v>89</v>
      </c>
      <c r="AW140" s="14" t="s">
        <v>41</v>
      </c>
      <c r="AX140" s="14" t="s">
        <v>80</v>
      </c>
      <c r="AY140" s="258" t="s">
        <v>257</v>
      </c>
    </row>
    <row r="141" s="14" customFormat="1">
      <c r="A141" s="14"/>
      <c r="B141" s="248"/>
      <c r="C141" s="249"/>
      <c r="D141" s="239" t="s">
        <v>268</v>
      </c>
      <c r="E141" s="250" t="s">
        <v>35</v>
      </c>
      <c r="F141" s="251" t="s">
        <v>2948</v>
      </c>
      <c r="G141" s="249"/>
      <c r="H141" s="252">
        <v>-168.78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268</v>
      </c>
      <c r="AU141" s="258" t="s">
        <v>89</v>
      </c>
      <c r="AV141" s="14" t="s">
        <v>89</v>
      </c>
      <c r="AW141" s="14" t="s">
        <v>41</v>
      </c>
      <c r="AX141" s="14" t="s">
        <v>80</v>
      </c>
      <c r="AY141" s="258" t="s">
        <v>257</v>
      </c>
    </row>
    <row r="142" s="14" customFormat="1">
      <c r="A142" s="14"/>
      <c r="B142" s="248"/>
      <c r="C142" s="249"/>
      <c r="D142" s="239" t="s">
        <v>268</v>
      </c>
      <c r="E142" s="250" t="s">
        <v>35</v>
      </c>
      <c r="F142" s="251" t="s">
        <v>2949</v>
      </c>
      <c r="G142" s="249"/>
      <c r="H142" s="252">
        <v>-46.460000000000001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268</v>
      </c>
      <c r="AU142" s="258" t="s">
        <v>89</v>
      </c>
      <c r="AV142" s="14" t="s">
        <v>89</v>
      </c>
      <c r="AW142" s="14" t="s">
        <v>41</v>
      </c>
      <c r="AX142" s="14" t="s">
        <v>80</v>
      </c>
      <c r="AY142" s="258" t="s">
        <v>257</v>
      </c>
    </row>
    <row r="143" s="14" customFormat="1">
      <c r="A143" s="14"/>
      <c r="B143" s="248"/>
      <c r="C143" s="249"/>
      <c r="D143" s="239" t="s">
        <v>268</v>
      </c>
      <c r="E143" s="250" t="s">
        <v>35</v>
      </c>
      <c r="F143" s="251" t="s">
        <v>2950</v>
      </c>
      <c r="G143" s="249"/>
      <c r="H143" s="252">
        <v>-243.53200000000001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268</v>
      </c>
      <c r="AU143" s="258" t="s">
        <v>89</v>
      </c>
      <c r="AV143" s="14" t="s">
        <v>89</v>
      </c>
      <c r="AW143" s="14" t="s">
        <v>41</v>
      </c>
      <c r="AX143" s="14" t="s">
        <v>80</v>
      </c>
      <c r="AY143" s="258" t="s">
        <v>257</v>
      </c>
    </row>
    <row r="144" s="16" customFormat="1">
      <c r="A144" s="16"/>
      <c r="B144" s="285"/>
      <c r="C144" s="286"/>
      <c r="D144" s="239" t="s">
        <v>268</v>
      </c>
      <c r="E144" s="287" t="s">
        <v>35</v>
      </c>
      <c r="F144" s="288" t="s">
        <v>1554</v>
      </c>
      <c r="G144" s="286"/>
      <c r="H144" s="289">
        <v>-859.68100000000004</v>
      </c>
      <c r="I144" s="290"/>
      <c r="J144" s="286"/>
      <c r="K144" s="286"/>
      <c r="L144" s="291"/>
      <c r="M144" s="292"/>
      <c r="N144" s="293"/>
      <c r="O144" s="293"/>
      <c r="P144" s="293"/>
      <c r="Q144" s="293"/>
      <c r="R144" s="293"/>
      <c r="S144" s="293"/>
      <c r="T144" s="29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95" t="s">
        <v>268</v>
      </c>
      <c r="AU144" s="295" t="s">
        <v>89</v>
      </c>
      <c r="AV144" s="16" t="s">
        <v>98</v>
      </c>
      <c r="AW144" s="16" t="s">
        <v>41</v>
      </c>
      <c r="AX144" s="16" t="s">
        <v>80</v>
      </c>
      <c r="AY144" s="295" t="s">
        <v>257</v>
      </c>
    </row>
    <row r="145" s="15" customFormat="1">
      <c r="A145" s="15"/>
      <c r="B145" s="259"/>
      <c r="C145" s="260"/>
      <c r="D145" s="239" t="s">
        <v>268</v>
      </c>
      <c r="E145" s="261" t="s">
        <v>35</v>
      </c>
      <c r="F145" s="262" t="s">
        <v>272</v>
      </c>
      <c r="G145" s="260"/>
      <c r="H145" s="263">
        <v>312.49900000000002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268</v>
      </c>
      <c r="AU145" s="269" t="s">
        <v>89</v>
      </c>
      <c r="AV145" s="15" t="s">
        <v>264</v>
      </c>
      <c r="AW145" s="15" t="s">
        <v>41</v>
      </c>
      <c r="AX145" s="15" t="s">
        <v>87</v>
      </c>
      <c r="AY145" s="269" t="s">
        <v>257</v>
      </c>
    </row>
    <row r="146" s="12" customFormat="1" ht="22.8" customHeight="1">
      <c r="A146" s="12"/>
      <c r="B146" s="203"/>
      <c r="C146" s="204"/>
      <c r="D146" s="205" t="s">
        <v>79</v>
      </c>
      <c r="E146" s="217" t="s">
        <v>264</v>
      </c>
      <c r="F146" s="217" t="s">
        <v>404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SUM(P147:P152)</f>
        <v>0</v>
      </c>
      <c r="Q146" s="211"/>
      <c r="R146" s="212">
        <f>SUM(R147:R152)</f>
        <v>0</v>
      </c>
      <c r="S146" s="211"/>
      <c r="T146" s="21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87</v>
      </c>
      <c r="AT146" s="215" t="s">
        <v>79</v>
      </c>
      <c r="AU146" s="215" t="s">
        <v>87</v>
      </c>
      <c r="AY146" s="214" t="s">
        <v>257</v>
      </c>
      <c r="BK146" s="216">
        <f>SUM(BK147:BK152)</f>
        <v>0</v>
      </c>
    </row>
    <row r="147" s="2" customFormat="1" ht="24.15" customHeight="1">
      <c r="A147" s="41"/>
      <c r="B147" s="42"/>
      <c r="C147" s="219" t="s">
        <v>264</v>
      </c>
      <c r="D147" s="219" t="s">
        <v>259</v>
      </c>
      <c r="E147" s="220" t="s">
        <v>2953</v>
      </c>
      <c r="F147" s="221" t="s">
        <v>2954</v>
      </c>
      <c r="G147" s="222" t="s">
        <v>262</v>
      </c>
      <c r="H147" s="223">
        <v>332</v>
      </c>
      <c r="I147" s="224"/>
      <c r="J147" s="225">
        <f>ROUND(I147*H147,2)</f>
        <v>0</v>
      </c>
      <c r="K147" s="221" t="s">
        <v>263</v>
      </c>
      <c r="L147" s="47"/>
      <c r="M147" s="226" t="s">
        <v>35</v>
      </c>
      <c r="N147" s="227" t="s">
        <v>51</v>
      </c>
      <c r="O147" s="87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30" t="s">
        <v>264</v>
      </c>
      <c r="AT147" s="230" t="s">
        <v>259</v>
      </c>
      <c r="AU147" s="230" t="s">
        <v>89</v>
      </c>
      <c r="AY147" s="19" t="s">
        <v>257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87</v>
      </c>
      <c r="BK147" s="231">
        <f>ROUND(I147*H147,2)</f>
        <v>0</v>
      </c>
      <c r="BL147" s="19" t="s">
        <v>264</v>
      </c>
      <c r="BM147" s="230" t="s">
        <v>2955</v>
      </c>
    </row>
    <row r="148" s="2" customFormat="1">
      <c r="A148" s="41"/>
      <c r="B148" s="42"/>
      <c r="C148" s="43"/>
      <c r="D148" s="232" t="s">
        <v>266</v>
      </c>
      <c r="E148" s="43"/>
      <c r="F148" s="233" t="s">
        <v>2956</v>
      </c>
      <c r="G148" s="43"/>
      <c r="H148" s="43"/>
      <c r="I148" s="234"/>
      <c r="J148" s="43"/>
      <c r="K148" s="43"/>
      <c r="L148" s="47"/>
      <c r="M148" s="235"/>
      <c r="N148" s="23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266</v>
      </c>
      <c r="AU148" s="19" t="s">
        <v>89</v>
      </c>
    </row>
    <row r="149" s="13" customFormat="1">
      <c r="A149" s="13"/>
      <c r="B149" s="237"/>
      <c r="C149" s="238"/>
      <c r="D149" s="239" t="s">
        <v>268</v>
      </c>
      <c r="E149" s="240" t="s">
        <v>35</v>
      </c>
      <c r="F149" s="241" t="s">
        <v>2941</v>
      </c>
      <c r="G149" s="238"/>
      <c r="H149" s="240" t="s">
        <v>35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268</v>
      </c>
      <c r="AU149" s="247" t="s">
        <v>89</v>
      </c>
      <c r="AV149" s="13" t="s">
        <v>87</v>
      </c>
      <c r="AW149" s="13" t="s">
        <v>41</v>
      </c>
      <c r="AX149" s="13" t="s">
        <v>80</v>
      </c>
      <c r="AY149" s="247" t="s">
        <v>257</v>
      </c>
    </row>
    <row r="150" s="13" customFormat="1">
      <c r="A150" s="13"/>
      <c r="B150" s="237"/>
      <c r="C150" s="238"/>
      <c r="D150" s="239" t="s">
        <v>268</v>
      </c>
      <c r="E150" s="240" t="s">
        <v>35</v>
      </c>
      <c r="F150" s="241" t="s">
        <v>2957</v>
      </c>
      <c r="G150" s="238"/>
      <c r="H150" s="240" t="s">
        <v>35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268</v>
      </c>
      <c r="AU150" s="247" t="s">
        <v>89</v>
      </c>
      <c r="AV150" s="13" t="s">
        <v>87</v>
      </c>
      <c r="AW150" s="13" t="s">
        <v>41</v>
      </c>
      <c r="AX150" s="13" t="s">
        <v>80</v>
      </c>
      <c r="AY150" s="247" t="s">
        <v>257</v>
      </c>
    </row>
    <row r="151" s="14" customFormat="1">
      <c r="A151" s="14"/>
      <c r="B151" s="248"/>
      <c r="C151" s="249"/>
      <c r="D151" s="239" t="s">
        <v>268</v>
      </c>
      <c r="E151" s="250" t="s">
        <v>35</v>
      </c>
      <c r="F151" s="251" t="s">
        <v>2958</v>
      </c>
      <c r="G151" s="249"/>
      <c r="H151" s="252">
        <v>332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268</v>
      </c>
      <c r="AU151" s="258" t="s">
        <v>89</v>
      </c>
      <c r="AV151" s="14" t="s">
        <v>89</v>
      </c>
      <c r="AW151" s="14" t="s">
        <v>41</v>
      </c>
      <c r="AX151" s="14" t="s">
        <v>80</v>
      </c>
      <c r="AY151" s="258" t="s">
        <v>257</v>
      </c>
    </row>
    <row r="152" s="15" customFormat="1">
      <c r="A152" s="15"/>
      <c r="B152" s="259"/>
      <c r="C152" s="260"/>
      <c r="D152" s="239" t="s">
        <v>268</v>
      </c>
      <c r="E152" s="261" t="s">
        <v>35</v>
      </c>
      <c r="F152" s="262" t="s">
        <v>272</v>
      </c>
      <c r="G152" s="260"/>
      <c r="H152" s="263">
        <v>332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268</v>
      </c>
      <c r="AU152" s="269" t="s">
        <v>89</v>
      </c>
      <c r="AV152" s="15" t="s">
        <v>264</v>
      </c>
      <c r="AW152" s="15" t="s">
        <v>41</v>
      </c>
      <c r="AX152" s="15" t="s">
        <v>87</v>
      </c>
      <c r="AY152" s="269" t="s">
        <v>257</v>
      </c>
    </row>
    <row r="153" s="12" customFormat="1" ht="22.8" customHeight="1">
      <c r="A153" s="12"/>
      <c r="B153" s="203"/>
      <c r="C153" s="204"/>
      <c r="D153" s="205" t="s">
        <v>79</v>
      </c>
      <c r="E153" s="217" t="s">
        <v>287</v>
      </c>
      <c r="F153" s="217" t="s">
        <v>753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SUM(P154:P190)</f>
        <v>0</v>
      </c>
      <c r="Q153" s="211"/>
      <c r="R153" s="212">
        <f>SUM(R154:R190)</f>
        <v>7.4081776000000001</v>
      </c>
      <c r="S153" s="211"/>
      <c r="T153" s="213">
        <f>SUM(T154:T190)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87</v>
      </c>
      <c r="AT153" s="215" t="s">
        <v>79</v>
      </c>
      <c r="AU153" s="215" t="s">
        <v>87</v>
      </c>
      <c r="AY153" s="214" t="s">
        <v>257</v>
      </c>
      <c r="BK153" s="216">
        <f>SUM(BK154:BK190)</f>
        <v>0</v>
      </c>
    </row>
    <row r="154" s="2" customFormat="1" ht="21.75" customHeight="1">
      <c r="A154" s="41"/>
      <c r="B154" s="42"/>
      <c r="C154" s="219" t="s">
        <v>287</v>
      </c>
      <c r="D154" s="219" t="s">
        <v>259</v>
      </c>
      <c r="E154" s="220" t="s">
        <v>1569</v>
      </c>
      <c r="F154" s="221" t="s">
        <v>1570</v>
      </c>
      <c r="G154" s="222" t="s">
        <v>262</v>
      </c>
      <c r="H154" s="223">
        <v>1172.1800000000001</v>
      </c>
      <c r="I154" s="224"/>
      <c r="J154" s="225">
        <f>ROUND(I154*H154,2)</f>
        <v>0</v>
      </c>
      <c r="K154" s="221" t="s">
        <v>263</v>
      </c>
      <c r="L154" s="47"/>
      <c r="M154" s="226" t="s">
        <v>35</v>
      </c>
      <c r="N154" s="227" t="s">
        <v>51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30" t="s">
        <v>264</v>
      </c>
      <c r="AT154" s="230" t="s">
        <v>259</v>
      </c>
      <c r="AU154" s="230" t="s">
        <v>89</v>
      </c>
      <c r="AY154" s="19" t="s">
        <v>257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87</v>
      </c>
      <c r="BK154" s="231">
        <f>ROUND(I154*H154,2)</f>
        <v>0</v>
      </c>
      <c r="BL154" s="19" t="s">
        <v>264</v>
      </c>
      <c r="BM154" s="230" t="s">
        <v>2959</v>
      </c>
    </row>
    <row r="155" s="2" customFormat="1">
      <c r="A155" s="41"/>
      <c r="B155" s="42"/>
      <c r="C155" s="43"/>
      <c r="D155" s="232" t="s">
        <v>266</v>
      </c>
      <c r="E155" s="43"/>
      <c r="F155" s="233" t="s">
        <v>1572</v>
      </c>
      <c r="G155" s="43"/>
      <c r="H155" s="43"/>
      <c r="I155" s="234"/>
      <c r="J155" s="43"/>
      <c r="K155" s="43"/>
      <c r="L155" s="47"/>
      <c r="M155" s="235"/>
      <c r="N155" s="23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266</v>
      </c>
      <c r="AU155" s="19" t="s">
        <v>89</v>
      </c>
    </row>
    <row r="156" s="13" customFormat="1">
      <c r="A156" s="13"/>
      <c r="B156" s="237"/>
      <c r="C156" s="238"/>
      <c r="D156" s="239" t="s">
        <v>268</v>
      </c>
      <c r="E156" s="240" t="s">
        <v>35</v>
      </c>
      <c r="F156" s="241" t="s">
        <v>2941</v>
      </c>
      <c r="G156" s="238"/>
      <c r="H156" s="240" t="s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268</v>
      </c>
      <c r="AU156" s="247" t="s">
        <v>89</v>
      </c>
      <c r="AV156" s="13" t="s">
        <v>87</v>
      </c>
      <c r="AW156" s="13" t="s">
        <v>41</v>
      </c>
      <c r="AX156" s="13" t="s">
        <v>80</v>
      </c>
      <c r="AY156" s="247" t="s">
        <v>257</v>
      </c>
    </row>
    <row r="157" s="14" customFormat="1">
      <c r="A157" s="14"/>
      <c r="B157" s="248"/>
      <c r="C157" s="249"/>
      <c r="D157" s="239" t="s">
        <v>268</v>
      </c>
      <c r="E157" s="250" t="s">
        <v>35</v>
      </c>
      <c r="F157" s="251" t="s">
        <v>2942</v>
      </c>
      <c r="G157" s="249"/>
      <c r="H157" s="252">
        <v>1172.1800000000001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268</v>
      </c>
      <c r="AU157" s="258" t="s">
        <v>89</v>
      </c>
      <c r="AV157" s="14" t="s">
        <v>89</v>
      </c>
      <c r="AW157" s="14" t="s">
        <v>41</v>
      </c>
      <c r="AX157" s="14" t="s">
        <v>80</v>
      </c>
      <c r="AY157" s="258" t="s">
        <v>257</v>
      </c>
    </row>
    <row r="158" s="15" customFormat="1">
      <c r="A158" s="15"/>
      <c r="B158" s="259"/>
      <c r="C158" s="260"/>
      <c r="D158" s="239" t="s">
        <v>268</v>
      </c>
      <c r="E158" s="261" t="s">
        <v>35</v>
      </c>
      <c r="F158" s="262" t="s">
        <v>272</v>
      </c>
      <c r="G158" s="260"/>
      <c r="H158" s="263">
        <v>1172.1800000000001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268</v>
      </c>
      <c r="AU158" s="269" t="s">
        <v>89</v>
      </c>
      <c r="AV158" s="15" t="s">
        <v>264</v>
      </c>
      <c r="AW158" s="15" t="s">
        <v>41</v>
      </c>
      <c r="AX158" s="15" t="s">
        <v>87</v>
      </c>
      <c r="AY158" s="269" t="s">
        <v>257</v>
      </c>
    </row>
    <row r="159" s="2" customFormat="1" ht="16.5" customHeight="1">
      <c r="A159" s="41"/>
      <c r="B159" s="42"/>
      <c r="C159" s="219" t="s">
        <v>294</v>
      </c>
      <c r="D159" s="219" t="s">
        <v>259</v>
      </c>
      <c r="E159" s="220" t="s">
        <v>1573</v>
      </c>
      <c r="F159" s="221" t="s">
        <v>1574</v>
      </c>
      <c r="G159" s="222" t="s">
        <v>262</v>
      </c>
      <c r="H159" s="223">
        <v>1172.1800000000001</v>
      </c>
      <c r="I159" s="224"/>
      <c r="J159" s="225">
        <f>ROUND(I159*H159,2)</f>
        <v>0</v>
      </c>
      <c r="K159" s="221" t="s">
        <v>263</v>
      </c>
      <c r="L159" s="47"/>
      <c r="M159" s="226" t="s">
        <v>35</v>
      </c>
      <c r="N159" s="227" t="s">
        <v>51</v>
      </c>
      <c r="O159" s="8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30" t="s">
        <v>264</v>
      </c>
      <c r="AT159" s="230" t="s">
        <v>259</v>
      </c>
      <c r="AU159" s="230" t="s">
        <v>89</v>
      </c>
      <c r="AY159" s="19" t="s">
        <v>257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87</v>
      </c>
      <c r="BK159" s="231">
        <f>ROUND(I159*H159,2)</f>
        <v>0</v>
      </c>
      <c r="BL159" s="19" t="s">
        <v>264</v>
      </c>
      <c r="BM159" s="230" t="s">
        <v>2960</v>
      </c>
    </row>
    <row r="160" s="2" customFormat="1">
      <c r="A160" s="41"/>
      <c r="B160" s="42"/>
      <c r="C160" s="43"/>
      <c r="D160" s="232" t="s">
        <v>266</v>
      </c>
      <c r="E160" s="43"/>
      <c r="F160" s="233" t="s">
        <v>1576</v>
      </c>
      <c r="G160" s="43"/>
      <c r="H160" s="43"/>
      <c r="I160" s="234"/>
      <c r="J160" s="43"/>
      <c r="K160" s="43"/>
      <c r="L160" s="47"/>
      <c r="M160" s="235"/>
      <c r="N160" s="23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266</v>
      </c>
      <c r="AU160" s="19" t="s">
        <v>89</v>
      </c>
    </row>
    <row r="161" s="13" customFormat="1">
      <c r="A161" s="13"/>
      <c r="B161" s="237"/>
      <c r="C161" s="238"/>
      <c r="D161" s="239" t="s">
        <v>268</v>
      </c>
      <c r="E161" s="240" t="s">
        <v>35</v>
      </c>
      <c r="F161" s="241" t="s">
        <v>2941</v>
      </c>
      <c r="G161" s="238"/>
      <c r="H161" s="240" t="s">
        <v>35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268</v>
      </c>
      <c r="AU161" s="247" t="s">
        <v>89</v>
      </c>
      <c r="AV161" s="13" t="s">
        <v>87</v>
      </c>
      <c r="AW161" s="13" t="s">
        <v>41</v>
      </c>
      <c r="AX161" s="13" t="s">
        <v>80</v>
      </c>
      <c r="AY161" s="247" t="s">
        <v>257</v>
      </c>
    </row>
    <row r="162" s="13" customFormat="1">
      <c r="A162" s="13"/>
      <c r="B162" s="237"/>
      <c r="C162" s="238"/>
      <c r="D162" s="239" t="s">
        <v>268</v>
      </c>
      <c r="E162" s="240" t="s">
        <v>35</v>
      </c>
      <c r="F162" s="241" t="s">
        <v>1577</v>
      </c>
      <c r="G162" s="238"/>
      <c r="H162" s="240" t="s">
        <v>35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268</v>
      </c>
      <c r="AU162" s="247" t="s">
        <v>89</v>
      </c>
      <c r="AV162" s="13" t="s">
        <v>87</v>
      </c>
      <c r="AW162" s="13" t="s">
        <v>41</v>
      </c>
      <c r="AX162" s="13" t="s">
        <v>80</v>
      </c>
      <c r="AY162" s="247" t="s">
        <v>257</v>
      </c>
    </row>
    <row r="163" s="14" customFormat="1">
      <c r="A163" s="14"/>
      <c r="B163" s="248"/>
      <c r="C163" s="249"/>
      <c r="D163" s="239" t="s">
        <v>268</v>
      </c>
      <c r="E163" s="250" t="s">
        <v>35</v>
      </c>
      <c r="F163" s="251" t="s">
        <v>2942</v>
      </c>
      <c r="G163" s="249"/>
      <c r="H163" s="252">
        <v>1172.1800000000001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268</v>
      </c>
      <c r="AU163" s="258" t="s">
        <v>89</v>
      </c>
      <c r="AV163" s="14" t="s">
        <v>89</v>
      </c>
      <c r="AW163" s="14" t="s">
        <v>41</v>
      </c>
      <c r="AX163" s="14" t="s">
        <v>80</v>
      </c>
      <c r="AY163" s="258" t="s">
        <v>257</v>
      </c>
    </row>
    <row r="164" s="15" customFormat="1">
      <c r="A164" s="15"/>
      <c r="B164" s="259"/>
      <c r="C164" s="260"/>
      <c r="D164" s="239" t="s">
        <v>268</v>
      </c>
      <c r="E164" s="261" t="s">
        <v>35</v>
      </c>
      <c r="F164" s="262" t="s">
        <v>272</v>
      </c>
      <c r="G164" s="260"/>
      <c r="H164" s="263">
        <v>1172.1800000000001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268</v>
      </c>
      <c r="AU164" s="269" t="s">
        <v>89</v>
      </c>
      <c r="AV164" s="15" t="s">
        <v>264</v>
      </c>
      <c r="AW164" s="15" t="s">
        <v>41</v>
      </c>
      <c r="AX164" s="15" t="s">
        <v>87</v>
      </c>
      <c r="AY164" s="269" t="s">
        <v>257</v>
      </c>
    </row>
    <row r="165" s="2" customFormat="1" ht="16.5" customHeight="1">
      <c r="A165" s="41"/>
      <c r="B165" s="42"/>
      <c r="C165" s="219" t="s">
        <v>302</v>
      </c>
      <c r="D165" s="219" t="s">
        <v>259</v>
      </c>
      <c r="E165" s="220" t="s">
        <v>1573</v>
      </c>
      <c r="F165" s="221" t="s">
        <v>1574</v>
      </c>
      <c r="G165" s="222" t="s">
        <v>262</v>
      </c>
      <c r="H165" s="223">
        <v>1172.1800000000001</v>
      </c>
      <c r="I165" s="224"/>
      <c r="J165" s="225">
        <f>ROUND(I165*H165,2)</f>
        <v>0</v>
      </c>
      <c r="K165" s="221" t="s">
        <v>263</v>
      </c>
      <c r="L165" s="47"/>
      <c r="M165" s="226" t="s">
        <v>35</v>
      </c>
      <c r="N165" s="227" t="s">
        <v>51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30" t="s">
        <v>264</v>
      </c>
      <c r="AT165" s="230" t="s">
        <v>259</v>
      </c>
      <c r="AU165" s="230" t="s">
        <v>89</v>
      </c>
      <c r="AY165" s="19" t="s">
        <v>257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87</v>
      </c>
      <c r="BK165" s="231">
        <f>ROUND(I165*H165,2)</f>
        <v>0</v>
      </c>
      <c r="BL165" s="19" t="s">
        <v>264</v>
      </c>
      <c r="BM165" s="230" t="s">
        <v>2961</v>
      </c>
    </row>
    <row r="166" s="2" customFormat="1">
      <c r="A166" s="41"/>
      <c r="B166" s="42"/>
      <c r="C166" s="43"/>
      <c r="D166" s="232" t="s">
        <v>266</v>
      </c>
      <c r="E166" s="43"/>
      <c r="F166" s="233" t="s">
        <v>1576</v>
      </c>
      <c r="G166" s="43"/>
      <c r="H166" s="43"/>
      <c r="I166" s="234"/>
      <c r="J166" s="43"/>
      <c r="K166" s="43"/>
      <c r="L166" s="47"/>
      <c r="M166" s="235"/>
      <c r="N166" s="23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266</v>
      </c>
      <c r="AU166" s="19" t="s">
        <v>89</v>
      </c>
    </row>
    <row r="167" s="13" customFormat="1">
      <c r="A167" s="13"/>
      <c r="B167" s="237"/>
      <c r="C167" s="238"/>
      <c r="D167" s="239" t="s">
        <v>268</v>
      </c>
      <c r="E167" s="240" t="s">
        <v>35</v>
      </c>
      <c r="F167" s="241" t="s">
        <v>2941</v>
      </c>
      <c r="G167" s="238"/>
      <c r="H167" s="240" t="s">
        <v>35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268</v>
      </c>
      <c r="AU167" s="247" t="s">
        <v>89</v>
      </c>
      <c r="AV167" s="13" t="s">
        <v>87</v>
      </c>
      <c r="AW167" s="13" t="s">
        <v>41</v>
      </c>
      <c r="AX167" s="13" t="s">
        <v>80</v>
      </c>
      <c r="AY167" s="247" t="s">
        <v>257</v>
      </c>
    </row>
    <row r="168" s="13" customFormat="1">
      <c r="A168" s="13"/>
      <c r="B168" s="237"/>
      <c r="C168" s="238"/>
      <c r="D168" s="239" t="s">
        <v>268</v>
      </c>
      <c r="E168" s="240" t="s">
        <v>35</v>
      </c>
      <c r="F168" s="241" t="s">
        <v>1579</v>
      </c>
      <c r="G168" s="238"/>
      <c r="H168" s="240" t="s">
        <v>35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268</v>
      </c>
      <c r="AU168" s="247" t="s">
        <v>89</v>
      </c>
      <c r="AV168" s="13" t="s">
        <v>87</v>
      </c>
      <c r="AW168" s="13" t="s">
        <v>41</v>
      </c>
      <c r="AX168" s="13" t="s">
        <v>80</v>
      </c>
      <c r="AY168" s="247" t="s">
        <v>257</v>
      </c>
    </row>
    <row r="169" s="14" customFormat="1">
      <c r="A169" s="14"/>
      <c r="B169" s="248"/>
      <c r="C169" s="249"/>
      <c r="D169" s="239" t="s">
        <v>268</v>
      </c>
      <c r="E169" s="250" t="s">
        <v>35</v>
      </c>
      <c r="F169" s="251" t="s">
        <v>2942</v>
      </c>
      <c r="G169" s="249"/>
      <c r="H169" s="252">
        <v>1172.1800000000001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268</v>
      </c>
      <c r="AU169" s="258" t="s">
        <v>89</v>
      </c>
      <c r="AV169" s="14" t="s">
        <v>89</v>
      </c>
      <c r="AW169" s="14" t="s">
        <v>41</v>
      </c>
      <c r="AX169" s="14" t="s">
        <v>80</v>
      </c>
      <c r="AY169" s="258" t="s">
        <v>257</v>
      </c>
    </row>
    <row r="170" s="15" customFormat="1">
      <c r="A170" s="15"/>
      <c r="B170" s="259"/>
      <c r="C170" s="260"/>
      <c r="D170" s="239" t="s">
        <v>268</v>
      </c>
      <c r="E170" s="261" t="s">
        <v>35</v>
      </c>
      <c r="F170" s="262" t="s">
        <v>272</v>
      </c>
      <c r="G170" s="260"/>
      <c r="H170" s="263">
        <v>1172.1800000000001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268</v>
      </c>
      <c r="AU170" s="269" t="s">
        <v>89</v>
      </c>
      <c r="AV170" s="15" t="s">
        <v>264</v>
      </c>
      <c r="AW170" s="15" t="s">
        <v>41</v>
      </c>
      <c r="AX170" s="15" t="s">
        <v>87</v>
      </c>
      <c r="AY170" s="269" t="s">
        <v>257</v>
      </c>
    </row>
    <row r="171" s="2" customFormat="1" ht="24.15" customHeight="1">
      <c r="A171" s="41"/>
      <c r="B171" s="42"/>
      <c r="C171" s="219" t="s">
        <v>308</v>
      </c>
      <c r="D171" s="219" t="s">
        <v>259</v>
      </c>
      <c r="E171" s="220" t="s">
        <v>1580</v>
      </c>
      <c r="F171" s="221" t="s">
        <v>1581</v>
      </c>
      <c r="G171" s="222" t="s">
        <v>262</v>
      </c>
      <c r="H171" s="223">
        <v>1172.1800000000001</v>
      </c>
      <c r="I171" s="224"/>
      <c r="J171" s="225">
        <f>ROUND(I171*H171,2)</f>
        <v>0</v>
      </c>
      <c r="K171" s="221" t="s">
        <v>263</v>
      </c>
      <c r="L171" s="47"/>
      <c r="M171" s="226" t="s">
        <v>35</v>
      </c>
      <c r="N171" s="227" t="s">
        <v>51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30" t="s">
        <v>264</v>
      </c>
      <c r="AT171" s="230" t="s">
        <v>259</v>
      </c>
      <c r="AU171" s="230" t="s">
        <v>89</v>
      </c>
      <c r="AY171" s="19" t="s">
        <v>257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9" t="s">
        <v>87</v>
      </c>
      <c r="BK171" s="231">
        <f>ROUND(I171*H171,2)</f>
        <v>0</v>
      </c>
      <c r="BL171" s="19" t="s">
        <v>264</v>
      </c>
      <c r="BM171" s="230" t="s">
        <v>2962</v>
      </c>
    </row>
    <row r="172" s="2" customFormat="1">
      <c r="A172" s="41"/>
      <c r="B172" s="42"/>
      <c r="C172" s="43"/>
      <c r="D172" s="232" t="s">
        <v>266</v>
      </c>
      <c r="E172" s="43"/>
      <c r="F172" s="233" t="s">
        <v>1583</v>
      </c>
      <c r="G172" s="43"/>
      <c r="H172" s="43"/>
      <c r="I172" s="234"/>
      <c r="J172" s="43"/>
      <c r="K172" s="43"/>
      <c r="L172" s="47"/>
      <c r="M172" s="235"/>
      <c r="N172" s="23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266</v>
      </c>
      <c r="AU172" s="19" t="s">
        <v>89</v>
      </c>
    </row>
    <row r="173" s="13" customFormat="1">
      <c r="A173" s="13"/>
      <c r="B173" s="237"/>
      <c r="C173" s="238"/>
      <c r="D173" s="239" t="s">
        <v>268</v>
      </c>
      <c r="E173" s="240" t="s">
        <v>35</v>
      </c>
      <c r="F173" s="241" t="s">
        <v>2941</v>
      </c>
      <c r="G173" s="238"/>
      <c r="H173" s="240" t="s">
        <v>35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268</v>
      </c>
      <c r="AU173" s="247" t="s">
        <v>89</v>
      </c>
      <c r="AV173" s="13" t="s">
        <v>87</v>
      </c>
      <c r="AW173" s="13" t="s">
        <v>41</v>
      </c>
      <c r="AX173" s="13" t="s">
        <v>80</v>
      </c>
      <c r="AY173" s="247" t="s">
        <v>257</v>
      </c>
    </row>
    <row r="174" s="14" customFormat="1">
      <c r="A174" s="14"/>
      <c r="B174" s="248"/>
      <c r="C174" s="249"/>
      <c r="D174" s="239" t="s">
        <v>268</v>
      </c>
      <c r="E174" s="250" t="s">
        <v>35</v>
      </c>
      <c r="F174" s="251" t="s">
        <v>2942</v>
      </c>
      <c r="G174" s="249"/>
      <c r="H174" s="252">
        <v>1172.1800000000001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268</v>
      </c>
      <c r="AU174" s="258" t="s">
        <v>89</v>
      </c>
      <c r="AV174" s="14" t="s">
        <v>89</v>
      </c>
      <c r="AW174" s="14" t="s">
        <v>41</v>
      </c>
      <c r="AX174" s="14" t="s">
        <v>80</v>
      </c>
      <c r="AY174" s="258" t="s">
        <v>257</v>
      </c>
    </row>
    <row r="175" s="15" customFormat="1">
      <c r="A175" s="15"/>
      <c r="B175" s="259"/>
      <c r="C175" s="260"/>
      <c r="D175" s="239" t="s">
        <v>268</v>
      </c>
      <c r="E175" s="261" t="s">
        <v>35</v>
      </c>
      <c r="F175" s="262" t="s">
        <v>272</v>
      </c>
      <c r="G175" s="260"/>
      <c r="H175" s="263">
        <v>1172.1800000000001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9" t="s">
        <v>268</v>
      </c>
      <c r="AU175" s="269" t="s">
        <v>89</v>
      </c>
      <c r="AV175" s="15" t="s">
        <v>264</v>
      </c>
      <c r="AW175" s="15" t="s">
        <v>41</v>
      </c>
      <c r="AX175" s="15" t="s">
        <v>87</v>
      </c>
      <c r="AY175" s="269" t="s">
        <v>257</v>
      </c>
    </row>
    <row r="176" s="2" customFormat="1" ht="16.5" customHeight="1">
      <c r="A176" s="41"/>
      <c r="B176" s="42"/>
      <c r="C176" s="219" t="s">
        <v>315</v>
      </c>
      <c r="D176" s="219" t="s">
        <v>259</v>
      </c>
      <c r="E176" s="220" t="s">
        <v>1584</v>
      </c>
      <c r="F176" s="221" t="s">
        <v>1585</v>
      </c>
      <c r="G176" s="222" t="s">
        <v>262</v>
      </c>
      <c r="H176" s="223">
        <v>1172.1800000000001</v>
      </c>
      <c r="I176" s="224"/>
      <c r="J176" s="225">
        <f>ROUND(I176*H176,2)</f>
        <v>0</v>
      </c>
      <c r="K176" s="221" t="s">
        <v>263</v>
      </c>
      <c r="L176" s="47"/>
      <c r="M176" s="226" t="s">
        <v>35</v>
      </c>
      <c r="N176" s="227" t="s">
        <v>51</v>
      </c>
      <c r="O176" s="87"/>
      <c r="P176" s="228">
        <f>O176*H176</f>
        <v>0</v>
      </c>
      <c r="Q176" s="228">
        <v>0.0060099999999999997</v>
      </c>
      <c r="R176" s="228">
        <f>Q176*H176</f>
        <v>7.0448018000000001</v>
      </c>
      <c r="S176" s="228">
        <v>0</v>
      </c>
      <c r="T176" s="22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30" t="s">
        <v>264</v>
      </c>
      <c r="AT176" s="230" t="s">
        <v>259</v>
      </c>
      <c r="AU176" s="230" t="s">
        <v>89</v>
      </c>
      <c r="AY176" s="19" t="s">
        <v>257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9" t="s">
        <v>87</v>
      </c>
      <c r="BK176" s="231">
        <f>ROUND(I176*H176,2)</f>
        <v>0</v>
      </c>
      <c r="BL176" s="19" t="s">
        <v>264</v>
      </c>
      <c r="BM176" s="230" t="s">
        <v>2963</v>
      </c>
    </row>
    <row r="177" s="2" customFormat="1">
      <c r="A177" s="41"/>
      <c r="B177" s="42"/>
      <c r="C177" s="43"/>
      <c r="D177" s="232" t="s">
        <v>266</v>
      </c>
      <c r="E177" s="43"/>
      <c r="F177" s="233" t="s">
        <v>1587</v>
      </c>
      <c r="G177" s="43"/>
      <c r="H177" s="43"/>
      <c r="I177" s="234"/>
      <c r="J177" s="43"/>
      <c r="K177" s="43"/>
      <c r="L177" s="47"/>
      <c r="M177" s="235"/>
      <c r="N177" s="23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266</v>
      </c>
      <c r="AU177" s="19" t="s">
        <v>89</v>
      </c>
    </row>
    <row r="178" s="13" customFormat="1">
      <c r="A178" s="13"/>
      <c r="B178" s="237"/>
      <c r="C178" s="238"/>
      <c r="D178" s="239" t="s">
        <v>268</v>
      </c>
      <c r="E178" s="240" t="s">
        <v>35</v>
      </c>
      <c r="F178" s="241" t="s">
        <v>2941</v>
      </c>
      <c r="G178" s="238"/>
      <c r="H178" s="240" t="s">
        <v>35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268</v>
      </c>
      <c r="AU178" s="247" t="s">
        <v>89</v>
      </c>
      <c r="AV178" s="13" t="s">
        <v>87</v>
      </c>
      <c r="AW178" s="13" t="s">
        <v>41</v>
      </c>
      <c r="AX178" s="13" t="s">
        <v>80</v>
      </c>
      <c r="AY178" s="247" t="s">
        <v>257</v>
      </c>
    </row>
    <row r="179" s="14" customFormat="1">
      <c r="A179" s="14"/>
      <c r="B179" s="248"/>
      <c r="C179" s="249"/>
      <c r="D179" s="239" t="s">
        <v>268</v>
      </c>
      <c r="E179" s="250" t="s">
        <v>35</v>
      </c>
      <c r="F179" s="251" t="s">
        <v>2942</v>
      </c>
      <c r="G179" s="249"/>
      <c r="H179" s="252">
        <v>1172.1800000000001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268</v>
      </c>
      <c r="AU179" s="258" t="s">
        <v>89</v>
      </c>
      <c r="AV179" s="14" t="s">
        <v>89</v>
      </c>
      <c r="AW179" s="14" t="s">
        <v>41</v>
      </c>
      <c r="AX179" s="14" t="s">
        <v>80</v>
      </c>
      <c r="AY179" s="258" t="s">
        <v>257</v>
      </c>
    </row>
    <row r="180" s="15" customFormat="1">
      <c r="A180" s="15"/>
      <c r="B180" s="259"/>
      <c r="C180" s="260"/>
      <c r="D180" s="239" t="s">
        <v>268</v>
      </c>
      <c r="E180" s="261" t="s">
        <v>35</v>
      </c>
      <c r="F180" s="262" t="s">
        <v>272</v>
      </c>
      <c r="G180" s="260"/>
      <c r="H180" s="263">
        <v>1172.1800000000001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9" t="s">
        <v>268</v>
      </c>
      <c r="AU180" s="269" t="s">
        <v>89</v>
      </c>
      <c r="AV180" s="15" t="s">
        <v>264</v>
      </c>
      <c r="AW180" s="15" t="s">
        <v>41</v>
      </c>
      <c r="AX180" s="15" t="s">
        <v>87</v>
      </c>
      <c r="AY180" s="269" t="s">
        <v>257</v>
      </c>
    </row>
    <row r="181" s="2" customFormat="1" ht="16.5" customHeight="1">
      <c r="A181" s="41"/>
      <c r="B181" s="42"/>
      <c r="C181" s="219" t="s">
        <v>323</v>
      </c>
      <c r="D181" s="219" t="s">
        <v>259</v>
      </c>
      <c r="E181" s="220" t="s">
        <v>1588</v>
      </c>
      <c r="F181" s="221" t="s">
        <v>1589</v>
      </c>
      <c r="G181" s="222" t="s">
        <v>262</v>
      </c>
      <c r="H181" s="223">
        <v>1172.1800000000001</v>
      </c>
      <c r="I181" s="224"/>
      <c r="J181" s="225">
        <f>ROUND(I181*H181,2)</f>
        <v>0</v>
      </c>
      <c r="K181" s="221" t="s">
        <v>263</v>
      </c>
      <c r="L181" s="47"/>
      <c r="M181" s="226" t="s">
        <v>35</v>
      </c>
      <c r="N181" s="227" t="s">
        <v>51</v>
      </c>
      <c r="O181" s="87"/>
      <c r="P181" s="228">
        <f>O181*H181</f>
        <v>0</v>
      </c>
      <c r="Q181" s="228">
        <v>0.00031</v>
      </c>
      <c r="R181" s="228">
        <f>Q181*H181</f>
        <v>0.36337580000000003</v>
      </c>
      <c r="S181" s="228">
        <v>0</v>
      </c>
      <c r="T181" s="22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30" t="s">
        <v>264</v>
      </c>
      <c r="AT181" s="230" t="s">
        <v>259</v>
      </c>
      <c r="AU181" s="230" t="s">
        <v>89</v>
      </c>
      <c r="AY181" s="19" t="s">
        <v>257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9" t="s">
        <v>87</v>
      </c>
      <c r="BK181" s="231">
        <f>ROUND(I181*H181,2)</f>
        <v>0</v>
      </c>
      <c r="BL181" s="19" t="s">
        <v>264</v>
      </c>
      <c r="BM181" s="230" t="s">
        <v>2964</v>
      </c>
    </row>
    <row r="182" s="2" customFormat="1">
      <c r="A182" s="41"/>
      <c r="B182" s="42"/>
      <c r="C182" s="43"/>
      <c r="D182" s="232" t="s">
        <v>266</v>
      </c>
      <c r="E182" s="43"/>
      <c r="F182" s="233" t="s">
        <v>1591</v>
      </c>
      <c r="G182" s="43"/>
      <c r="H182" s="43"/>
      <c r="I182" s="234"/>
      <c r="J182" s="43"/>
      <c r="K182" s="43"/>
      <c r="L182" s="47"/>
      <c r="M182" s="235"/>
      <c r="N182" s="23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266</v>
      </c>
      <c r="AU182" s="19" t="s">
        <v>89</v>
      </c>
    </row>
    <row r="183" s="13" customFormat="1">
      <c r="A183" s="13"/>
      <c r="B183" s="237"/>
      <c r="C183" s="238"/>
      <c r="D183" s="239" t="s">
        <v>268</v>
      </c>
      <c r="E183" s="240" t="s">
        <v>35</v>
      </c>
      <c r="F183" s="241" t="s">
        <v>2941</v>
      </c>
      <c r="G183" s="238"/>
      <c r="H183" s="240" t="s">
        <v>35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268</v>
      </c>
      <c r="AU183" s="247" t="s">
        <v>89</v>
      </c>
      <c r="AV183" s="13" t="s">
        <v>87</v>
      </c>
      <c r="AW183" s="13" t="s">
        <v>41</v>
      </c>
      <c r="AX183" s="13" t="s">
        <v>80</v>
      </c>
      <c r="AY183" s="247" t="s">
        <v>257</v>
      </c>
    </row>
    <row r="184" s="14" customFormat="1">
      <c r="A184" s="14"/>
      <c r="B184" s="248"/>
      <c r="C184" s="249"/>
      <c r="D184" s="239" t="s">
        <v>268</v>
      </c>
      <c r="E184" s="250" t="s">
        <v>35</v>
      </c>
      <c r="F184" s="251" t="s">
        <v>2942</v>
      </c>
      <c r="G184" s="249"/>
      <c r="H184" s="252">
        <v>1172.1800000000001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268</v>
      </c>
      <c r="AU184" s="258" t="s">
        <v>89</v>
      </c>
      <c r="AV184" s="14" t="s">
        <v>89</v>
      </c>
      <c r="AW184" s="14" t="s">
        <v>41</v>
      </c>
      <c r="AX184" s="14" t="s">
        <v>80</v>
      </c>
      <c r="AY184" s="258" t="s">
        <v>257</v>
      </c>
    </row>
    <row r="185" s="15" customFormat="1">
      <c r="A185" s="15"/>
      <c r="B185" s="259"/>
      <c r="C185" s="260"/>
      <c r="D185" s="239" t="s">
        <v>268</v>
      </c>
      <c r="E185" s="261" t="s">
        <v>35</v>
      </c>
      <c r="F185" s="262" t="s">
        <v>272</v>
      </c>
      <c r="G185" s="260"/>
      <c r="H185" s="263">
        <v>1172.1800000000001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268</v>
      </c>
      <c r="AU185" s="269" t="s">
        <v>89</v>
      </c>
      <c r="AV185" s="15" t="s">
        <v>264</v>
      </c>
      <c r="AW185" s="15" t="s">
        <v>41</v>
      </c>
      <c r="AX185" s="15" t="s">
        <v>87</v>
      </c>
      <c r="AY185" s="269" t="s">
        <v>257</v>
      </c>
    </row>
    <row r="186" s="2" customFormat="1" ht="24.15" customHeight="1">
      <c r="A186" s="41"/>
      <c r="B186" s="42"/>
      <c r="C186" s="219" t="s">
        <v>331</v>
      </c>
      <c r="D186" s="219" t="s">
        <v>259</v>
      </c>
      <c r="E186" s="220" t="s">
        <v>1592</v>
      </c>
      <c r="F186" s="221" t="s">
        <v>1593</v>
      </c>
      <c r="G186" s="222" t="s">
        <v>262</v>
      </c>
      <c r="H186" s="223">
        <v>1172.1800000000001</v>
      </c>
      <c r="I186" s="224"/>
      <c r="J186" s="225">
        <f>ROUND(I186*H186,2)</f>
        <v>0</v>
      </c>
      <c r="K186" s="221" t="s">
        <v>263</v>
      </c>
      <c r="L186" s="47"/>
      <c r="M186" s="226" t="s">
        <v>35</v>
      </c>
      <c r="N186" s="227" t="s">
        <v>51</v>
      </c>
      <c r="O186" s="87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30" t="s">
        <v>264</v>
      </c>
      <c r="AT186" s="230" t="s">
        <v>259</v>
      </c>
      <c r="AU186" s="230" t="s">
        <v>89</v>
      </c>
      <c r="AY186" s="19" t="s">
        <v>257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9" t="s">
        <v>87</v>
      </c>
      <c r="BK186" s="231">
        <f>ROUND(I186*H186,2)</f>
        <v>0</v>
      </c>
      <c r="BL186" s="19" t="s">
        <v>264</v>
      </c>
      <c r="BM186" s="230" t="s">
        <v>2965</v>
      </c>
    </row>
    <row r="187" s="2" customFormat="1">
      <c r="A187" s="41"/>
      <c r="B187" s="42"/>
      <c r="C187" s="43"/>
      <c r="D187" s="232" t="s">
        <v>266</v>
      </c>
      <c r="E187" s="43"/>
      <c r="F187" s="233" t="s">
        <v>1595</v>
      </c>
      <c r="G187" s="43"/>
      <c r="H187" s="43"/>
      <c r="I187" s="234"/>
      <c r="J187" s="43"/>
      <c r="K187" s="43"/>
      <c r="L187" s="47"/>
      <c r="M187" s="235"/>
      <c r="N187" s="23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266</v>
      </c>
      <c r="AU187" s="19" t="s">
        <v>89</v>
      </c>
    </row>
    <row r="188" s="13" customFormat="1">
      <c r="A188" s="13"/>
      <c r="B188" s="237"/>
      <c r="C188" s="238"/>
      <c r="D188" s="239" t="s">
        <v>268</v>
      </c>
      <c r="E188" s="240" t="s">
        <v>35</v>
      </c>
      <c r="F188" s="241" t="s">
        <v>2966</v>
      </c>
      <c r="G188" s="238"/>
      <c r="H188" s="240" t="s">
        <v>35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268</v>
      </c>
      <c r="AU188" s="247" t="s">
        <v>89</v>
      </c>
      <c r="AV188" s="13" t="s">
        <v>87</v>
      </c>
      <c r="AW188" s="13" t="s">
        <v>41</v>
      </c>
      <c r="AX188" s="13" t="s">
        <v>80</v>
      </c>
      <c r="AY188" s="247" t="s">
        <v>257</v>
      </c>
    </row>
    <row r="189" s="14" customFormat="1">
      <c r="A189" s="14"/>
      <c r="B189" s="248"/>
      <c r="C189" s="249"/>
      <c r="D189" s="239" t="s">
        <v>268</v>
      </c>
      <c r="E189" s="250" t="s">
        <v>35</v>
      </c>
      <c r="F189" s="251" t="s">
        <v>2942</v>
      </c>
      <c r="G189" s="249"/>
      <c r="H189" s="252">
        <v>1172.1800000000001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268</v>
      </c>
      <c r="AU189" s="258" t="s">
        <v>89</v>
      </c>
      <c r="AV189" s="14" t="s">
        <v>89</v>
      </c>
      <c r="AW189" s="14" t="s">
        <v>41</v>
      </c>
      <c r="AX189" s="14" t="s">
        <v>80</v>
      </c>
      <c r="AY189" s="258" t="s">
        <v>257</v>
      </c>
    </row>
    <row r="190" s="15" customFormat="1">
      <c r="A190" s="15"/>
      <c r="B190" s="259"/>
      <c r="C190" s="260"/>
      <c r="D190" s="239" t="s">
        <v>268</v>
      </c>
      <c r="E190" s="261" t="s">
        <v>35</v>
      </c>
      <c r="F190" s="262" t="s">
        <v>272</v>
      </c>
      <c r="G190" s="260"/>
      <c r="H190" s="263">
        <v>1172.1800000000001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268</v>
      </c>
      <c r="AU190" s="269" t="s">
        <v>89</v>
      </c>
      <c r="AV190" s="15" t="s">
        <v>264</v>
      </c>
      <c r="AW190" s="15" t="s">
        <v>41</v>
      </c>
      <c r="AX190" s="15" t="s">
        <v>87</v>
      </c>
      <c r="AY190" s="269" t="s">
        <v>257</v>
      </c>
    </row>
    <row r="191" s="12" customFormat="1" ht="22.8" customHeight="1">
      <c r="A191" s="12"/>
      <c r="B191" s="203"/>
      <c r="C191" s="204"/>
      <c r="D191" s="205" t="s">
        <v>79</v>
      </c>
      <c r="E191" s="217" t="s">
        <v>315</v>
      </c>
      <c r="F191" s="217" t="s">
        <v>533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SUM(P192:P202)</f>
        <v>0</v>
      </c>
      <c r="Q191" s="211"/>
      <c r="R191" s="212">
        <f>SUM(R192:R202)</f>
        <v>130.291562</v>
      </c>
      <c r="S191" s="211"/>
      <c r="T191" s="213">
        <f>SUM(T192:T202)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87</v>
      </c>
      <c r="AT191" s="215" t="s">
        <v>79</v>
      </c>
      <c r="AU191" s="215" t="s">
        <v>87</v>
      </c>
      <c r="AY191" s="214" t="s">
        <v>257</v>
      </c>
      <c r="BK191" s="216">
        <f>SUM(BK192:BK202)</f>
        <v>0</v>
      </c>
    </row>
    <row r="192" s="2" customFormat="1" ht="24.15" customHeight="1">
      <c r="A192" s="41"/>
      <c r="B192" s="42"/>
      <c r="C192" s="219" t="s">
        <v>337</v>
      </c>
      <c r="D192" s="219" t="s">
        <v>259</v>
      </c>
      <c r="E192" s="220" t="s">
        <v>2967</v>
      </c>
      <c r="F192" s="221" t="s">
        <v>2968</v>
      </c>
      <c r="G192" s="222" t="s">
        <v>297</v>
      </c>
      <c r="H192" s="223">
        <v>664</v>
      </c>
      <c r="I192" s="224"/>
      <c r="J192" s="225">
        <f>ROUND(I192*H192,2)</f>
        <v>0</v>
      </c>
      <c r="K192" s="221" t="s">
        <v>263</v>
      </c>
      <c r="L192" s="47"/>
      <c r="M192" s="226" t="s">
        <v>35</v>
      </c>
      <c r="N192" s="227" t="s">
        <v>51</v>
      </c>
      <c r="O192" s="87"/>
      <c r="P192" s="228">
        <f>O192*H192</f>
        <v>0</v>
      </c>
      <c r="Q192" s="228">
        <v>0.15540000000000001</v>
      </c>
      <c r="R192" s="228">
        <f>Q192*H192</f>
        <v>103.18560000000001</v>
      </c>
      <c r="S192" s="228">
        <v>0</v>
      </c>
      <c r="T192" s="22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30" t="s">
        <v>264</v>
      </c>
      <c r="AT192" s="230" t="s">
        <v>259</v>
      </c>
      <c r="AU192" s="230" t="s">
        <v>89</v>
      </c>
      <c r="AY192" s="19" t="s">
        <v>257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9" t="s">
        <v>87</v>
      </c>
      <c r="BK192" s="231">
        <f>ROUND(I192*H192,2)</f>
        <v>0</v>
      </c>
      <c r="BL192" s="19" t="s">
        <v>264</v>
      </c>
      <c r="BM192" s="230" t="s">
        <v>2969</v>
      </c>
    </row>
    <row r="193" s="2" customFormat="1">
      <c r="A193" s="41"/>
      <c r="B193" s="42"/>
      <c r="C193" s="43"/>
      <c r="D193" s="232" t="s">
        <v>266</v>
      </c>
      <c r="E193" s="43"/>
      <c r="F193" s="233" t="s">
        <v>2970</v>
      </c>
      <c r="G193" s="43"/>
      <c r="H193" s="43"/>
      <c r="I193" s="234"/>
      <c r="J193" s="43"/>
      <c r="K193" s="43"/>
      <c r="L193" s="47"/>
      <c r="M193" s="235"/>
      <c r="N193" s="23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266</v>
      </c>
      <c r="AU193" s="19" t="s">
        <v>89</v>
      </c>
    </row>
    <row r="194" s="13" customFormat="1">
      <c r="A194" s="13"/>
      <c r="B194" s="237"/>
      <c r="C194" s="238"/>
      <c r="D194" s="239" t="s">
        <v>268</v>
      </c>
      <c r="E194" s="240" t="s">
        <v>35</v>
      </c>
      <c r="F194" s="241" t="s">
        <v>2941</v>
      </c>
      <c r="G194" s="238"/>
      <c r="H194" s="240" t="s">
        <v>35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268</v>
      </c>
      <c r="AU194" s="247" t="s">
        <v>89</v>
      </c>
      <c r="AV194" s="13" t="s">
        <v>87</v>
      </c>
      <c r="AW194" s="13" t="s">
        <v>41</v>
      </c>
      <c r="AX194" s="13" t="s">
        <v>80</v>
      </c>
      <c r="AY194" s="247" t="s">
        <v>257</v>
      </c>
    </row>
    <row r="195" s="14" customFormat="1">
      <c r="A195" s="14"/>
      <c r="B195" s="248"/>
      <c r="C195" s="249"/>
      <c r="D195" s="239" t="s">
        <v>268</v>
      </c>
      <c r="E195" s="250" t="s">
        <v>35</v>
      </c>
      <c r="F195" s="251" t="s">
        <v>2971</v>
      </c>
      <c r="G195" s="249"/>
      <c r="H195" s="252">
        <v>664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268</v>
      </c>
      <c r="AU195" s="258" t="s">
        <v>89</v>
      </c>
      <c r="AV195" s="14" t="s">
        <v>89</v>
      </c>
      <c r="AW195" s="14" t="s">
        <v>41</v>
      </c>
      <c r="AX195" s="14" t="s">
        <v>80</v>
      </c>
      <c r="AY195" s="258" t="s">
        <v>257</v>
      </c>
    </row>
    <row r="196" s="15" customFormat="1">
      <c r="A196" s="15"/>
      <c r="B196" s="259"/>
      <c r="C196" s="260"/>
      <c r="D196" s="239" t="s">
        <v>268</v>
      </c>
      <c r="E196" s="261" t="s">
        <v>35</v>
      </c>
      <c r="F196" s="262" t="s">
        <v>272</v>
      </c>
      <c r="G196" s="260"/>
      <c r="H196" s="263">
        <v>664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268</v>
      </c>
      <c r="AU196" s="269" t="s">
        <v>89</v>
      </c>
      <c r="AV196" s="15" t="s">
        <v>264</v>
      </c>
      <c r="AW196" s="15" t="s">
        <v>41</v>
      </c>
      <c r="AX196" s="15" t="s">
        <v>87</v>
      </c>
      <c r="AY196" s="269" t="s">
        <v>257</v>
      </c>
    </row>
    <row r="197" s="2" customFormat="1" ht="16.5" customHeight="1">
      <c r="A197" s="41"/>
      <c r="B197" s="42"/>
      <c r="C197" s="270" t="s">
        <v>293</v>
      </c>
      <c r="D197" s="270" t="s">
        <v>369</v>
      </c>
      <c r="E197" s="271" t="s">
        <v>2972</v>
      </c>
      <c r="F197" s="272" t="s">
        <v>2973</v>
      </c>
      <c r="G197" s="273" t="s">
        <v>297</v>
      </c>
      <c r="H197" s="274">
        <v>677.27999999999997</v>
      </c>
      <c r="I197" s="275"/>
      <c r="J197" s="276">
        <f>ROUND(I197*H197,2)</f>
        <v>0</v>
      </c>
      <c r="K197" s="272" t="s">
        <v>263</v>
      </c>
      <c r="L197" s="277"/>
      <c r="M197" s="278" t="s">
        <v>35</v>
      </c>
      <c r="N197" s="279" t="s">
        <v>51</v>
      </c>
      <c r="O197" s="87"/>
      <c r="P197" s="228">
        <f>O197*H197</f>
        <v>0</v>
      </c>
      <c r="Q197" s="228">
        <v>0.040000000000000001</v>
      </c>
      <c r="R197" s="228">
        <f>Q197*H197</f>
        <v>27.091200000000001</v>
      </c>
      <c r="S197" s="228">
        <v>0</v>
      </c>
      <c r="T197" s="22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30" t="s">
        <v>308</v>
      </c>
      <c r="AT197" s="230" t="s">
        <v>369</v>
      </c>
      <c r="AU197" s="230" t="s">
        <v>89</v>
      </c>
      <c r="AY197" s="19" t="s">
        <v>257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87</v>
      </c>
      <c r="BK197" s="231">
        <f>ROUND(I197*H197,2)</f>
        <v>0</v>
      </c>
      <c r="BL197" s="19" t="s">
        <v>264</v>
      </c>
      <c r="BM197" s="230" t="s">
        <v>2974</v>
      </c>
    </row>
    <row r="198" s="14" customFormat="1">
      <c r="A198" s="14"/>
      <c r="B198" s="248"/>
      <c r="C198" s="249"/>
      <c r="D198" s="239" t="s">
        <v>268</v>
      </c>
      <c r="E198" s="249"/>
      <c r="F198" s="251" t="s">
        <v>2975</v>
      </c>
      <c r="G198" s="249"/>
      <c r="H198" s="252">
        <v>677.27999999999997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268</v>
      </c>
      <c r="AU198" s="258" t="s">
        <v>89</v>
      </c>
      <c r="AV198" s="14" t="s">
        <v>89</v>
      </c>
      <c r="AW198" s="14" t="s">
        <v>4</v>
      </c>
      <c r="AX198" s="14" t="s">
        <v>87</v>
      </c>
      <c r="AY198" s="258" t="s">
        <v>257</v>
      </c>
    </row>
    <row r="199" s="2" customFormat="1" ht="33" customHeight="1">
      <c r="A199" s="41"/>
      <c r="B199" s="42"/>
      <c r="C199" s="219" t="s">
        <v>382</v>
      </c>
      <c r="D199" s="219" t="s">
        <v>259</v>
      </c>
      <c r="E199" s="220" t="s">
        <v>1596</v>
      </c>
      <c r="F199" s="221" t="s">
        <v>1597</v>
      </c>
      <c r="G199" s="222" t="s">
        <v>297</v>
      </c>
      <c r="H199" s="223">
        <v>24.199999999999999</v>
      </c>
      <c r="I199" s="224"/>
      <c r="J199" s="225">
        <f>ROUND(I199*H199,2)</f>
        <v>0</v>
      </c>
      <c r="K199" s="221" t="s">
        <v>263</v>
      </c>
      <c r="L199" s="47"/>
      <c r="M199" s="226" t="s">
        <v>35</v>
      </c>
      <c r="N199" s="227" t="s">
        <v>51</v>
      </c>
      <c r="O199" s="87"/>
      <c r="P199" s="228">
        <f>O199*H199</f>
        <v>0</v>
      </c>
      <c r="Q199" s="228">
        <v>0.00060999999999999997</v>
      </c>
      <c r="R199" s="228">
        <f>Q199*H199</f>
        <v>0.014761999999999999</v>
      </c>
      <c r="S199" s="228">
        <v>0</v>
      </c>
      <c r="T199" s="22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30" t="s">
        <v>264</v>
      </c>
      <c r="AT199" s="230" t="s">
        <v>259</v>
      </c>
      <c r="AU199" s="230" t="s">
        <v>89</v>
      </c>
      <c r="AY199" s="19" t="s">
        <v>257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9" t="s">
        <v>87</v>
      </c>
      <c r="BK199" s="231">
        <f>ROUND(I199*H199,2)</f>
        <v>0</v>
      </c>
      <c r="BL199" s="19" t="s">
        <v>264</v>
      </c>
      <c r="BM199" s="230" t="s">
        <v>2976</v>
      </c>
    </row>
    <row r="200" s="2" customFormat="1">
      <c r="A200" s="41"/>
      <c r="B200" s="42"/>
      <c r="C200" s="43"/>
      <c r="D200" s="232" t="s">
        <v>266</v>
      </c>
      <c r="E200" s="43"/>
      <c r="F200" s="233" t="s">
        <v>1599</v>
      </c>
      <c r="G200" s="43"/>
      <c r="H200" s="43"/>
      <c r="I200" s="234"/>
      <c r="J200" s="43"/>
      <c r="K200" s="43"/>
      <c r="L200" s="47"/>
      <c r="M200" s="235"/>
      <c r="N200" s="23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266</v>
      </c>
      <c r="AU200" s="19" t="s">
        <v>89</v>
      </c>
    </row>
    <row r="201" s="13" customFormat="1">
      <c r="A201" s="13"/>
      <c r="B201" s="237"/>
      <c r="C201" s="238"/>
      <c r="D201" s="239" t="s">
        <v>268</v>
      </c>
      <c r="E201" s="240" t="s">
        <v>35</v>
      </c>
      <c r="F201" s="241" t="s">
        <v>2941</v>
      </c>
      <c r="G201" s="238"/>
      <c r="H201" s="240" t="s">
        <v>35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268</v>
      </c>
      <c r="AU201" s="247" t="s">
        <v>89</v>
      </c>
      <c r="AV201" s="13" t="s">
        <v>87</v>
      </c>
      <c r="AW201" s="13" t="s">
        <v>41</v>
      </c>
      <c r="AX201" s="13" t="s">
        <v>80</v>
      </c>
      <c r="AY201" s="247" t="s">
        <v>257</v>
      </c>
    </row>
    <row r="202" s="14" customFormat="1">
      <c r="A202" s="14"/>
      <c r="B202" s="248"/>
      <c r="C202" s="249"/>
      <c r="D202" s="239" t="s">
        <v>268</v>
      </c>
      <c r="E202" s="250" t="s">
        <v>35</v>
      </c>
      <c r="F202" s="251" t="s">
        <v>2977</v>
      </c>
      <c r="G202" s="249"/>
      <c r="H202" s="252">
        <v>24.199999999999999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268</v>
      </c>
      <c r="AU202" s="258" t="s">
        <v>89</v>
      </c>
      <c r="AV202" s="14" t="s">
        <v>89</v>
      </c>
      <c r="AW202" s="14" t="s">
        <v>41</v>
      </c>
      <c r="AX202" s="14" t="s">
        <v>87</v>
      </c>
      <c r="AY202" s="258" t="s">
        <v>257</v>
      </c>
    </row>
    <row r="203" s="12" customFormat="1" ht="22.8" customHeight="1">
      <c r="A203" s="12"/>
      <c r="B203" s="203"/>
      <c r="C203" s="204"/>
      <c r="D203" s="205" t="s">
        <v>79</v>
      </c>
      <c r="E203" s="217" t="s">
        <v>539</v>
      </c>
      <c r="F203" s="217" t="s">
        <v>540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SUM(P204:P219)</f>
        <v>0</v>
      </c>
      <c r="Q203" s="211"/>
      <c r="R203" s="212">
        <f>SUM(R204:R219)</f>
        <v>0</v>
      </c>
      <c r="S203" s="211"/>
      <c r="T203" s="213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87</v>
      </c>
      <c r="AT203" s="215" t="s">
        <v>79</v>
      </c>
      <c r="AU203" s="215" t="s">
        <v>87</v>
      </c>
      <c r="AY203" s="214" t="s">
        <v>257</v>
      </c>
      <c r="BK203" s="216">
        <f>SUM(BK204:BK219)</f>
        <v>0</v>
      </c>
    </row>
    <row r="204" s="2" customFormat="1" ht="24.15" customHeight="1">
      <c r="A204" s="41"/>
      <c r="B204" s="42"/>
      <c r="C204" s="219" t="s">
        <v>348</v>
      </c>
      <c r="D204" s="219" t="s">
        <v>259</v>
      </c>
      <c r="E204" s="220" t="s">
        <v>542</v>
      </c>
      <c r="F204" s="221" t="s">
        <v>543</v>
      </c>
      <c r="G204" s="222" t="s">
        <v>356</v>
      </c>
      <c r="H204" s="223">
        <v>299.99900000000002</v>
      </c>
      <c r="I204" s="224"/>
      <c r="J204" s="225">
        <f>ROUND(I204*H204,2)</f>
        <v>0</v>
      </c>
      <c r="K204" s="221" t="s">
        <v>263</v>
      </c>
      <c r="L204" s="47"/>
      <c r="M204" s="226" t="s">
        <v>35</v>
      </c>
      <c r="N204" s="227" t="s">
        <v>51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30" t="s">
        <v>264</v>
      </c>
      <c r="AT204" s="230" t="s">
        <v>259</v>
      </c>
      <c r="AU204" s="230" t="s">
        <v>89</v>
      </c>
      <c r="AY204" s="19" t="s">
        <v>257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9" t="s">
        <v>87</v>
      </c>
      <c r="BK204" s="231">
        <f>ROUND(I204*H204,2)</f>
        <v>0</v>
      </c>
      <c r="BL204" s="19" t="s">
        <v>264</v>
      </c>
      <c r="BM204" s="230" t="s">
        <v>2978</v>
      </c>
    </row>
    <row r="205" s="2" customFormat="1">
      <c r="A205" s="41"/>
      <c r="B205" s="42"/>
      <c r="C205" s="43"/>
      <c r="D205" s="232" t="s">
        <v>266</v>
      </c>
      <c r="E205" s="43"/>
      <c r="F205" s="233" t="s">
        <v>545</v>
      </c>
      <c r="G205" s="43"/>
      <c r="H205" s="43"/>
      <c r="I205" s="234"/>
      <c r="J205" s="43"/>
      <c r="K205" s="43"/>
      <c r="L205" s="47"/>
      <c r="M205" s="235"/>
      <c r="N205" s="23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266</v>
      </c>
      <c r="AU205" s="19" t="s">
        <v>89</v>
      </c>
    </row>
    <row r="206" s="2" customFormat="1" ht="24.15" customHeight="1">
      <c r="A206" s="41"/>
      <c r="B206" s="42"/>
      <c r="C206" s="219" t="s">
        <v>8</v>
      </c>
      <c r="D206" s="219" t="s">
        <v>259</v>
      </c>
      <c r="E206" s="220" t="s">
        <v>547</v>
      </c>
      <c r="F206" s="221" t="s">
        <v>548</v>
      </c>
      <c r="G206" s="222" t="s">
        <v>356</v>
      </c>
      <c r="H206" s="223">
        <v>3299.989</v>
      </c>
      <c r="I206" s="224"/>
      <c r="J206" s="225">
        <f>ROUND(I206*H206,2)</f>
        <v>0</v>
      </c>
      <c r="K206" s="221" t="s">
        <v>263</v>
      </c>
      <c r="L206" s="47"/>
      <c r="M206" s="226" t="s">
        <v>35</v>
      </c>
      <c r="N206" s="227" t="s">
        <v>51</v>
      </c>
      <c r="O206" s="87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30" t="s">
        <v>264</v>
      </c>
      <c r="AT206" s="230" t="s">
        <v>259</v>
      </c>
      <c r="AU206" s="230" t="s">
        <v>89</v>
      </c>
      <c r="AY206" s="19" t="s">
        <v>257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9" t="s">
        <v>87</v>
      </c>
      <c r="BK206" s="231">
        <f>ROUND(I206*H206,2)</f>
        <v>0</v>
      </c>
      <c r="BL206" s="19" t="s">
        <v>264</v>
      </c>
      <c r="BM206" s="230" t="s">
        <v>2979</v>
      </c>
    </row>
    <row r="207" s="2" customFormat="1">
      <c r="A207" s="41"/>
      <c r="B207" s="42"/>
      <c r="C207" s="43"/>
      <c r="D207" s="232" t="s">
        <v>266</v>
      </c>
      <c r="E207" s="43"/>
      <c r="F207" s="233" t="s">
        <v>550</v>
      </c>
      <c r="G207" s="43"/>
      <c r="H207" s="43"/>
      <c r="I207" s="234"/>
      <c r="J207" s="43"/>
      <c r="K207" s="43"/>
      <c r="L207" s="47"/>
      <c r="M207" s="235"/>
      <c r="N207" s="23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266</v>
      </c>
      <c r="AU207" s="19" t="s">
        <v>89</v>
      </c>
    </row>
    <row r="208" s="2" customFormat="1">
      <c r="A208" s="41"/>
      <c r="B208" s="42"/>
      <c r="C208" s="43"/>
      <c r="D208" s="239" t="s">
        <v>551</v>
      </c>
      <c r="E208" s="43"/>
      <c r="F208" s="280" t="s">
        <v>552</v>
      </c>
      <c r="G208" s="43"/>
      <c r="H208" s="43"/>
      <c r="I208" s="234"/>
      <c r="J208" s="43"/>
      <c r="K208" s="43"/>
      <c r="L208" s="47"/>
      <c r="M208" s="235"/>
      <c r="N208" s="23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551</v>
      </c>
      <c r="AU208" s="19" t="s">
        <v>89</v>
      </c>
    </row>
    <row r="209" s="14" customFormat="1">
      <c r="A209" s="14"/>
      <c r="B209" s="248"/>
      <c r="C209" s="249"/>
      <c r="D209" s="239" t="s">
        <v>268</v>
      </c>
      <c r="E209" s="249"/>
      <c r="F209" s="251" t="s">
        <v>2980</v>
      </c>
      <c r="G209" s="249"/>
      <c r="H209" s="252">
        <v>3299.989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268</v>
      </c>
      <c r="AU209" s="258" t="s">
        <v>89</v>
      </c>
      <c r="AV209" s="14" t="s">
        <v>89</v>
      </c>
      <c r="AW209" s="14" t="s">
        <v>4</v>
      </c>
      <c r="AX209" s="14" t="s">
        <v>87</v>
      </c>
      <c r="AY209" s="258" t="s">
        <v>257</v>
      </c>
    </row>
    <row r="210" s="2" customFormat="1" ht="24.15" customHeight="1">
      <c r="A210" s="41"/>
      <c r="B210" s="42"/>
      <c r="C210" s="219" t="s">
        <v>361</v>
      </c>
      <c r="D210" s="219" t="s">
        <v>259</v>
      </c>
      <c r="E210" s="220" t="s">
        <v>555</v>
      </c>
      <c r="F210" s="221" t="s">
        <v>556</v>
      </c>
      <c r="G210" s="222" t="s">
        <v>356</v>
      </c>
      <c r="H210" s="223">
        <v>68.75</v>
      </c>
      <c r="I210" s="224"/>
      <c r="J210" s="225">
        <f>ROUND(I210*H210,2)</f>
        <v>0</v>
      </c>
      <c r="K210" s="221" t="s">
        <v>263</v>
      </c>
      <c r="L210" s="47"/>
      <c r="M210" s="226" t="s">
        <v>35</v>
      </c>
      <c r="N210" s="227" t="s">
        <v>51</v>
      </c>
      <c r="O210" s="87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30" t="s">
        <v>264</v>
      </c>
      <c r="AT210" s="230" t="s">
        <v>259</v>
      </c>
      <c r="AU210" s="230" t="s">
        <v>89</v>
      </c>
      <c r="AY210" s="19" t="s">
        <v>257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9" t="s">
        <v>87</v>
      </c>
      <c r="BK210" s="231">
        <f>ROUND(I210*H210,2)</f>
        <v>0</v>
      </c>
      <c r="BL210" s="19" t="s">
        <v>264</v>
      </c>
      <c r="BM210" s="230" t="s">
        <v>2981</v>
      </c>
    </row>
    <row r="211" s="2" customFormat="1">
      <c r="A211" s="41"/>
      <c r="B211" s="42"/>
      <c r="C211" s="43"/>
      <c r="D211" s="232" t="s">
        <v>266</v>
      </c>
      <c r="E211" s="43"/>
      <c r="F211" s="233" t="s">
        <v>558</v>
      </c>
      <c r="G211" s="43"/>
      <c r="H211" s="43"/>
      <c r="I211" s="234"/>
      <c r="J211" s="43"/>
      <c r="K211" s="43"/>
      <c r="L211" s="47"/>
      <c r="M211" s="235"/>
      <c r="N211" s="23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266</v>
      </c>
      <c r="AU211" s="19" t="s">
        <v>89</v>
      </c>
    </row>
    <row r="212" s="13" customFormat="1">
      <c r="A212" s="13"/>
      <c r="B212" s="237"/>
      <c r="C212" s="238"/>
      <c r="D212" s="239" t="s">
        <v>268</v>
      </c>
      <c r="E212" s="240" t="s">
        <v>35</v>
      </c>
      <c r="F212" s="241" t="s">
        <v>2941</v>
      </c>
      <c r="G212" s="238"/>
      <c r="H212" s="240" t="s">
        <v>35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268</v>
      </c>
      <c r="AU212" s="247" t="s">
        <v>89</v>
      </c>
      <c r="AV212" s="13" t="s">
        <v>87</v>
      </c>
      <c r="AW212" s="13" t="s">
        <v>41</v>
      </c>
      <c r="AX212" s="13" t="s">
        <v>80</v>
      </c>
      <c r="AY212" s="247" t="s">
        <v>257</v>
      </c>
    </row>
    <row r="213" s="14" customFormat="1">
      <c r="A213" s="14"/>
      <c r="B213" s="248"/>
      <c r="C213" s="249"/>
      <c r="D213" s="239" t="s">
        <v>268</v>
      </c>
      <c r="E213" s="250" t="s">
        <v>35</v>
      </c>
      <c r="F213" s="251" t="s">
        <v>2982</v>
      </c>
      <c r="G213" s="249"/>
      <c r="H213" s="252">
        <v>68.75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268</v>
      </c>
      <c r="AU213" s="258" t="s">
        <v>89</v>
      </c>
      <c r="AV213" s="14" t="s">
        <v>89</v>
      </c>
      <c r="AW213" s="14" t="s">
        <v>41</v>
      </c>
      <c r="AX213" s="14" t="s">
        <v>80</v>
      </c>
      <c r="AY213" s="258" t="s">
        <v>257</v>
      </c>
    </row>
    <row r="214" s="15" customFormat="1">
      <c r="A214" s="15"/>
      <c r="B214" s="259"/>
      <c r="C214" s="260"/>
      <c r="D214" s="239" t="s">
        <v>268</v>
      </c>
      <c r="E214" s="261" t="s">
        <v>35</v>
      </c>
      <c r="F214" s="262" t="s">
        <v>272</v>
      </c>
      <c r="G214" s="260"/>
      <c r="H214" s="263">
        <v>68.75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9" t="s">
        <v>268</v>
      </c>
      <c r="AU214" s="269" t="s">
        <v>89</v>
      </c>
      <c r="AV214" s="15" t="s">
        <v>264</v>
      </c>
      <c r="AW214" s="15" t="s">
        <v>41</v>
      </c>
      <c r="AX214" s="15" t="s">
        <v>87</v>
      </c>
      <c r="AY214" s="269" t="s">
        <v>257</v>
      </c>
    </row>
    <row r="215" s="2" customFormat="1" ht="24.15" customHeight="1">
      <c r="A215" s="41"/>
      <c r="B215" s="42"/>
      <c r="C215" s="219" t="s">
        <v>368</v>
      </c>
      <c r="D215" s="219" t="s">
        <v>259</v>
      </c>
      <c r="E215" s="220" t="s">
        <v>561</v>
      </c>
      <c r="F215" s="221" t="s">
        <v>355</v>
      </c>
      <c r="G215" s="222" t="s">
        <v>356</v>
      </c>
      <c r="H215" s="223">
        <v>231.25</v>
      </c>
      <c r="I215" s="224"/>
      <c r="J215" s="225">
        <f>ROUND(I215*H215,2)</f>
        <v>0</v>
      </c>
      <c r="K215" s="221" t="s">
        <v>263</v>
      </c>
      <c r="L215" s="47"/>
      <c r="M215" s="226" t="s">
        <v>35</v>
      </c>
      <c r="N215" s="227" t="s">
        <v>51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30" t="s">
        <v>264</v>
      </c>
      <c r="AT215" s="230" t="s">
        <v>259</v>
      </c>
      <c r="AU215" s="230" t="s">
        <v>89</v>
      </c>
      <c r="AY215" s="19" t="s">
        <v>257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9" t="s">
        <v>87</v>
      </c>
      <c r="BK215" s="231">
        <f>ROUND(I215*H215,2)</f>
        <v>0</v>
      </c>
      <c r="BL215" s="19" t="s">
        <v>264</v>
      </c>
      <c r="BM215" s="230" t="s">
        <v>2983</v>
      </c>
    </row>
    <row r="216" s="2" customFormat="1">
      <c r="A216" s="41"/>
      <c r="B216" s="42"/>
      <c r="C216" s="43"/>
      <c r="D216" s="232" t="s">
        <v>266</v>
      </c>
      <c r="E216" s="43"/>
      <c r="F216" s="233" t="s">
        <v>563</v>
      </c>
      <c r="G216" s="43"/>
      <c r="H216" s="43"/>
      <c r="I216" s="234"/>
      <c r="J216" s="43"/>
      <c r="K216" s="43"/>
      <c r="L216" s="47"/>
      <c r="M216" s="235"/>
      <c r="N216" s="23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266</v>
      </c>
      <c r="AU216" s="19" t="s">
        <v>89</v>
      </c>
    </row>
    <row r="217" s="13" customFormat="1">
      <c r="A217" s="13"/>
      <c r="B217" s="237"/>
      <c r="C217" s="238"/>
      <c r="D217" s="239" t="s">
        <v>268</v>
      </c>
      <c r="E217" s="240" t="s">
        <v>35</v>
      </c>
      <c r="F217" s="241" t="s">
        <v>2941</v>
      </c>
      <c r="G217" s="238"/>
      <c r="H217" s="240" t="s">
        <v>35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268</v>
      </c>
      <c r="AU217" s="247" t="s">
        <v>89</v>
      </c>
      <c r="AV217" s="13" t="s">
        <v>87</v>
      </c>
      <c r="AW217" s="13" t="s">
        <v>41</v>
      </c>
      <c r="AX217" s="13" t="s">
        <v>80</v>
      </c>
      <c r="AY217" s="247" t="s">
        <v>257</v>
      </c>
    </row>
    <row r="218" s="14" customFormat="1">
      <c r="A218" s="14"/>
      <c r="B218" s="248"/>
      <c r="C218" s="249"/>
      <c r="D218" s="239" t="s">
        <v>268</v>
      </c>
      <c r="E218" s="250" t="s">
        <v>35</v>
      </c>
      <c r="F218" s="251" t="s">
        <v>2984</v>
      </c>
      <c r="G218" s="249"/>
      <c r="H218" s="252">
        <v>231.25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268</v>
      </c>
      <c r="AU218" s="258" t="s">
        <v>89</v>
      </c>
      <c r="AV218" s="14" t="s">
        <v>89</v>
      </c>
      <c r="AW218" s="14" t="s">
        <v>41</v>
      </c>
      <c r="AX218" s="14" t="s">
        <v>80</v>
      </c>
      <c r="AY218" s="258" t="s">
        <v>257</v>
      </c>
    </row>
    <row r="219" s="15" customFormat="1">
      <c r="A219" s="15"/>
      <c r="B219" s="259"/>
      <c r="C219" s="260"/>
      <c r="D219" s="239" t="s">
        <v>268</v>
      </c>
      <c r="E219" s="261" t="s">
        <v>35</v>
      </c>
      <c r="F219" s="262" t="s">
        <v>272</v>
      </c>
      <c r="G219" s="260"/>
      <c r="H219" s="263">
        <v>231.25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9" t="s">
        <v>268</v>
      </c>
      <c r="AU219" s="269" t="s">
        <v>89</v>
      </c>
      <c r="AV219" s="15" t="s">
        <v>264</v>
      </c>
      <c r="AW219" s="15" t="s">
        <v>41</v>
      </c>
      <c r="AX219" s="15" t="s">
        <v>87</v>
      </c>
      <c r="AY219" s="269" t="s">
        <v>257</v>
      </c>
    </row>
    <row r="220" s="12" customFormat="1" ht="22.8" customHeight="1">
      <c r="A220" s="12"/>
      <c r="B220" s="203"/>
      <c r="C220" s="204"/>
      <c r="D220" s="205" t="s">
        <v>79</v>
      </c>
      <c r="E220" s="217" t="s">
        <v>565</v>
      </c>
      <c r="F220" s="217" t="s">
        <v>566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SUM(P221:P222)</f>
        <v>0</v>
      </c>
      <c r="Q220" s="211"/>
      <c r="R220" s="212">
        <f>SUM(R221:R222)</f>
        <v>0</v>
      </c>
      <c r="S220" s="211"/>
      <c r="T220" s="213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87</v>
      </c>
      <c r="AT220" s="215" t="s">
        <v>79</v>
      </c>
      <c r="AU220" s="215" t="s">
        <v>87</v>
      </c>
      <c r="AY220" s="214" t="s">
        <v>257</v>
      </c>
      <c r="BK220" s="216">
        <f>SUM(BK221:BK222)</f>
        <v>0</v>
      </c>
    </row>
    <row r="221" s="2" customFormat="1" ht="24.15" customHeight="1">
      <c r="A221" s="41"/>
      <c r="B221" s="42"/>
      <c r="C221" s="219" t="s">
        <v>374</v>
      </c>
      <c r="D221" s="219" t="s">
        <v>259</v>
      </c>
      <c r="E221" s="220" t="s">
        <v>1608</v>
      </c>
      <c r="F221" s="221" t="s">
        <v>1609</v>
      </c>
      <c r="G221" s="222" t="s">
        <v>356</v>
      </c>
      <c r="H221" s="223">
        <v>137.69999999999999</v>
      </c>
      <c r="I221" s="224"/>
      <c r="J221" s="225">
        <f>ROUND(I221*H221,2)</f>
        <v>0</v>
      </c>
      <c r="K221" s="221" t="s">
        <v>263</v>
      </c>
      <c r="L221" s="47"/>
      <c r="M221" s="226" t="s">
        <v>35</v>
      </c>
      <c r="N221" s="227" t="s">
        <v>51</v>
      </c>
      <c r="O221" s="87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30" t="s">
        <v>264</v>
      </c>
      <c r="AT221" s="230" t="s">
        <v>259</v>
      </c>
      <c r="AU221" s="230" t="s">
        <v>89</v>
      </c>
      <c r="AY221" s="19" t="s">
        <v>257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9" t="s">
        <v>87</v>
      </c>
      <c r="BK221" s="231">
        <f>ROUND(I221*H221,2)</f>
        <v>0</v>
      </c>
      <c r="BL221" s="19" t="s">
        <v>264</v>
      </c>
      <c r="BM221" s="230" t="s">
        <v>2985</v>
      </c>
    </row>
    <row r="222" s="2" customFormat="1">
      <c r="A222" s="41"/>
      <c r="B222" s="42"/>
      <c r="C222" s="43"/>
      <c r="D222" s="232" t="s">
        <v>266</v>
      </c>
      <c r="E222" s="43"/>
      <c r="F222" s="233" t="s">
        <v>1611</v>
      </c>
      <c r="G222" s="43"/>
      <c r="H222" s="43"/>
      <c r="I222" s="234"/>
      <c r="J222" s="43"/>
      <c r="K222" s="43"/>
      <c r="L222" s="47"/>
      <c r="M222" s="281"/>
      <c r="N222" s="282"/>
      <c r="O222" s="283"/>
      <c r="P222" s="283"/>
      <c r="Q222" s="283"/>
      <c r="R222" s="283"/>
      <c r="S222" s="283"/>
      <c r="T222" s="284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266</v>
      </c>
      <c r="AU222" s="19" t="s">
        <v>89</v>
      </c>
    </row>
    <row r="223" s="2" customFormat="1" ht="6.96" customHeight="1">
      <c r="A223" s="41"/>
      <c r="B223" s="62"/>
      <c r="C223" s="63"/>
      <c r="D223" s="63"/>
      <c r="E223" s="63"/>
      <c r="F223" s="63"/>
      <c r="G223" s="63"/>
      <c r="H223" s="63"/>
      <c r="I223" s="63"/>
      <c r="J223" s="63"/>
      <c r="K223" s="63"/>
      <c r="L223" s="47"/>
      <c r="M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</sheetData>
  <sheetProtection sheet="1" autoFilter="0" formatColumns="0" formatRows="0" objects="1" scenarios="1" spinCount="100000" saltValue="gFKau8JPcSwVnosihd6iazSuCj6/AthfsRV9v9Cg5Zpj41hUnL5aMy1BOL6+/qXjKfb+PdduRXDxlkF6UsyrXA==" hashValue="vT5v0AgLlpok0XEchca29yBtFz/0AFe8no0QgMbtGPtjxDaSJZv5I6C1aN6fikKwhX6tK88aHEw03XIU0s5W1Q==" algorithmName="SHA-512" password="CC35"/>
  <autoFilter ref="C91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1_01/113107212"/>
    <hyperlink ref="F113" r:id="rId2" display="https://podminky.urs.cz/item/CS_URS_2021_01/113107223"/>
    <hyperlink ref="F130" r:id="rId3" display="https://podminky.urs.cz/item/CS_URS_2021_01/113107242"/>
    <hyperlink ref="F148" r:id="rId4" display="https://podminky.urs.cz/item/CS_URS_2021_01/451577877"/>
    <hyperlink ref="F155" r:id="rId5" display="https://podminky.urs.cz/item/CS_URS_2021_01/564261111"/>
    <hyperlink ref="F160" r:id="rId6" display="https://podminky.urs.cz/item/CS_URS_2021_01/564851111"/>
    <hyperlink ref="F166" r:id="rId7" display="https://podminky.urs.cz/item/CS_URS_2021_01/564851111"/>
    <hyperlink ref="F172" r:id="rId8" display="https://podminky.urs.cz/item/CS_URS_2021_01/565155111"/>
    <hyperlink ref="F177" r:id="rId9" display="https://podminky.urs.cz/item/CS_URS_2021_01/573111112"/>
    <hyperlink ref="F182" r:id="rId10" display="https://podminky.urs.cz/item/CS_URS_2021_01/573211107"/>
    <hyperlink ref="F187" r:id="rId11" display="https://podminky.urs.cz/item/CS_URS_2021_01/577134211"/>
    <hyperlink ref="F193" r:id="rId12" display="https://podminky.urs.cz/item/CS_URS_2021_01/916131213"/>
    <hyperlink ref="F200" r:id="rId13" display="https://podminky.urs.cz/item/CS_URS_2021_01/919732211"/>
    <hyperlink ref="F205" r:id="rId14" display="https://podminky.urs.cz/item/CS_URS_2021_01/997221551"/>
    <hyperlink ref="F207" r:id="rId15" display="https://podminky.urs.cz/item/CS_URS_2021_01/997221559"/>
    <hyperlink ref="F211" r:id="rId16" display="https://podminky.urs.cz/item/CS_URS_2021_01/997221645"/>
    <hyperlink ref="F216" r:id="rId17" display="https://podminky.urs.cz/item/CS_URS_2021_01/997221655"/>
    <hyperlink ref="F222" r:id="rId18" display="https://podminky.urs.cz/item/CS_URS_2021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89</v>
      </c>
    </row>
    <row r="4" s="1" customFormat="1" ht="24.96" customHeight="1">
      <c r="B4" s="22"/>
      <c r="D4" s="144" t="s">
        <v>220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Odkanalizování části města Děčín - Horní Oldřichov - III. a IV. etapa</v>
      </c>
      <c r="F7" s="146"/>
      <c r="G7" s="146"/>
      <c r="H7" s="146"/>
      <c r="L7" s="22"/>
    </row>
    <row r="8" s="1" customFormat="1" ht="12" customHeight="1">
      <c r="B8" s="22"/>
      <c r="D8" s="146" t="s">
        <v>221</v>
      </c>
      <c r="L8" s="22"/>
    </row>
    <row r="9" s="2" customFormat="1" ht="16.5" customHeight="1">
      <c r="A9" s="41"/>
      <c r="B9" s="47"/>
      <c r="C9" s="41"/>
      <c r="D9" s="41"/>
      <c r="E9" s="147" t="s">
        <v>1664</v>
      </c>
      <c r="F9" s="41"/>
      <c r="G9" s="41"/>
      <c r="H9" s="41"/>
      <c r="I9" s="41"/>
      <c r="J9" s="41"/>
      <c r="K9" s="41"/>
      <c r="L9" s="14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223</v>
      </c>
      <c r="E10" s="41"/>
      <c r="F10" s="41"/>
      <c r="G10" s="41"/>
      <c r="H10" s="41"/>
      <c r="I10" s="41"/>
      <c r="J10" s="41"/>
      <c r="K10" s="41"/>
      <c r="L10" s="14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0" t="s">
        <v>1612</v>
      </c>
      <c r="F11" s="41"/>
      <c r="G11" s="41"/>
      <c r="H11" s="41"/>
      <c r="I11" s="41"/>
      <c r="J11" s="41"/>
      <c r="K11" s="41"/>
      <c r="L11" s="14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152</v>
      </c>
      <c r="G13" s="41"/>
      <c r="H13" s="41"/>
      <c r="I13" s="146" t="s">
        <v>20</v>
      </c>
      <c r="J13" s="136" t="s">
        <v>35</v>
      </c>
      <c r="K13" s="41"/>
      <c r="L13" s="14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1" t="str">
        <f>'Rekapitulace stavby'!AN8</f>
        <v>15. 2. 2021</v>
      </c>
      <c r="K14" s="41"/>
      <c r="L14" s="14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35</v>
      </c>
      <c r="K23" s="41"/>
      <c r="L23" s="14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42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9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44</v>
      </c>
      <c r="E28" s="41"/>
      <c r="F28" s="41"/>
      <c r="G28" s="41"/>
      <c r="H28" s="41"/>
      <c r="I28" s="41"/>
      <c r="J28" s="41"/>
      <c r="K28" s="41"/>
      <c r="L28" s="14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4"/>
      <c r="B29" s="155"/>
      <c r="C29" s="154"/>
      <c r="D29" s="154"/>
      <c r="E29" s="156" t="s">
        <v>35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8"/>
      <c r="E31" s="158"/>
      <c r="F31" s="158"/>
      <c r="G31" s="158"/>
      <c r="H31" s="158"/>
      <c r="I31" s="158"/>
      <c r="J31" s="158"/>
      <c r="K31" s="158"/>
      <c r="L31" s="14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9" t="s">
        <v>46</v>
      </c>
      <c r="E32" s="41"/>
      <c r="F32" s="41"/>
      <c r="G32" s="41"/>
      <c r="H32" s="41"/>
      <c r="I32" s="41"/>
      <c r="J32" s="160">
        <f>ROUND(J90, 2)</f>
        <v>0</v>
      </c>
      <c r="K32" s="41"/>
      <c r="L32" s="14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8"/>
      <c r="E33" s="158"/>
      <c r="F33" s="158"/>
      <c r="G33" s="158"/>
      <c r="H33" s="158"/>
      <c r="I33" s="158"/>
      <c r="J33" s="158"/>
      <c r="K33" s="158"/>
      <c r="L33" s="14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1" t="s">
        <v>48</v>
      </c>
      <c r="G34" s="41"/>
      <c r="H34" s="41"/>
      <c r="I34" s="161" t="s">
        <v>47</v>
      </c>
      <c r="J34" s="161" t="s">
        <v>49</v>
      </c>
      <c r="K34" s="41"/>
      <c r="L34" s="14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48" t="s">
        <v>50</v>
      </c>
      <c r="E35" s="146" t="s">
        <v>51</v>
      </c>
      <c r="F35" s="162">
        <f>ROUND((SUM(BE90:BE117)),  2)</f>
        <v>0</v>
      </c>
      <c r="G35" s="41"/>
      <c r="H35" s="41"/>
      <c r="I35" s="163">
        <v>0.20999999999999999</v>
      </c>
      <c r="J35" s="162">
        <f>ROUND(((SUM(BE90:BE117))*I35),  2)</f>
        <v>0</v>
      </c>
      <c r="K35" s="41"/>
      <c r="L35" s="14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52</v>
      </c>
      <c r="F36" s="162">
        <f>ROUND((SUM(BF90:BF117)),  2)</f>
        <v>0</v>
      </c>
      <c r="G36" s="41"/>
      <c r="H36" s="41"/>
      <c r="I36" s="163">
        <v>0.14999999999999999</v>
      </c>
      <c r="J36" s="162">
        <f>ROUND(((SUM(BF90:BF117))*I36),  2)</f>
        <v>0</v>
      </c>
      <c r="K36" s="41"/>
      <c r="L36" s="14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53</v>
      </c>
      <c r="F37" s="162">
        <f>ROUND((SUM(BG90:BG117)),  2)</f>
        <v>0</v>
      </c>
      <c r="G37" s="41"/>
      <c r="H37" s="41"/>
      <c r="I37" s="163">
        <v>0.20999999999999999</v>
      </c>
      <c r="J37" s="162">
        <f>0</f>
        <v>0</v>
      </c>
      <c r="K37" s="41"/>
      <c r="L37" s="14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54</v>
      </c>
      <c r="F38" s="162">
        <f>ROUND((SUM(BH90:BH117)),  2)</f>
        <v>0</v>
      </c>
      <c r="G38" s="41"/>
      <c r="H38" s="41"/>
      <c r="I38" s="163">
        <v>0.14999999999999999</v>
      </c>
      <c r="J38" s="162">
        <f>0</f>
        <v>0</v>
      </c>
      <c r="K38" s="41"/>
      <c r="L38" s="14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55</v>
      </c>
      <c r="F39" s="162">
        <f>ROUND((SUM(BI90:BI117)),  2)</f>
        <v>0</v>
      </c>
      <c r="G39" s="41"/>
      <c r="H39" s="41"/>
      <c r="I39" s="163">
        <v>0</v>
      </c>
      <c r="J39" s="162">
        <f>0</f>
        <v>0</v>
      </c>
      <c r="K39" s="41"/>
      <c r="L39" s="14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4"/>
      <c r="D41" s="165" t="s">
        <v>56</v>
      </c>
      <c r="E41" s="166"/>
      <c r="F41" s="166"/>
      <c r="G41" s="167" t="s">
        <v>57</v>
      </c>
      <c r="H41" s="168" t="s">
        <v>58</v>
      </c>
      <c r="I41" s="166"/>
      <c r="J41" s="169">
        <f>SUM(J32:J39)</f>
        <v>0</v>
      </c>
      <c r="K41" s="170"/>
      <c r="L41" s="14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229</v>
      </c>
      <c r="D47" s="43"/>
      <c r="E47" s="43"/>
      <c r="F47" s="43"/>
      <c r="G47" s="43"/>
      <c r="H47" s="43"/>
      <c r="I47" s="43"/>
      <c r="J47" s="43"/>
      <c r="K47" s="43"/>
      <c r="L47" s="14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5" t="str">
        <f>E7</f>
        <v>Odkanalizování části města Děčín - Horní Oldřichov - III. a IV. etapa</v>
      </c>
      <c r="F50" s="34"/>
      <c r="G50" s="34"/>
      <c r="H50" s="34"/>
      <c r="I50" s="43"/>
      <c r="J50" s="43"/>
      <c r="K50" s="43"/>
      <c r="L50" s="14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221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5" t="s">
        <v>1664</v>
      </c>
      <c r="F52" s="43"/>
      <c r="G52" s="43"/>
      <c r="H52" s="43"/>
      <c r="I52" s="43"/>
      <c r="J52" s="43"/>
      <c r="K52" s="43"/>
      <c r="L52" s="14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223</v>
      </c>
      <c r="D53" s="43"/>
      <c r="E53" s="43"/>
      <c r="F53" s="43"/>
      <c r="G53" s="43"/>
      <c r="H53" s="43"/>
      <c r="I53" s="43"/>
      <c r="J53" s="43"/>
      <c r="K53" s="43"/>
      <c r="L53" s="14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VRN - Vedlejší rozpočtové náklady</v>
      </c>
      <c r="F54" s="43"/>
      <c r="G54" s="43"/>
      <c r="H54" s="43"/>
      <c r="I54" s="43"/>
      <c r="J54" s="43"/>
      <c r="K54" s="43"/>
      <c r="L54" s="14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Horní Oldřichov</v>
      </c>
      <c r="G56" s="43"/>
      <c r="H56" s="43"/>
      <c r="I56" s="34" t="s">
        <v>24</v>
      </c>
      <c r="J56" s="75" t="str">
        <f>IF(J14="","",J14)</f>
        <v>15. 2. 2021</v>
      </c>
      <c r="K56" s="43"/>
      <c r="L56" s="14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Statutární město Děčín, Mírové náměstí 1175/5</v>
      </c>
      <c r="G58" s="43"/>
      <c r="H58" s="43"/>
      <c r="I58" s="34" t="s">
        <v>38</v>
      </c>
      <c r="J58" s="39" t="str">
        <f>E23</f>
        <v>AQUECON a.s., Čsl. Legií 445/4, Teplice</v>
      </c>
      <c r="K58" s="43"/>
      <c r="L58" s="14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42</v>
      </c>
      <c r="J59" s="39" t="str">
        <f>E26</f>
        <v xml:space="preserve"> </v>
      </c>
      <c r="K59" s="43"/>
      <c r="L59" s="14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7" t="s">
        <v>230</v>
      </c>
      <c r="D61" s="178"/>
      <c r="E61" s="178"/>
      <c r="F61" s="178"/>
      <c r="G61" s="178"/>
      <c r="H61" s="178"/>
      <c r="I61" s="178"/>
      <c r="J61" s="179" t="s">
        <v>231</v>
      </c>
      <c r="K61" s="178"/>
      <c r="L61" s="14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9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80" t="s">
        <v>78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9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232</v>
      </c>
    </row>
    <row r="64" s="9" customFormat="1" ht="24.96" customHeight="1">
      <c r="A64" s="9"/>
      <c r="B64" s="181"/>
      <c r="C64" s="182"/>
      <c r="D64" s="183" t="s">
        <v>1612</v>
      </c>
      <c r="E64" s="184"/>
      <c r="F64" s="184"/>
      <c r="G64" s="184"/>
      <c r="H64" s="184"/>
      <c r="I64" s="184"/>
      <c r="J64" s="185">
        <f>J91</f>
        <v>0</v>
      </c>
      <c r="K64" s="182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27"/>
      <c r="D65" s="188" t="s">
        <v>1613</v>
      </c>
      <c r="E65" s="189"/>
      <c r="F65" s="189"/>
      <c r="G65" s="189"/>
      <c r="H65" s="189"/>
      <c r="I65" s="189"/>
      <c r="J65" s="190">
        <f>J92</f>
        <v>0</v>
      </c>
      <c r="K65" s="127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27"/>
      <c r="D66" s="188" t="s">
        <v>1614</v>
      </c>
      <c r="E66" s="189"/>
      <c r="F66" s="189"/>
      <c r="G66" s="189"/>
      <c r="H66" s="189"/>
      <c r="I66" s="189"/>
      <c r="J66" s="190">
        <f>J107</f>
        <v>0</v>
      </c>
      <c r="K66" s="127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27"/>
      <c r="D67" s="188" t="s">
        <v>1615</v>
      </c>
      <c r="E67" s="189"/>
      <c r="F67" s="189"/>
      <c r="G67" s="189"/>
      <c r="H67" s="189"/>
      <c r="I67" s="189"/>
      <c r="J67" s="190">
        <f>J110</f>
        <v>0</v>
      </c>
      <c r="K67" s="127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7"/>
      <c r="C68" s="127"/>
      <c r="D68" s="188" t="s">
        <v>1616</v>
      </c>
      <c r="E68" s="189"/>
      <c r="F68" s="189"/>
      <c r="G68" s="189"/>
      <c r="H68" s="189"/>
      <c r="I68" s="189"/>
      <c r="J68" s="190">
        <f>J114</f>
        <v>0</v>
      </c>
      <c r="K68" s="127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242</v>
      </c>
      <c r="D75" s="43"/>
      <c r="E75" s="43"/>
      <c r="F75" s="43"/>
      <c r="G75" s="43"/>
      <c r="H75" s="43"/>
      <c r="I75" s="43"/>
      <c r="J75" s="43"/>
      <c r="K75" s="43"/>
      <c r="L75" s="14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4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5" t="str">
        <f>E7</f>
        <v>Odkanalizování části města Děčín - Horní Oldřichov - III. a IV. etapa</v>
      </c>
      <c r="F78" s="34"/>
      <c r="G78" s="34"/>
      <c r="H78" s="34"/>
      <c r="I78" s="43"/>
      <c r="J78" s="43"/>
      <c r="K78" s="43"/>
      <c r="L78" s="14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3"/>
      <c r="C79" s="34" t="s">
        <v>221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1"/>
      <c r="B80" s="42"/>
      <c r="C80" s="43"/>
      <c r="D80" s="43"/>
      <c r="E80" s="175" t="s">
        <v>1664</v>
      </c>
      <c r="F80" s="43"/>
      <c r="G80" s="43"/>
      <c r="H80" s="43"/>
      <c r="I80" s="43"/>
      <c r="J80" s="43"/>
      <c r="K80" s="43"/>
      <c r="L80" s="14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223</v>
      </c>
      <c r="D81" s="43"/>
      <c r="E81" s="43"/>
      <c r="F81" s="43"/>
      <c r="G81" s="43"/>
      <c r="H81" s="43"/>
      <c r="I81" s="43"/>
      <c r="J81" s="43"/>
      <c r="K81" s="43"/>
      <c r="L81" s="14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VRN - Vedlejší rozpočtové náklady</v>
      </c>
      <c r="F82" s="43"/>
      <c r="G82" s="43"/>
      <c r="H82" s="43"/>
      <c r="I82" s="43"/>
      <c r="J82" s="43"/>
      <c r="K82" s="43"/>
      <c r="L82" s="14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F14</f>
        <v>Horní Oldřichov</v>
      </c>
      <c r="G84" s="43"/>
      <c r="H84" s="43"/>
      <c r="I84" s="34" t="s">
        <v>24</v>
      </c>
      <c r="J84" s="75" t="str">
        <f>IF(J14="","",J14)</f>
        <v>15. 2. 2021</v>
      </c>
      <c r="K84" s="43"/>
      <c r="L84" s="14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4" t="s">
        <v>30</v>
      </c>
      <c r="D86" s="43"/>
      <c r="E86" s="43"/>
      <c r="F86" s="29" t="str">
        <f>E17</f>
        <v>Statutární město Děčín, Mírové náměstí 1175/5</v>
      </c>
      <c r="G86" s="43"/>
      <c r="H86" s="43"/>
      <c r="I86" s="34" t="s">
        <v>38</v>
      </c>
      <c r="J86" s="39" t="str">
        <f>E23</f>
        <v>AQUECON a.s., Čsl. Legií 445/4, Teplice</v>
      </c>
      <c r="K86" s="43"/>
      <c r="L86" s="149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36</v>
      </c>
      <c r="D87" s="43"/>
      <c r="E87" s="43"/>
      <c r="F87" s="29" t="str">
        <f>IF(E20="","",E20)</f>
        <v>Vyplň údaj</v>
      </c>
      <c r="G87" s="43"/>
      <c r="H87" s="43"/>
      <c r="I87" s="34" t="s">
        <v>42</v>
      </c>
      <c r="J87" s="39" t="str">
        <f>E26</f>
        <v xml:space="preserve"> </v>
      </c>
      <c r="K87" s="43"/>
      <c r="L87" s="149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9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92"/>
      <c r="B89" s="193"/>
      <c r="C89" s="194" t="s">
        <v>243</v>
      </c>
      <c r="D89" s="195" t="s">
        <v>65</v>
      </c>
      <c r="E89" s="195" t="s">
        <v>61</v>
      </c>
      <c r="F89" s="195" t="s">
        <v>62</v>
      </c>
      <c r="G89" s="195" t="s">
        <v>244</v>
      </c>
      <c r="H89" s="195" t="s">
        <v>245</v>
      </c>
      <c r="I89" s="195" t="s">
        <v>246</v>
      </c>
      <c r="J89" s="195" t="s">
        <v>231</v>
      </c>
      <c r="K89" s="196" t="s">
        <v>247</v>
      </c>
      <c r="L89" s="197"/>
      <c r="M89" s="95" t="s">
        <v>35</v>
      </c>
      <c r="N89" s="96" t="s">
        <v>50</v>
      </c>
      <c r="O89" s="96" t="s">
        <v>248</v>
      </c>
      <c r="P89" s="96" t="s">
        <v>249</v>
      </c>
      <c r="Q89" s="96" t="s">
        <v>250</v>
      </c>
      <c r="R89" s="96" t="s">
        <v>251</v>
      </c>
      <c r="S89" s="96" t="s">
        <v>252</v>
      </c>
      <c r="T89" s="97" t="s">
        <v>253</v>
      </c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</row>
    <row r="90" s="2" customFormat="1" ht="22.8" customHeight="1">
      <c r="A90" s="41"/>
      <c r="B90" s="42"/>
      <c r="C90" s="102" t="s">
        <v>254</v>
      </c>
      <c r="D90" s="43"/>
      <c r="E90" s="43"/>
      <c r="F90" s="43"/>
      <c r="G90" s="43"/>
      <c r="H90" s="43"/>
      <c r="I90" s="43"/>
      <c r="J90" s="198">
        <f>BK90</f>
        <v>0</v>
      </c>
      <c r="K90" s="43"/>
      <c r="L90" s="47"/>
      <c r="M90" s="98"/>
      <c r="N90" s="199"/>
      <c r="O90" s="99"/>
      <c r="P90" s="200">
        <f>P91</f>
        <v>0</v>
      </c>
      <c r="Q90" s="99"/>
      <c r="R90" s="200">
        <f>R91</f>
        <v>0</v>
      </c>
      <c r="S90" s="99"/>
      <c r="T90" s="201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79</v>
      </c>
      <c r="AU90" s="19" t="s">
        <v>232</v>
      </c>
      <c r="BK90" s="202">
        <f>BK91</f>
        <v>0</v>
      </c>
    </row>
    <row r="91" s="12" customFormat="1" ht="25.92" customHeight="1">
      <c r="A91" s="12"/>
      <c r="B91" s="203"/>
      <c r="C91" s="204"/>
      <c r="D91" s="205" t="s">
        <v>79</v>
      </c>
      <c r="E91" s="206" t="s">
        <v>153</v>
      </c>
      <c r="F91" s="206" t="s">
        <v>154</v>
      </c>
      <c r="G91" s="204"/>
      <c r="H91" s="204"/>
      <c r="I91" s="207"/>
      <c r="J91" s="208">
        <f>BK91</f>
        <v>0</v>
      </c>
      <c r="K91" s="204"/>
      <c r="L91" s="209"/>
      <c r="M91" s="210"/>
      <c r="N91" s="211"/>
      <c r="O91" s="211"/>
      <c r="P91" s="212">
        <f>P92+P107+P110+P114</f>
        <v>0</v>
      </c>
      <c r="Q91" s="211"/>
      <c r="R91" s="212">
        <f>R92+R107+R110+R114</f>
        <v>0</v>
      </c>
      <c r="S91" s="211"/>
      <c r="T91" s="213">
        <f>T92+T107+T110+T114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4" t="s">
        <v>287</v>
      </c>
      <c r="AT91" s="215" t="s">
        <v>79</v>
      </c>
      <c r="AU91" s="215" t="s">
        <v>80</v>
      </c>
      <c r="AY91" s="214" t="s">
        <v>257</v>
      </c>
      <c r="BK91" s="216">
        <f>BK92+BK107+BK110+BK114</f>
        <v>0</v>
      </c>
    </row>
    <row r="92" s="12" customFormat="1" ht="22.8" customHeight="1">
      <c r="A92" s="12"/>
      <c r="B92" s="203"/>
      <c r="C92" s="204"/>
      <c r="D92" s="205" t="s">
        <v>79</v>
      </c>
      <c r="E92" s="217" t="s">
        <v>1617</v>
      </c>
      <c r="F92" s="217" t="s">
        <v>1618</v>
      </c>
      <c r="G92" s="204"/>
      <c r="H92" s="204"/>
      <c r="I92" s="207"/>
      <c r="J92" s="218">
        <f>BK92</f>
        <v>0</v>
      </c>
      <c r="K92" s="204"/>
      <c r="L92" s="209"/>
      <c r="M92" s="210"/>
      <c r="N92" s="211"/>
      <c r="O92" s="211"/>
      <c r="P92" s="212">
        <f>SUM(P93:P106)</f>
        <v>0</v>
      </c>
      <c r="Q92" s="211"/>
      <c r="R92" s="212">
        <f>SUM(R93:R106)</f>
        <v>0</v>
      </c>
      <c r="S92" s="211"/>
      <c r="T92" s="213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287</v>
      </c>
      <c r="AT92" s="215" t="s">
        <v>79</v>
      </c>
      <c r="AU92" s="215" t="s">
        <v>87</v>
      </c>
      <c r="AY92" s="214" t="s">
        <v>257</v>
      </c>
      <c r="BK92" s="216">
        <f>SUM(BK93:BK106)</f>
        <v>0</v>
      </c>
    </row>
    <row r="93" s="2" customFormat="1" ht="16.5" customHeight="1">
      <c r="A93" s="41"/>
      <c r="B93" s="42"/>
      <c r="C93" s="219" t="s">
        <v>87</v>
      </c>
      <c r="D93" s="219" t="s">
        <v>259</v>
      </c>
      <c r="E93" s="220" t="s">
        <v>1619</v>
      </c>
      <c r="F93" s="221" t="s">
        <v>1620</v>
      </c>
      <c r="G93" s="222" t="s">
        <v>1473</v>
      </c>
      <c r="H93" s="223">
        <v>1</v>
      </c>
      <c r="I93" s="224"/>
      <c r="J93" s="225">
        <f>ROUND(I93*H93,2)</f>
        <v>0</v>
      </c>
      <c r="K93" s="221" t="s">
        <v>263</v>
      </c>
      <c r="L93" s="47"/>
      <c r="M93" s="226" t="s">
        <v>35</v>
      </c>
      <c r="N93" s="227" t="s">
        <v>51</v>
      </c>
      <c r="O93" s="87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30" t="s">
        <v>1622</v>
      </c>
      <c r="AT93" s="230" t="s">
        <v>259</v>
      </c>
      <c r="AU93" s="230" t="s">
        <v>89</v>
      </c>
      <c r="AY93" s="19" t="s">
        <v>257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87</v>
      </c>
      <c r="BK93" s="231">
        <f>ROUND(I93*H93,2)</f>
        <v>0</v>
      </c>
      <c r="BL93" s="19" t="s">
        <v>1622</v>
      </c>
      <c r="BM93" s="230" t="s">
        <v>2986</v>
      </c>
    </row>
    <row r="94" s="2" customFormat="1">
      <c r="A94" s="41"/>
      <c r="B94" s="42"/>
      <c r="C94" s="43"/>
      <c r="D94" s="232" t="s">
        <v>266</v>
      </c>
      <c r="E94" s="43"/>
      <c r="F94" s="233" t="s">
        <v>2987</v>
      </c>
      <c r="G94" s="43"/>
      <c r="H94" s="43"/>
      <c r="I94" s="234"/>
      <c r="J94" s="43"/>
      <c r="K94" s="43"/>
      <c r="L94" s="47"/>
      <c r="M94" s="235"/>
      <c r="N94" s="23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266</v>
      </c>
      <c r="AU94" s="19" t="s">
        <v>89</v>
      </c>
    </row>
    <row r="95" s="2" customFormat="1">
      <c r="A95" s="41"/>
      <c r="B95" s="42"/>
      <c r="C95" s="43"/>
      <c r="D95" s="239" t="s">
        <v>551</v>
      </c>
      <c r="E95" s="43"/>
      <c r="F95" s="280" t="s">
        <v>1625</v>
      </c>
      <c r="G95" s="43"/>
      <c r="H95" s="43"/>
      <c r="I95" s="234"/>
      <c r="J95" s="43"/>
      <c r="K95" s="43"/>
      <c r="L95" s="47"/>
      <c r="M95" s="235"/>
      <c r="N95" s="23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551</v>
      </c>
      <c r="AU95" s="19" t="s">
        <v>89</v>
      </c>
    </row>
    <row r="96" s="2" customFormat="1" ht="16.5" customHeight="1">
      <c r="A96" s="41"/>
      <c r="B96" s="42"/>
      <c r="C96" s="219" t="s">
        <v>89</v>
      </c>
      <c r="D96" s="219" t="s">
        <v>259</v>
      </c>
      <c r="E96" s="220" t="s">
        <v>1626</v>
      </c>
      <c r="F96" s="221" t="s">
        <v>1627</v>
      </c>
      <c r="G96" s="222" t="s">
        <v>1473</v>
      </c>
      <c r="H96" s="223">
        <v>1</v>
      </c>
      <c r="I96" s="224"/>
      <c r="J96" s="225">
        <f>ROUND(I96*H96,2)</f>
        <v>0</v>
      </c>
      <c r="K96" s="221" t="s">
        <v>263</v>
      </c>
      <c r="L96" s="47"/>
      <c r="M96" s="226" t="s">
        <v>35</v>
      </c>
      <c r="N96" s="227" t="s">
        <v>51</v>
      </c>
      <c r="O96" s="87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30" t="s">
        <v>1622</v>
      </c>
      <c r="AT96" s="230" t="s">
        <v>259</v>
      </c>
      <c r="AU96" s="230" t="s">
        <v>89</v>
      </c>
      <c r="AY96" s="19" t="s">
        <v>257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87</v>
      </c>
      <c r="BK96" s="231">
        <f>ROUND(I96*H96,2)</f>
        <v>0</v>
      </c>
      <c r="BL96" s="19" t="s">
        <v>1622</v>
      </c>
      <c r="BM96" s="230" t="s">
        <v>2988</v>
      </c>
    </row>
    <row r="97" s="2" customFormat="1">
      <c r="A97" s="41"/>
      <c r="B97" s="42"/>
      <c r="C97" s="43"/>
      <c r="D97" s="232" t="s">
        <v>266</v>
      </c>
      <c r="E97" s="43"/>
      <c r="F97" s="233" t="s">
        <v>2989</v>
      </c>
      <c r="G97" s="43"/>
      <c r="H97" s="43"/>
      <c r="I97" s="234"/>
      <c r="J97" s="43"/>
      <c r="K97" s="43"/>
      <c r="L97" s="47"/>
      <c r="M97" s="235"/>
      <c r="N97" s="23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266</v>
      </c>
      <c r="AU97" s="19" t="s">
        <v>89</v>
      </c>
    </row>
    <row r="98" s="2" customFormat="1">
      <c r="A98" s="41"/>
      <c r="B98" s="42"/>
      <c r="C98" s="43"/>
      <c r="D98" s="239" t="s">
        <v>551</v>
      </c>
      <c r="E98" s="43"/>
      <c r="F98" s="280" t="s">
        <v>1630</v>
      </c>
      <c r="G98" s="43"/>
      <c r="H98" s="43"/>
      <c r="I98" s="234"/>
      <c r="J98" s="43"/>
      <c r="K98" s="43"/>
      <c r="L98" s="47"/>
      <c r="M98" s="235"/>
      <c r="N98" s="23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551</v>
      </c>
      <c r="AU98" s="19" t="s">
        <v>89</v>
      </c>
    </row>
    <row r="99" s="2" customFormat="1" ht="16.5" customHeight="1">
      <c r="A99" s="41"/>
      <c r="B99" s="42"/>
      <c r="C99" s="219" t="s">
        <v>98</v>
      </c>
      <c r="D99" s="219" t="s">
        <v>259</v>
      </c>
      <c r="E99" s="220" t="s">
        <v>1631</v>
      </c>
      <c r="F99" s="221" t="s">
        <v>1632</v>
      </c>
      <c r="G99" s="222" t="s">
        <v>1473</v>
      </c>
      <c r="H99" s="223">
        <v>1</v>
      </c>
      <c r="I99" s="224"/>
      <c r="J99" s="225">
        <f>ROUND(I99*H99,2)</f>
        <v>0</v>
      </c>
      <c r="K99" s="221" t="s">
        <v>263</v>
      </c>
      <c r="L99" s="47"/>
      <c r="M99" s="226" t="s">
        <v>35</v>
      </c>
      <c r="N99" s="227" t="s">
        <v>51</v>
      </c>
      <c r="O99" s="87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30" t="s">
        <v>1622</v>
      </c>
      <c r="AT99" s="230" t="s">
        <v>259</v>
      </c>
      <c r="AU99" s="230" t="s">
        <v>89</v>
      </c>
      <c r="AY99" s="19" t="s">
        <v>257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87</v>
      </c>
      <c r="BK99" s="231">
        <f>ROUND(I99*H99,2)</f>
        <v>0</v>
      </c>
      <c r="BL99" s="19" t="s">
        <v>1622</v>
      </c>
      <c r="BM99" s="230" t="s">
        <v>2990</v>
      </c>
    </row>
    <row r="100" s="2" customFormat="1">
      <c r="A100" s="41"/>
      <c r="B100" s="42"/>
      <c r="C100" s="43"/>
      <c r="D100" s="232" t="s">
        <v>266</v>
      </c>
      <c r="E100" s="43"/>
      <c r="F100" s="233" t="s">
        <v>2991</v>
      </c>
      <c r="G100" s="43"/>
      <c r="H100" s="43"/>
      <c r="I100" s="234"/>
      <c r="J100" s="43"/>
      <c r="K100" s="43"/>
      <c r="L100" s="47"/>
      <c r="M100" s="235"/>
      <c r="N100" s="23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266</v>
      </c>
      <c r="AU100" s="19" t="s">
        <v>89</v>
      </c>
    </row>
    <row r="101" s="2" customFormat="1">
      <c r="A101" s="41"/>
      <c r="B101" s="42"/>
      <c r="C101" s="43"/>
      <c r="D101" s="239" t="s">
        <v>551</v>
      </c>
      <c r="E101" s="43"/>
      <c r="F101" s="280" t="s">
        <v>1635</v>
      </c>
      <c r="G101" s="43"/>
      <c r="H101" s="43"/>
      <c r="I101" s="234"/>
      <c r="J101" s="43"/>
      <c r="K101" s="43"/>
      <c r="L101" s="47"/>
      <c r="M101" s="235"/>
      <c r="N101" s="23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551</v>
      </c>
      <c r="AU101" s="19" t="s">
        <v>89</v>
      </c>
    </row>
    <row r="102" s="2" customFormat="1" ht="16.5" customHeight="1">
      <c r="A102" s="41"/>
      <c r="B102" s="42"/>
      <c r="C102" s="219" t="s">
        <v>264</v>
      </c>
      <c r="D102" s="219" t="s">
        <v>259</v>
      </c>
      <c r="E102" s="220" t="s">
        <v>1636</v>
      </c>
      <c r="F102" s="221" t="s">
        <v>1637</v>
      </c>
      <c r="G102" s="222" t="s">
        <v>1473</v>
      </c>
      <c r="H102" s="223">
        <v>1</v>
      </c>
      <c r="I102" s="224"/>
      <c r="J102" s="225">
        <f>ROUND(I102*H102,2)</f>
        <v>0</v>
      </c>
      <c r="K102" s="221" t="s">
        <v>263</v>
      </c>
      <c r="L102" s="47"/>
      <c r="M102" s="226" t="s">
        <v>35</v>
      </c>
      <c r="N102" s="227" t="s">
        <v>51</v>
      </c>
      <c r="O102" s="87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30" t="s">
        <v>1622</v>
      </c>
      <c r="AT102" s="230" t="s">
        <v>259</v>
      </c>
      <c r="AU102" s="230" t="s">
        <v>89</v>
      </c>
      <c r="AY102" s="19" t="s">
        <v>257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87</v>
      </c>
      <c r="BK102" s="231">
        <f>ROUND(I102*H102,2)</f>
        <v>0</v>
      </c>
      <c r="BL102" s="19" t="s">
        <v>1622</v>
      </c>
      <c r="BM102" s="230" t="s">
        <v>2992</v>
      </c>
    </row>
    <row r="103" s="2" customFormat="1">
      <c r="A103" s="41"/>
      <c r="B103" s="42"/>
      <c r="C103" s="43"/>
      <c r="D103" s="232" t="s">
        <v>266</v>
      </c>
      <c r="E103" s="43"/>
      <c r="F103" s="233" t="s">
        <v>2993</v>
      </c>
      <c r="G103" s="43"/>
      <c r="H103" s="43"/>
      <c r="I103" s="234"/>
      <c r="J103" s="43"/>
      <c r="K103" s="43"/>
      <c r="L103" s="47"/>
      <c r="M103" s="235"/>
      <c r="N103" s="23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266</v>
      </c>
      <c r="AU103" s="19" t="s">
        <v>89</v>
      </c>
    </row>
    <row r="104" s="2" customFormat="1">
      <c r="A104" s="41"/>
      <c r="B104" s="42"/>
      <c r="C104" s="43"/>
      <c r="D104" s="239" t="s">
        <v>551</v>
      </c>
      <c r="E104" s="43"/>
      <c r="F104" s="280" t="s">
        <v>1640</v>
      </c>
      <c r="G104" s="43"/>
      <c r="H104" s="43"/>
      <c r="I104" s="234"/>
      <c r="J104" s="43"/>
      <c r="K104" s="43"/>
      <c r="L104" s="47"/>
      <c r="M104" s="235"/>
      <c r="N104" s="23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551</v>
      </c>
      <c r="AU104" s="19" t="s">
        <v>89</v>
      </c>
    </row>
    <row r="105" s="2" customFormat="1" ht="16.5" customHeight="1">
      <c r="A105" s="41"/>
      <c r="B105" s="42"/>
      <c r="C105" s="219" t="s">
        <v>287</v>
      </c>
      <c r="D105" s="219" t="s">
        <v>259</v>
      </c>
      <c r="E105" s="220" t="s">
        <v>1641</v>
      </c>
      <c r="F105" s="221" t="s">
        <v>1642</v>
      </c>
      <c r="G105" s="222" t="s">
        <v>1473</v>
      </c>
      <c r="H105" s="223">
        <v>1</v>
      </c>
      <c r="I105" s="224"/>
      <c r="J105" s="225">
        <f>ROUND(I105*H105,2)</f>
        <v>0</v>
      </c>
      <c r="K105" s="221" t="s">
        <v>263</v>
      </c>
      <c r="L105" s="47"/>
      <c r="M105" s="226" t="s">
        <v>35</v>
      </c>
      <c r="N105" s="227" t="s">
        <v>51</v>
      </c>
      <c r="O105" s="87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30" t="s">
        <v>1622</v>
      </c>
      <c r="AT105" s="230" t="s">
        <v>259</v>
      </c>
      <c r="AU105" s="230" t="s">
        <v>89</v>
      </c>
      <c r="AY105" s="19" t="s">
        <v>257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87</v>
      </c>
      <c r="BK105" s="231">
        <f>ROUND(I105*H105,2)</f>
        <v>0</v>
      </c>
      <c r="BL105" s="19" t="s">
        <v>1622</v>
      </c>
      <c r="BM105" s="230" t="s">
        <v>2994</v>
      </c>
    </row>
    <row r="106" s="2" customFormat="1">
      <c r="A106" s="41"/>
      <c r="B106" s="42"/>
      <c r="C106" s="43"/>
      <c r="D106" s="232" t="s">
        <v>266</v>
      </c>
      <c r="E106" s="43"/>
      <c r="F106" s="233" t="s">
        <v>2995</v>
      </c>
      <c r="G106" s="43"/>
      <c r="H106" s="43"/>
      <c r="I106" s="234"/>
      <c r="J106" s="43"/>
      <c r="K106" s="43"/>
      <c r="L106" s="47"/>
      <c r="M106" s="235"/>
      <c r="N106" s="23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266</v>
      </c>
      <c r="AU106" s="19" t="s">
        <v>89</v>
      </c>
    </row>
    <row r="107" s="12" customFormat="1" ht="22.8" customHeight="1">
      <c r="A107" s="12"/>
      <c r="B107" s="203"/>
      <c r="C107" s="204"/>
      <c r="D107" s="205" t="s">
        <v>79</v>
      </c>
      <c r="E107" s="217" t="s">
        <v>1645</v>
      </c>
      <c r="F107" s="217" t="s">
        <v>1646</v>
      </c>
      <c r="G107" s="204"/>
      <c r="H107" s="204"/>
      <c r="I107" s="207"/>
      <c r="J107" s="218">
        <f>BK107</f>
        <v>0</v>
      </c>
      <c r="K107" s="204"/>
      <c r="L107" s="209"/>
      <c r="M107" s="210"/>
      <c r="N107" s="211"/>
      <c r="O107" s="211"/>
      <c r="P107" s="212">
        <f>SUM(P108:P109)</f>
        <v>0</v>
      </c>
      <c r="Q107" s="211"/>
      <c r="R107" s="212">
        <f>SUM(R108:R109)</f>
        <v>0</v>
      </c>
      <c r="S107" s="211"/>
      <c r="T107" s="213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4" t="s">
        <v>287</v>
      </c>
      <c r="AT107" s="215" t="s">
        <v>79</v>
      </c>
      <c r="AU107" s="215" t="s">
        <v>87</v>
      </c>
      <c r="AY107" s="214" t="s">
        <v>257</v>
      </c>
      <c r="BK107" s="216">
        <f>SUM(BK108:BK109)</f>
        <v>0</v>
      </c>
    </row>
    <row r="108" s="2" customFormat="1" ht="16.5" customHeight="1">
      <c r="A108" s="41"/>
      <c r="B108" s="42"/>
      <c r="C108" s="219" t="s">
        <v>294</v>
      </c>
      <c r="D108" s="219" t="s">
        <v>259</v>
      </c>
      <c r="E108" s="220" t="s">
        <v>1647</v>
      </c>
      <c r="F108" s="221" t="s">
        <v>1646</v>
      </c>
      <c r="G108" s="222" t="s">
        <v>1473</v>
      </c>
      <c r="H108" s="223">
        <v>1</v>
      </c>
      <c r="I108" s="224"/>
      <c r="J108" s="225">
        <f>ROUND(I108*H108,2)</f>
        <v>0</v>
      </c>
      <c r="K108" s="221" t="s">
        <v>263</v>
      </c>
      <c r="L108" s="47"/>
      <c r="M108" s="226" t="s">
        <v>35</v>
      </c>
      <c r="N108" s="227" t="s">
        <v>51</v>
      </c>
      <c r="O108" s="87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30" t="s">
        <v>1622</v>
      </c>
      <c r="AT108" s="230" t="s">
        <v>259</v>
      </c>
      <c r="AU108" s="230" t="s">
        <v>89</v>
      </c>
      <c r="AY108" s="19" t="s">
        <v>257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87</v>
      </c>
      <c r="BK108" s="231">
        <f>ROUND(I108*H108,2)</f>
        <v>0</v>
      </c>
      <c r="BL108" s="19" t="s">
        <v>1622</v>
      </c>
      <c r="BM108" s="230" t="s">
        <v>2996</v>
      </c>
    </row>
    <row r="109" s="2" customFormat="1">
      <c r="A109" s="41"/>
      <c r="B109" s="42"/>
      <c r="C109" s="43"/>
      <c r="D109" s="232" t="s">
        <v>266</v>
      </c>
      <c r="E109" s="43"/>
      <c r="F109" s="233" t="s">
        <v>2997</v>
      </c>
      <c r="G109" s="43"/>
      <c r="H109" s="43"/>
      <c r="I109" s="234"/>
      <c r="J109" s="43"/>
      <c r="K109" s="43"/>
      <c r="L109" s="47"/>
      <c r="M109" s="235"/>
      <c r="N109" s="23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266</v>
      </c>
      <c r="AU109" s="19" t="s">
        <v>89</v>
      </c>
    </row>
    <row r="110" s="12" customFormat="1" ht="22.8" customHeight="1">
      <c r="A110" s="12"/>
      <c r="B110" s="203"/>
      <c r="C110" s="204"/>
      <c r="D110" s="205" t="s">
        <v>79</v>
      </c>
      <c r="E110" s="217" t="s">
        <v>1650</v>
      </c>
      <c r="F110" s="217" t="s">
        <v>1651</v>
      </c>
      <c r="G110" s="204"/>
      <c r="H110" s="204"/>
      <c r="I110" s="207"/>
      <c r="J110" s="218">
        <f>BK110</f>
        <v>0</v>
      </c>
      <c r="K110" s="204"/>
      <c r="L110" s="209"/>
      <c r="M110" s="210"/>
      <c r="N110" s="211"/>
      <c r="O110" s="211"/>
      <c r="P110" s="212">
        <f>SUM(P111:P113)</f>
        <v>0</v>
      </c>
      <c r="Q110" s="211"/>
      <c r="R110" s="212">
        <f>SUM(R111:R113)</f>
        <v>0</v>
      </c>
      <c r="S110" s="211"/>
      <c r="T110" s="213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287</v>
      </c>
      <c r="AT110" s="215" t="s">
        <v>79</v>
      </c>
      <c r="AU110" s="215" t="s">
        <v>87</v>
      </c>
      <c r="AY110" s="214" t="s">
        <v>257</v>
      </c>
      <c r="BK110" s="216">
        <f>SUM(BK111:BK113)</f>
        <v>0</v>
      </c>
    </row>
    <row r="111" s="2" customFormat="1" ht="16.5" customHeight="1">
      <c r="A111" s="41"/>
      <c r="B111" s="42"/>
      <c r="C111" s="219" t="s">
        <v>302</v>
      </c>
      <c r="D111" s="219" t="s">
        <v>259</v>
      </c>
      <c r="E111" s="220" t="s">
        <v>1652</v>
      </c>
      <c r="F111" s="221" t="s">
        <v>1651</v>
      </c>
      <c r="G111" s="222" t="s">
        <v>1473</v>
      </c>
      <c r="H111" s="223">
        <v>1</v>
      </c>
      <c r="I111" s="224"/>
      <c r="J111" s="225">
        <f>ROUND(I111*H111,2)</f>
        <v>0</v>
      </c>
      <c r="K111" s="221" t="s">
        <v>263</v>
      </c>
      <c r="L111" s="47"/>
      <c r="M111" s="226" t="s">
        <v>35</v>
      </c>
      <c r="N111" s="227" t="s">
        <v>51</v>
      </c>
      <c r="O111" s="87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30" t="s">
        <v>1622</v>
      </c>
      <c r="AT111" s="230" t="s">
        <v>259</v>
      </c>
      <c r="AU111" s="230" t="s">
        <v>89</v>
      </c>
      <c r="AY111" s="19" t="s">
        <v>257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87</v>
      </c>
      <c r="BK111" s="231">
        <f>ROUND(I111*H111,2)</f>
        <v>0</v>
      </c>
      <c r="BL111" s="19" t="s">
        <v>1622</v>
      </c>
      <c r="BM111" s="230" t="s">
        <v>2998</v>
      </c>
    </row>
    <row r="112" s="2" customFormat="1">
      <c r="A112" s="41"/>
      <c r="B112" s="42"/>
      <c r="C112" s="43"/>
      <c r="D112" s="232" t="s">
        <v>266</v>
      </c>
      <c r="E112" s="43"/>
      <c r="F112" s="233" t="s">
        <v>2999</v>
      </c>
      <c r="G112" s="43"/>
      <c r="H112" s="43"/>
      <c r="I112" s="234"/>
      <c r="J112" s="43"/>
      <c r="K112" s="43"/>
      <c r="L112" s="47"/>
      <c r="M112" s="235"/>
      <c r="N112" s="23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266</v>
      </c>
      <c r="AU112" s="19" t="s">
        <v>89</v>
      </c>
    </row>
    <row r="113" s="2" customFormat="1">
      <c r="A113" s="41"/>
      <c r="B113" s="42"/>
      <c r="C113" s="43"/>
      <c r="D113" s="239" t="s">
        <v>551</v>
      </c>
      <c r="E113" s="43"/>
      <c r="F113" s="280" t="s">
        <v>3000</v>
      </c>
      <c r="G113" s="43"/>
      <c r="H113" s="43"/>
      <c r="I113" s="234"/>
      <c r="J113" s="43"/>
      <c r="K113" s="43"/>
      <c r="L113" s="47"/>
      <c r="M113" s="235"/>
      <c r="N113" s="23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551</v>
      </c>
      <c r="AU113" s="19" t="s">
        <v>89</v>
      </c>
    </row>
    <row r="114" s="12" customFormat="1" ht="22.8" customHeight="1">
      <c r="A114" s="12"/>
      <c r="B114" s="203"/>
      <c r="C114" s="204"/>
      <c r="D114" s="205" t="s">
        <v>79</v>
      </c>
      <c r="E114" s="217" t="s">
        <v>1656</v>
      </c>
      <c r="F114" s="217" t="s">
        <v>1657</v>
      </c>
      <c r="G114" s="204"/>
      <c r="H114" s="204"/>
      <c r="I114" s="207"/>
      <c r="J114" s="218">
        <f>BK114</f>
        <v>0</v>
      </c>
      <c r="K114" s="204"/>
      <c r="L114" s="209"/>
      <c r="M114" s="210"/>
      <c r="N114" s="211"/>
      <c r="O114" s="211"/>
      <c r="P114" s="212">
        <f>SUM(P115:P117)</f>
        <v>0</v>
      </c>
      <c r="Q114" s="211"/>
      <c r="R114" s="212">
        <f>SUM(R115:R117)</f>
        <v>0</v>
      </c>
      <c r="S114" s="211"/>
      <c r="T114" s="213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4" t="s">
        <v>287</v>
      </c>
      <c r="AT114" s="215" t="s">
        <v>79</v>
      </c>
      <c r="AU114" s="215" t="s">
        <v>87</v>
      </c>
      <c r="AY114" s="214" t="s">
        <v>257</v>
      </c>
      <c r="BK114" s="216">
        <f>SUM(BK115:BK117)</f>
        <v>0</v>
      </c>
    </row>
    <row r="115" s="2" customFormat="1" ht="16.5" customHeight="1">
      <c r="A115" s="41"/>
      <c r="B115" s="42"/>
      <c r="C115" s="219" t="s">
        <v>308</v>
      </c>
      <c r="D115" s="219" t="s">
        <v>259</v>
      </c>
      <c r="E115" s="220" t="s">
        <v>1658</v>
      </c>
      <c r="F115" s="221" t="s">
        <v>1659</v>
      </c>
      <c r="G115" s="222" t="s">
        <v>1473</v>
      </c>
      <c r="H115" s="223">
        <v>1</v>
      </c>
      <c r="I115" s="224"/>
      <c r="J115" s="225">
        <f>ROUND(I115*H115,2)</f>
        <v>0</v>
      </c>
      <c r="K115" s="221" t="s">
        <v>263</v>
      </c>
      <c r="L115" s="47"/>
      <c r="M115" s="226" t="s">
        <v>35</v>
      </c>
      <c r="N115" s="227" t="s">
        <v>51</v>
      </c>
      <c r="O115" s="87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30" t="s">
        <v>1622</v>
      </c>
      <c r="AT115" s="230" t="s">
        <v>259</v>
      </c>
      <c r="AU115" s="230" t="s">
        <v>89</v>
      </c>
      <c r="AY115" s="19" t="s">
        <v>257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87</v>
      </c>
      <c r="BK115" s="231">
        <f>ROUND(I115*H115,2)</f>
        <v>0</v>
      </c>
      <c r="BL115" s="19" t="s">
        <v>1622</v>
      </c>
      <c r="BM115" s="230" t="s">
        <v>3001</v>
      </c>
    </row>
    <row r="116" s="2" customFormat="1">
      <c r="A116" s="41"/>
      <c r="B116" s="42"/>
      <c r="C116" s="43"/>
      <c r="D116" s="232" t="s">
        <v>266</v>
      </c>
      <c r="E116" s="43"/>
      <c r="F116" s="233" t="s">
        <v>3002</v>
      </c>
      <c r="G116" s="43"/>
      <c r="H116" s="43"/>
      <c r="I116" s="234"/>
      <c r="J116" s="43"/>
      <c r="K116" s="43"/>
      <c r="L116" s="47"/>
      <c r="M116" s="235"/>
      <c r="N116" s="23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266</v>
      </c>
      <c r="AU116" s="19" t="s">
        <v>89</v>
      </c>
    </row>
    <row r="117" s="2" customFormat="1">
      <c r="A117" s="41"/>
      <c r="B117" s="42"/>
      <c r="C117" s="43"/>
      <c r="D117" s="239" t="s">
        <v>551</v>
      </c>
      <c r="E117" s="43"/>
      <c r="F117" s="280" t="s">
        <v>1662</v>
      </c>
      <c r="G117" s="43"/>
      <c r="H117" s="43"/>
      <c r="I117" s="234"/>
      <c r="J117" s="43"/>
      <c r="K117" s="43"/>
      <c r="L117" s="47"/>
      <c r="M117" s="281"/>
      <c r="N117" s="282"/>
      <c r="O117" s="283"/>
      <c r="P117" s="283"/>
      <c r="Q117" s="283"/>
      <c r="R117" s="283"/>
      <c r="S117" s="283"/>
      <c r="T117" s="284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551</v>
      </c>
      <c r="AU117" s="19" t="s">
        <v>89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FndWGU9LZ2AI5u3CrQIjFgdSZpotu5iNMhlVprp5ov52LWRJwBbeGSjlLCOjoPXWlRbsbS75i9l29vj3sLQ5AQ==" hashValue="riOuOvY4Qnh/CZNR2Fo0va+4KiRV9qsfIQezrfNSO3IMSZri2U5SAAWnQrL6EylxqG4u6L7+lQ5Ef4ZL2fyvQA==" algorithmName="SHA-512" password="CC35"/>
  <autoFilter ref="C89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1/012103000"/>
    <hyperlink ref="F97" r:id="rId2" display="https://podminky.urs.cz/item/CS_URS_2021_01/012203000"/>
    <hyperlink ref="F100" r:id="rId3" display="https://podminky.urs.cz/item/CS_URS_2021_01/012303000"/>
    <hyperlink ref="F103" r:id="rId4" display="https://podminky.urs.cz/item/CS_URS_2021_01/013203000"/>
    <hyperlink ref="F106" r:id="rId5" display="https://podminky.urs.cz/item/CS_URS_2021_01/013254000"/>
    <hyperlink ref="F109" r:id="rId6" display="https://podminky.urs.cz/item/CS_URS_2021_01/030001000"/>
    <hyperlink ref="F112" r:id="rId7" display="https://podminky.urs.cz/item/CS_URS_2021_01/040001000"/>
    <hyperlink ref="F116" r:id="rId8" display="https://podminky.urs.cz/item/CS_URS_2021_01/07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6" customWidth="1"/>
    <col min="2" max="2" width="1.667969" style="296" customWidth="1"/>
    <col min="3" max="4" width="5" style="296" customWidth="1"/>
    <col min="5" max="5" width="11.66016" style="296" customWidth="1"/>
    <col min="6" max="6" width="9.160156" style="296" customWidth="1"/>
    <col min="7" max="7" width="5" style="296" customWidth="1"/>
    <col min="8" max="8" width="77.83203" style="296" customWidth="1"/>
    <col min="9" max="10" width="20" style="296" customWidth="1"/>
    <col min="11" max="11" width="1.667969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7" customFormat="1" ht="45" customHeight="1">
      <c r="B3" s="300"/>
      <c r="C3" s="301" t="s">
        <v>3003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3004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3005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3006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3007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3008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3009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3010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3011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3012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3013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86</v>
      </c>
      <c r="F18" s="307" t="s">
        <v>3014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3015</v>
      </c>
      <c r="F19" s="307" t="s">
        <v>3016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3017</v>
      </c>
      <c r="F20" s="307" t="s">
        <v>3018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3019</v>
      </c>
      <c r="F21" s="307" t="s">
        <v>3020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3021</v>
      </c>
      <c r="F22" s="307" t="s">
        <v>3022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92</v>
      </c>
      <c r="F23" s="307" t="s">
        <v>3023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3024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3025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3026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3027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3028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3029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3030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3031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3032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243</v>
      </c>
      <c r="F36" s="307"/>
      <c r="G36" s="307" t="s">
        <v>3033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3034</v>
      </c>
      <c r="F37" s="307"/>
      <c r="G37" s="307" t="s">
        <v>3035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61</v>
      </c>
      <c r="F38" s="307"/>
      <c r="G38" s="307" t="s">
        <v>3036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62</v>
      </c>
      <c r="F39" s="307"/>
      <c r="G39" s="307" t="s">
        <v>3037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244</v>
      </c>
      <c r="F40" s="307"/>
      <c r="G40" s="307" t="s">
        <v>3038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245</v>
      </c>
      <c r="F41" s="307"/>
      <c r="G41" s="307" t="s">
        <v>3039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3040</v>
      </c>
      <c r="F42" s="307"/>
      <c r="G42" s="307" t="s">
        <v>3041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3042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3043</v>
      </c>
      <c r="F44" s="307"/>
      <c r="G44" s="307" t="s">
        <v>3044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247</v>
      </c>
      <c r="F45" s="307"/>
      <c r="G45" s="307" t="s">
        <v>3045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3046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3047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3048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3049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3050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3051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3052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3053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3054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3055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3056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3057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3058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3059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3060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3061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3062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3063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3064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3065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3066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3067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3068</v>
      </c>
      <c r="D76" s="325"/>
      <c r="E76" s="325"/>
      <c r="F76" s="325" t="s">
        <v>3069</v>
      </c>
      <c r="G76" s="326"/>
      <c r="H76" s="325" t="s">
        <v>62</v>
      </c>
      <c r="I76" s="325" t="s">
        <v>65</v>
      </c>
      <c r="J76" s="325" t="s">
        <v>3070</v>
      </c>
      <c r="K76" s="324"/>
    </row>
    <row r="77" s="1" customFormat="1" ht="17.25" customHeight="1">
      <c r="B77" s="322"/>
      <c r="C77" s="327" t="s">
        <v>3071</v>
      </c>
      <c r="D77" s="327"/>
      <c r="E77" s="327"/>
      <c r="F77" s="328" t="s">
        <v>3072</v>
      </c>
      <c r="G77" s="329"/>
      <c r="H77" s="327"/>
      <c r="I77" s="327"/>
      <c r="J77" s="327" t="s">
        <v>3073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61</v>
      </c>
      <c r="D79" s="332"/>
      <c r="E79" s="332"/>
      <c r="F79" s="333" t="s">
        <v>3074</v>
      </c>
      <c r="G79" s="334"/>
      <c r="H79" s="310" t="s">
        <v>3075</v>
      </c>
      <c r="I79" s="310" t="s">
        <v>3076</v>
      </c>
      <c r="J79" s="310">
        <v>20</v>
      </c>
      <c r="K79" s="324"/>
    </row>
    <row r="80" s="1" customFormat="1" ht="15" customHeight="1">
      <c r="B80" s="322"/>
      <c r="C80" s="310" t="s">
        <v>3077</v>
      </c>
      <c r="D80" s="310"/>
      <c r="E80" s="310"/>
      <c r="F80" s="333" t="s">
        <v>3074</v>
      </c>
      <c r="G80" s="334"/>
      <c r="H80" s="310" t="s">
        <v>3078</v>
      </c>
      <c r="I80" s="310" t="s">
        <v>3076</v>
      </c>
      <c r="J80" s="310">
        <v>120</v>
      </c>
      <c r="K80" s="324"/>
    </row>
    <row r="81" s="1" customFormat="1" ht="15" customHeight="1">
      <c r="B81" s="335"/>
      <c r="C81" s="310" t="s">
        <v>3079</v>
      </c>
      <c r="D81" s="310"/>
      <c r="E81" s="310"/>
      <c r="F81" s="333" t="s">
        <v>3080</v>
      </c>
      <c r="G81" s="334"/>
      <c r="H81" s="310" t="s">
        <v>3081</v>
      </c>
      <c r="I81" s="310" t="s">
        <v>3076</v>
      </c>
      <c r="J81" s="310">
        <v>50</v>
      </c>
      <c r="K81" s="324"/>
    </row>
    <row r="82" s="1" customFormat="1" ht="15" customHeight="1">
      <c r="B82" s="335"/>
      <c r="C82" s="310" t="s">
        <v>3082</v>
      </c>
      <c r="D82" s="310"/>
      <c r="E82" s="310"/>
      <c r="F82" s="333" t="s">
        <v>3074</v>
      </c>
      <c r="G82" s="334"/>
      <c r="H82" s="310" t="s">
        <v>3083</v>
      </c>
      <c r="I82" s="310" t="s">
        <v>3084</v>
      </c>
      <c r="J82" s="310"/>
      <c r="K82" s="324"/>
    </row>
    <row r="83" s="1" customFormat="1" ht="15" customHeight="1">
      <c r="B83" s="335"/>
      <c r="C83" s="336" t="s">
        <v>3085</v>
      </c>
      <c r="D83" s="336"/>
      <c r="E83" s="336"/>
      <c r="F83" s="337" t="s">
        <v>3080</v>
      </c>
      <c r="G83" s="336"/>
      <c r="H83" s="336" t="s">
        <v>3086</v>
      </c>
      <c r="I83" s="336" t="s">
        <v>3076</v>
      </c>
      <c r="J83" s="336">
        <v>15</v>
      </c>
      <c r="K83" s="324"/>
    </row>
    <row r="84" s="1" customFormat="1" ht="15" customHeight="1">
      <c r="B84" s="335"/>
      <c r="C84" s="336" t="s">
        <v>3087</v>
      </c>
      <c r="D84" s="336"/>
      <c r="E84" s="336"/>
      <c r="F84" s="337" t="s">
        <v>3080</v>
      </c>
      <c r="G84" s="336"/>
      <c r="H84" s="336" t="s">
        <v>3088</v>
      </c>
      <c r="I84" s="336" t="s">
        <v>3076</v>
      </c>
      <c r="J84" s="336">
        <v>15</v>
      </c>
      <c r="K84" s="324"/>
    </row>
    <row r="85" s="1" customFormat="1" ht="15" customHeight="1">
      <c r="B85" s="335"/>
      <c r="C85" s="336" t="s">
        <v>3089</v>
      </c>
      <c r="D85" s="336"/>
      <c r="E85" s="336"/>
      <c r="F85" s="337" t="s">
        <v>3080</v>
      </c>
      <c r="G85" s="336"/>
      <c r="H85" s="336" t="s">
        <v>3090</v>
      </c>
      <c r="I85" s="336" t="s">
        <v>3076</v>
      </c>
      <c r="J85" s="336">
        <v>20</v>
      </c>
      <c r="K85" s="324"/>
    </row>
    <row r="86" s="1" customFormat="1" ht="15" customHeight="1">
      <c r="B86" s="335"/>
      <c r="C86" s="336" t="s">
        <v>3091</v>
      </c>
      <c r="D86" s="336"/>
      <c r="E86" s="336"/>
      <c r="F86" s="337" t="s">
        <v>3080</v>
      </c>
      <c r="G86" s="336"/>
      <c r="H86" s="336" t="s">
        <v>3092</v>
      </c>
      <c r="I86" s="336" t="s">
        <v>3076</v>
      </c>
      <c r="J86" s="336">
        <v>20</v>
      </c>
      <c r="K86" s="324"/>
    </row>
    <row r="87" s="1" customFormat="1" ht="15" customHeight="1">
      <c r="B87" s="335"/>
      <c r="C87" s="310" t="s">
        <v>3093</v>
      </c>
      <c r="D87" s="310"/>
      <c r="E87" s="310"/>
      <c r="F87" s="333" t="s">
        <v>3080</v>
      </c>
      <c r="G87" s="334"/>
      <c r="H87" s="310" t="s">
        <v>3094</v>
      </c>
      <c r="I87" s="310" t="s">
        <v>3076</v>
      </c>
      <c r="J87" s="310">
        <v>50</v>
      </c>
      <c r="K87" s="324"/>
    </row>
    <row r="88" s="1" customFormat="1" ht="15" customHeight="1">
      <c r="B88" s="335"/>
      <c r="C88" s="310" t="s">
        <v>3095</v>
      </c>
      <c r="D88" s="310"/>
      <c r="E88" s="310"/>
      <c r="F88" s="333" t="s">
        <v>3080</v>
      </c>
      <c r="G88" s="334"/>
      <c r="H88" s="310" t="s">
        <v>3096</v>
      </c>
      <c r="I88" s="310" t="s">
        <v>3076</v>
      </c>
      <c r="J88" s="310">
        <v>20</v>
      </c>
      <c r="K88" s="324"/>
    </row>
    <row r="89" s="1" customFormat="1" ht="15" customHeight="1">
      <c r="B89" s="335"/>
      <c r="C89" s="310" t="s">
        <v>3097</v>
      </c>
      <c r="D89" s="310"/>
      <c r="E89" s="310"/>
      <c r="F89" s="333" t="s">
        <v>3080</v>
      </c>
      <c r="G89" s="334"/>
      <c r="H89" s="310" t="s">
        <v>3098</v>
      </c>
      <c r="I89" s="310" t="s">
        <v>3076</v>
      </c>
      <c r="J89" s="310">
        <v>20</v>
      </c>
      <c r="K89" s="324"/>
    </row>
    <row r="90" s="1" customFormat="1" ht="15" customHeight="1">
      <c r="B90" s="335"/>
      <c r="C90" s="310" t="s">
        <v>3099</v>
      </c>
      <c r="D90" s="310"/>
      <c r="E90" s="310"/>
      <c r="F90" s="333" t="s">
        <v>3080</v>
      </c>
      <c r="G90" s="334"/>
      <c r="H90" s="310" t="s">
        <v>3100</v>
      </c>
      <c r="I90" s="310" t="s">
        <v>3076</v>
      </c>
      <c r="J90" s="310">
        <v>50</v>
      </c>
      <c r="K90" s="324"/>
    </row>
    <row r="91" s="1" customFormat="1" ht="15" customHeight="1">
      <c r="B91" s="335"/>
      <c r="C91" s="310" t="s">
        <v>3101</v>
      </c>
      <c r="D91" s="310"/>
      <c r="E91" s="310"/>
      <c r="F91" s="333" t="s">
        <v>3080</v>
      </c>
      <c r="G91" s="334"/>
      <c r="H91" s="310" t="s">
        <v>3101</v>
      </c>
      <c r="I91" s="310" t="s">
        <v>3076</v>
      </c>
      <c r="J91" s="310">
        <v>50</v>
      </c>
      <c r="K91" s="324"/>
    </row>
    <row r="92" s="1" customFormat="1" ht="15" customHeight="1">
      <c r="B92" s="335"/>
      <c r="C92" s="310" t="s">
        <v>3102</v>
      </c>
      <c r="D92" s="310"/>
      <c r="E92" s="310"/>
      <c r="F92" s="333" t="s">
        <v>3080</v>
      </c>
      <c r="G92" s="334"/>
      <c r="H92" s="310" t="s">
        <v>3103</v>
      </c>
      <c r="I92" s="310" t="s">
        <v>3076</v>
      </c>
      <c r="J92" s="310">
        <v>255</v>
      </c>
      <c r="K92" s="324"/>
    </row>
    <row r="93" s="1" customFormat="1" ht="15" customHeight="1">
      <c r="B93" s="335"/>
      <c r="C93" s="310" t="s">
        <v>3104</v>
      </c>
      <c r="D93" s="310"/>
      <c r="E93" s="310"/>
      <c r="F93" s="333" t="s">
        <v>3074</v>
      </c>
      <c r="G93" s="334"/>
      <c r="H93" s="310" t="s">
        <v>3105</v>
      </c>
      <c r="I93" s="310" t="s">
        <v>3106</v>
      </c>
      <c r="J93" s="310"/>
      <c r="K93" s="324"/>
    </row>
    <row r="94" s="1" customFormat="1" ht="15" customHeight="1">
      <c r="B94" s="335"/>
      <c r="C94" s="310" t="s">
        <v>3107</v>
      </c>
      <c r="D94" s="310"/>
      <c r="E94" s="310"/>
      <c r="F94" s="333" t="s">
        <v>3074</v>
      </c>
      <c r="G94" s="334"/>
      <c r="H94" s="310" t="s">
        <v>3108</v>
      </c>
      <c r="I94" s="310" t="s">
        <v>3109</v>
      </c>
      <c r="J94" s="310"/>
      <c r="K94" s="324"/>
    </row>
    <row r="95" s="1" customFormat="1" ht="15" customHeight="1">
      <c r="B95" s="335"/>
      <c r="C95" s="310" t="s">
        <v>3110</v>
      </c>
      <c r="D95" s="310"/>
      <c r="E95" s="310"/>
      <c r="F95" s="333" t="s">
        <v>3074</v>
      </c>
      <c r="G95" s="334"/>
      <c r="H95" s="310" t="s">
        <v>3110</v>
      </c>
      <c r="I95" s="310" t="s">
        <v>3109</v>
      </c>
      <c r="J95" s="310"/>
      <c r="K95" s="324"/>
    </row>
    <row r="96" s="1" customFormat="1" ht="15" customHeight="1">
      <c r="B96" s="335"/>
      <c r="C96" s="310" t="s">
        <v>46</v>
      </c>
      <c r="D96" s="310"/>
      <c r="E96" s="310"/>
      <c r="F96" s="333" t="s">
        <v>3074</v>
      </c>
      <c r="G96" s="334"/>
      <c r="H96" s="310" t="s">
        <v>3111</v>
      </c>
      <c r="I96" s="310" t="s">
        <v>3109</v>
      </c>
      <c r="J96" s="310"/>
      <c r="K96" s="324"/>
    </row>
    <row r="97" s="1" customFormat="1" ht="15" customHeight="1">
      <c r="B97" s="335"/>
      <c r="C97" s="310" t="s">
        <v>56</v>
      </c>
      <c r="D97" s="310"/>
      <c r="E97" s="310"/>
      <c r="F97" s="333" t="s">
        <v>3074</v>
      </c>
      <c r="G97" s="334"/>
      <c r="H97" s="310" t="s">
        <v>3112</v>
      </c>
      <c r="I97" s="310" t="s">
        <v>3109</v>
      </c>
      <c r="J97" s="310"/>
      <c r="K97" s="324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3113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3068</v>
      </c>
      <c r="D103" s="325"/>
      <c r="E103" s="325"/>
      <c r="F103" s="325" t="s">
        <v>3069</v>
      </c>
      <c r="G103" s="326"/>
      <c r="H103" s="325" t="s">
        <v>62</v>
      </c>
      <c r="I103" s="325" t="s">
        <v>65</v>
      </c>
      <c r="J103" s="325" t="s">
        <v>3070</v>
      </c>
      <c r="K103" s="324"/>
    </row>
    <row r="104" s="1" customFormat="1" ht="17.25" customHeight="1">
      <c r="B104" s="322"/>
      <c r="C104" s="327" t="s">
        <v>3071</v>
      </c>
      <c r="D104" s="327"/>
      <c r="E104" s="327"/>
      <c r="F104" s="328" t="s">
        <v>3072</v>
      </c>
      <c r="G104" s="329"/>
      <c r="H104" s="327"/>
      <c r="I104" s="327"/>
      <c r="J104" s="327" t="s">
        <v>3073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3"/>
      <c r="H105" s="325"/>
      <c r="I105" s="325"/>
      <c r="J105" s="325"/>
      <c r="K105" s="324"/>
    </row>
    <row r="106" s="1" customFormat="1" ht="15" customHeight="1">
      <c r="B106" s="322"/>
      <c r="C106" s="310" t="s">
        <v>61</v>
      </c>
      <c r="D106" s="332"/>
      <c r="E106" s="332"/>
      <c r="F106" s="333" t="s">
        <v>3074</v>
      </c>
      <c r="G106" s="310"/>
      <c r="H106" s="310" t="s">
        <v>3114</v>
      </c>
      <c r="I106" s="310" t="s">
        <v>3076</v>
      </c>
      <c r="J106" s="310">
        <v>20</v>
      </c>
      <c r="K106" s="324"/>
    </row>
    <row r="107" s="1" customFormat="1" ht="15" customHeight="1">
      <c r="B107" s="322"/>
      <c r="C107" s="310" t="s">
        <v>3077</v>
      </c>
      <c r="D107" s="310"/>
      <c r="E107" s="310"/>
      <c r="F107" s="333" t="s">
        <v>3074</v>
      </c>
      <c r="G107" s="310"/>
      <c r="H107" s="310" t="s">
        <v>3114</v>
      </c>
      <c r="I107" s="310" t="s">
        <v>3076</v>
      </c>
      <c r="J107" s="310">
        <v>120</v>
      </c>
      <c r="K107" s="324"/>
    </row>
    <row r="108" s="1" customFormat="1" ht="15" customHeight="1">
      <c r="B108" s="335"/>
      <c r="C108" s="310" t="s">
        <v>3079</v>
      </c>
      <c r="D108" s="310"/>
      <c r="E108" s="310"/>
      <c r="F108" s="333" t="s">
        <v>3080</v>
      </c>
      <c r="G108" s="310"/>
      <c r="H108" s="310" t="s">
        <v>3114</v>
      </c>
      <c r="I108" s="310" t="s">
        <v>3076</v>
      </c>
      <c r="J108" s="310">
        <v>50</v>
      </c>
      <c r="K108" s="324"/>
    </row>
    <row r="109" s="1" customFormat="1" ht="15" customHeight="1">
      <c r="B109" s="335"/>
      <c r="C109" s="310" t="s">
        <v>3082</v>
      </c>
      <c r="D109" s="310"/>
      <c r="E109" s="310"/>
      <c r="F109" s="333" t="s">
        <v>3074</v>
      </c>
      <c r="G109" s="310"/>
      <c r="H109" s="310" t="s">
        <v>3114</v>
      </c>
      <c r="I109" s="310" t="s">
        <v>3084</v>
      </c>
      <c r="J109" s="310"/>
      <c r="K109" s="324"/>
    </row>
    <row r="110" s="1" customFormat="1" ht="15" customHeight="1">
      <c r="B110" s="335"/>
      <c r="C110" s="310" t="s">
        <v>3093</v>
      </c>
      <c r="D110" s="310"/>
      <c r="E110" s="310"/>
      <c r="F110" s="333" t="s">
        <v>3080</v>
      </c>
      <c r="G110" s="310"/>
      <c r="H110" s="310" t="s">
        <v>3114</v>
      </c>
      <c r="I110" s="310" t="s">
        <v>3076</v>
      </c>
      <c r="J110" s="310">
        <v>50</v>
      </c>
      <c r="K110" s="324"/>
    </row>
    <row r="111" s="1" customFormat="1" ht="15" customHeight="1">
      <c r="B111" s="335"/>
      <c r="C111" s="310" t="s">
        <v>3101</v>
      </c>
      <c r="D111" s="310"/>
      <c r="E111" s="310"/>
      <c r="F111" s="333" t="s">
        <v>3080</v>
      </c>
      <c r="G111" s="310"/>
      <c r="H111" s="310" t="s">
        <v>3114</v>
      </c>
      <c r="I111" s="310" t="s">
        <v>3076</v>
      </c>
      <c r="J111" s="310">
        <v>50</v>
      </c>
      <c r="K111" s="324"/>
    </row>
    <row r="112" s="1" customFormat="1" ht="15" customHeight="1">
      <c r="B112" s="335"/>
      <c r="C112" s="310" t="s">
        <v>3099</v>
      </c>
      <c r="D112" s="310"/>
      <c r="E112" s="310"/>
      <c r="F112" s="333" t="s">
        <v>3080</v>
      </c>
      <c r="G112" s="310"/>
      <c r="H112" s="310" t="s">
        <v>3114</v>
      </c>
      <c r="I112" s="310" t="s">
        <v>3076</v>
      </c>
      <c r="J112" s="310">
        <v>50</v>
      </c>
      <c r="K112" s="324"/>
    </row>
    <row r="113" s="1" customFormat="1" ht="15" customHeight="1">
      <c r="B113" s="335"/>
      <c r="C113" s="310" t="s">
        <v>61</v>
      </c>
      <c r="D113" s="310"/>
      <c r="E113" s="310"/>
      <c r="F113" s="333" t="s">
        <v>3074</v>
      </c>
      <c r="G113" s="310"/>
      <c r="H113" s="310" t="s">
        <v>3115</v>
      </c>
      <c r="I113" s="310" t="s">
        <v>3076</v>
      </c>
      <c r="J113" s="310">
        <v>20</v>
      </c>
      <c r="K113" s="324"/>
    </row>
    <row r="114" s="1" customFormat="1" ht="15" customHeight="1">
      <c r="B114" s="335"/>
      <c r="C114" s="310" t="s">
        <v>3116</v>
      </c>
      <c r="D114" s="310"/>
      <c r="E114" s="310"/>
      <c r="F114" s="333" t="s">
        <v>3074</v>
      </c>
      <c r="G114" s="310"/>
      <c r="H114" s="310" t="s">
        <v>3117</v>
      </c>
      <c r="I114" s="310" t="s">
        <v>3076</v>
      </c>
      <c r="J114" s="310">
        <v>120</v>
      </c>
      <c r="K114" s="324"/>
    </row>
    <row r="115" s="1" customFormat="1" ht="15" customHeight="1">
      <c r="B115" s="335"/>
      <c r="C115" s="310" t="s">
        <v>46</v>
      </c>
      <c r="D115" s="310"/>
      <c r="E115" s="310"/>
      <c r="F115" s="333" t="s">
        <v>3074</v>
      </c>
      <c r="G115" s="310"/>
      <c r="H115" s="310" t="s">
        <v>3118</v>
      </c>
      <c r="I115" s="310" t="s">
        <v>3109</v>
      </c>
      <c r="J115" s="310"/>
      <c r="K115" s="324"/>
    </row>
    <row r="116" s="1" customFormat="1" ht="15" customHeight="1">
      <c r="B116" s="335"/>
      <c r="C116" s="310" t="s">
        <v>56</v>
      </c>
      <c r="D116" s="310"/>
      <c r="E116" s="310"/>
      <c r="F116" s="333" t="s">
        <v>3074</v>
      </c>
      <c r="G116" s="310"/>
      <c r="H116" s="310" t="s">
        <v>3119</v>
      </c>
      <c r="I116" s="310" t="s">
        <v>3109</v>
      </c>
      <c r="J116" s="310"/>
      <c r="K116" s="324"/>
    </row>
    <row r="117" s="1" customFormat="1" ht="15" customHeight="1">
      <c r="B117" s="335"/>
      <c r="C117" s="310" t="s">
        <v>65</v>
      </c>
      <c r="D117" s="310"/>
      <c r="E117" s="310"/>
      <c r="F117" s="333" t="s">
        <v>3074</v>
      </c>
      <c r="G117" s="310"/>
      <c r="H117" s="310" t="s">
        <v>3120</v>
      </c>
      <c r="I117" s="310" t="s">
        <v>3121</v>
      </c>
      <c r="J117" s="310"/>
      <c r="K117" s="324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46"/>
      <c r="D119" s="346"/>
      <c r="E119" s="346"/>
      <c r="F119" s="347"/>
      <c r="G119" s="346"/>
      <c r="H119" s="346"/>
      <c r="I119" s="346"/>
      <c r="J119" s="346"/>
      <c r="K119" s="345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50"/>
    </row>
    <row r="122" s="1" customFormat="1" ht="45" customHeight="1">
      <c r="B122" s="351"/>
      <c r="C122" s="301" t="s">
        <v>3122</v>
      </c>
      <c r="D122" s="301"/>
      <c r="E122" s="301"/>
      <c r="F122" s="301"/>
      <c r="G122" s="301"/>
      <c r="H122" s="301"/>
      <c r="I122" s="301"/>
      <c r="J122" s="301"/>
      <c r="K122" s="352"/>
    </row>
    <row r="123" s="1" customFormat="1" ht="17.25" customHeight="1">
      <c r="B123" s="353"/>
      <c r="C123" s="325" t="s">
        <v>3068</v>
      </c>
      <c r="D123" s="325"/>
      <c r="E123" s="325"/>
      <c r="F123" s="325" t="s">
        <v>3069</v>
      </c>
      <c r="G123" s="326"/>
      <c r="H123" s="325" t="s">
        <v>62</v>
      </c>
      <c r="I123" s="325" t="s">
        <v>65</v>
      </c>
      <c r="J123" s="325" t="s">
        <v>3070</v>
      </c>
      <c r="K123" s="354"/>
    </row>
    <row r="124" s="1" customFormat="1" ht="17.25" customHeight="1">
      <c r="B124" s="353"/>
      <c r="C124" s="327" t="s">
        <v>3071</v>
      </c>
      <c r="D124" s="327"/>
      <c r="E124" s="327"/>
      <c r="F124" s="328" t="s">
        <v>3072</v>
      </c>
      <c r="G124" s="329"/>
      <c r="H124" s="327"/>
      <c r="I124" s="327"/>
      <c r="J124" s="327" t="s">
        <v>3073</v>
      </c>
      <c r="K124" s="354"/>
    </row>
    <row r="125" s="1" customFormat="1" ht="5.25" customHeight="1">
      <c r="B125" s="355"/>
      <c r="C125" s="330"/>
      <c r="D125" s="330"/>
      <c r="E125" s="330"/>
      <c r="F125" s="330"/>
      <c r="G125" s="356"/>
      <c r="H125" s="330"/>
      <c r="I125" s="330"/>
      <c r="J125" s="330"/>
      <c r="K125" s="357"/>
    </row>
    <row r="126" s="1" customFormat="1" ht="15" customHeight="1">
      <c r="B126" s="355"/>
      <c r="C126" s="310" t="s">
        <v>3077</v>
      </c>
      <c r="D126" s="332"/>
      <c r="E126" s="332"/>
      <c r="F126" s="333" t="s">
        <v>3074</v>
      </c>
      <c r="G126" s="310"/>
      <c r="H126" s="310" t="s">
        <v>3114</v>
      </c>
      <c r="I126" s="310" t="s">
        <v>3076</v>
      </c>
      <c r="J126" s="310">
        <v>120</v>
      </c>
      <c r="K126" s="358"/>
    </row>
    <row r="127" s="1" customFormat="1" ht="15" customHeight="1">
      <c r="B127" s="355"/>
      <c r="C127" s="310" t="s">
        <v>3123</v>
      </c>
      <c r="D127" s="310"/>
      <c r="E127" s="310"/>
      <c r="F127" s="333" t="s">
        <v>3074</v>
      </c>
      <c r="G127" s="310"/>
      <c r="H127" s="310" t="s">
        <v>3124</v>
      </c>
      <c r="I127" s="310" t="s">
        <v>3076</v>
      </c>
      <c r="J127" s="310" t="s">
        <v>3125</v>
      </c>
      <c r="K127" s="358"/>
    </row>
    <row r="128" s="1" customFormat="1" ht="15" customHeight="1">
      <c r="B128" s="355"/>
      <c r="C128" s="310" t="s">
        <v>92</v>
      </c>
      <c r="D128" s="310"/>
      <c r="E128" s="310"/>
      <c r="F128" s="333" t="s">
        <v>3074</v>
      </c>
      <c r="G128" s="310"/>
      <c r="H128" s="310" t="s">
        <v>3126</v>
      </c>
      <c r="I128" s="310" t="s">
        <v>3076</v>
      </c>
      <c r="J128" s="310" t="s">
        <v>3125</v>
      </c>
      <c r="K128" s="358"/>
    </row>
    <row r="129" s="1" customFormat="1" ht="15" customHeight="1">
      <c r="B129" s="355"/>
      <c r="C129" s="310" t="s">
        <v>3085</v>
      </c>
      <c r="D129" s="310"/>
      <c r="E129" s="310"/>
      <c r="F129" s="333" t="s">
        <v>3080</v>
      </c>
      <c r="G129" s="310"/>
      <c r="H129" s="310" t="s">
        <v>3086</v>
      </c>
      <c r="I129" s="310" t="s">
        <v>3076</v>
      </c>
      <c r="J129" s="310">
        <v>15</v>
      </c>
      <c r="K129" s="358"/>
    </row>
    <row r="130" s="1" customFormat="1" ht="15" customHeight="1">
      <c r="B130" s="355"/>
      <c r="C130" s="336" t="s">
        <v>3087</v>
      </c>
      <c r="D130" s="336"/>
      <c r="E130" s="336"/>
      <c r="F130" s="337" t="s">
        <v>3080</v>
      </c>
      <c r="G130" s="336"/>
      <c r="H130" s="336" t="s">
        <v>3088</v>
      </c>
      <c r="I130" s="336" t="s">
        <v>3076</v>
      </c>
      <c r="J130" s="336">
        <v>15</v>
      </c>
      <c r="K130" s="358"/>
    </row>
    <row r="131" s="1" customFormat="1" ht="15" customHeight="1">
      <c r="B131" s="355"/>
      <c r="C131" s="336" t="s">
        <v>3089</v>
      </c>
      <c r="D131" s="336"/>
      <c r="E131" s="336"/>
      <c r="F131" s="337" t="s">
        <v>3080</v>
      </c>
      <c r="G131" s="336"/>
      <c r="H131" s="336" t="s">
        <v>3090</v>
      </c>
      <c r="I131" s="336" t="s">
        <v>3076</v>
      </c>
      <c r="J131" s="336">
        <v>20</v>
      </c>
      <c r="K131" s="358"/>
    </row>
    <row r="132" s="1" customFormat="1" ht="15" customHeight="1">
      <c r="B132" s="355"/>
      <c r="C132" s="336" t="s">
        <v>3091</v>
      </c>
      <c r="D132" s="336"/>
      <c r="E132" s="336"/>
      <c r="F132" s="337" t="s">
        <v>3080</v>
      </c>
      <c r="G132" s="336"/>
      <c r="H132" s="336" t="s">
        <v>3092</v>
      </c>
      <c r="I132" s="336" t="s">
        <v>3076</v>
      </c>
      <c r="J132" s="336">
        <v>20</v>
      </c>
      <c r="K132" s="358"/>
    </row>
    <row r="133" s="1" customFormat="1" ht="15" customHeight="1">
      <c r="B133" s="355"/>
      <c r="C133" s="310" t="s">
        <v>3079</v>
      </c>
      <c r="D133" s="310"/>
      <c r="E133" s="310"/>
      <c r="F133" s="333" t="s">
        <v>3080</v>
      </c>
      <c r="G133" s="310"/>
      <c r="H133" s="310" t="s">
        <v>3114</v>
      </c>
      <c r="I133" s="310" t="s">
        <v>3076</v>
      </c>
      <c r="J133" s="310">
        <v>50</v>
      </c>
      <c r="K133" s="358"/>
    </row>
    <row r="134" s="1" customFormat="1" ht="15" customHeight="1">
      <c r="B134" s="355"/>
      <c r="C134" s="310" t="s">
        <v>3093</v>
      </c>
      <c r="D134" s="310"/>
      <c r="E134" s="310"/>
      <c r="F134" s="333" t="s">
        <v>3080</v>
      </c>
      <c r="G134" s="310"/>
      <c r="H134" s="310" t="s">
        <v>3114</v>
      </c>
      <c r="I134" s="310" t="s">
        <v>3076</v>
      </c>
      <c r="J134" s="310">
        <v>50</v>
      </c>
      <c r="K134" s="358"/>
    </row>
    <row r="135" s="1" customFormat="1" ht="15" customHeight="1">
      <c r="B135" s="355"/>
      <c r="C135" s="310" t="s">
        <v>3099</v>
      </c>
      <c r="D135" s="310"/>
      <c r="E135" s="310"/>
      <c r="F135" s="333" t="s">
        <v>3080</v>
      </c>
      <c r="G135" s="310"/>
      <c r="H135" s="310" t="s">
        <v>3114</v>
      </c>
      <c r="I135" s="310" t="s">
        <v>3076</v>
      </c>
      <c r="J135" s="310">
        <v>50</v>
      </c>
      <c r="K135" s="358"/>
    </row>
    <row r="136" s="1" customFormat="1" ht="15" customHeight="1">
      <c r="B136" s="355"/>
      <c r="C136" s="310" t="s">
        <v>3101</v>
      </c>
      <c r="D136" s="310"/>
      <c r="E136" s="310"/>
      <c r="F136" s="333" t="s">
        <v>3080</v>
      </c>
      <c r="G136" s="310"/>
      <c r="H136" s="310" t="s">
        <v>3114</v>
      </c>
      <c r="I136" s="310" t="s">
        <v>3076</v>
      </c>
      <c r="J136" s="310">
        <v>50</v>
      </c>
      <c r="K136" s="358"/>
    </row>
    <row r="137" s="1" customFormat="1" ht="15" customHeight="1">
      <c r="B137" s="355"/>
      <c r="C137" s="310" t="s">
        <v>3102</v>
      </c>
      <c r="D137" s="310"/>
      <c r="E137" s="310"/>
      <c r="F137" s="333" t="s">
        <v>3080</v>
      </c>
      <c r="G137" s="310"/>
      <c r="H137" s="310" t="s">
        <v>3127</v>
      </c>
      <c r="I137" s="310" t="s">
        <v>3076</v>
      </c>
      <c r="J137" s="310">
        <v>255</v>
      </c>
      <c r="K137" s="358"/>
    </row>
    <row r="138" s="1" customFormat="1" ht="15" customHeight="1">
      <c r="B138" s="355"/>
      <c r="C138" s="310" t="s">
        <v>3104</v>
      </c>
      <c r="D138" s="310"/>
      <c r="E138" s="310"/>
      <c r="F138" s="333" t="s">
        <v>3074</v>
      </c>
      <c r="G138" s="310"/>
      <c r="H138" s="310" t="s">
        <v>3128</v>
      </c>
      <c r="I138" s="310" t="s">
        <v>3106</v>
      </c>
      <c r="J138" s="310"/>
      <c r="K138" s="358"/>
    </row>
    <row r="139" s="1" customFormat="1" ht="15" customHeight="1">
      <c r="B139" s="355"/>
      <c r="C139" s="310" t="s">
        <v>3107</v>
      </c>
      <c r="D139" s="310"/>
      <c r="E139" s="310"/>
      <c r="F139" s="333" t="s">
        <v>3074</v>
      </c>
      <c r="G139" s="310"/>
      <c r="H139" s="310" t="s">
        <v>3129</v>
      </c>
      <c r="I139" s="310" t="s">
        <v>3109</v>
      </c>
      <c r="J139" s="310"/>
      <c r="K139" s="358"/>
    </row>
    <row r="140" s="1" customFormat="1" ht="15" customHeight="1">
      <c r="B140" s="355"/>
      <c r="C140" s="310" t="s">
        <v>3110</v>
      </c>
      <c r="D140" s="310"/>
      <c r="E140" s="310"/>
      <c r="F140" s="333" t="s">
        <v>3074</v>
      </c>
      <c r="G140" s="310"/>
      <c r="H140" s="310" t="s">
        <v>3110</v>
      </c>
      <c r="I140" s="310" t="s">
        <v>3109</v>
      </c>
      <c r="J140" s="310"/>
      <c r="K140" s="358"/>
    </row>
    <row r="141" s="1" customFormat="1" ht="15" customHeight="1">
      <c r="B141" s="355"/>
      <c r="C141" s="310" t="s">
        <v>46</v>
      </c>
      <c r="D141" s="310"/>
      <c r="E141" s="310"/>
      <c r="F141" s="333" t="s">
        <v>3074</v>
      </c>
      <c r="G141" s="310"/>
      <c r="H141" s="310" t="s">
        <v>3130</v>
      </c>
      <c r="I141" s="310" t="s">
        <v>3109</v>
      </c>
      <c r="J141" s="310"/>
      <c r="K141" s="358"/>
    </row>
    <row r="142" s="1" customFormat="1" ht="15" customHeight="1">
      <c r="B142" s="355"/>
      <c r="C142" s="310" t="s">
        <v>3131</v>
      </c>
      <c r="D142" s="310"/>
      <c r="E142" s="310"/>
      <c r="F142" s="333" t="s">
        <v>3074</v>
      </c>
      <c r="G142" s="310"/>
      <c r="H142" s="310" t="s">
        <v>3132</v>
      </c>
      <c r="I142" s="310" t="s">
        <v>3109</v>
      </c>
      <c r="J142" s="310"/>
      <c r="K142" s="358"/>
    </row>
    <row r="143" s="1" customFormat="1" ht="15" customHeight="1">
      <c r="B143" s="359"/>
      <c r="C143" s="360"/>
      <c r="D143" s="360"/>
      <c r="E143" s="360"/>
      <c r="F143" s="360"/>
      <c r="G143" s="360"/>
      <c r="H143" s="360"/>
      <c r="I143" s="360"/>
      <c r="J143" s="360"/>
      <c r="K143" s="361"/>
    </row>
    <row r="144" s="1" customFormat="1" ht="18.75" customHeight="1">
      <c r="B144" s="346"/>
      <c r="C144" s="346"/>
      <c r="D144" s="346"/>
      <c r="E144" s="346"/>
      <c r="F144" s="347"/>
      <c r="G144" s="346"/>
      <c r="H144" s="346"/>
      <c r="I144" s="346"/>
      <c r="J144" s="346"/>
      <c r="K144" s="346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3133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3068</v>
      </c>
      <c r="D148" s="325"/>
      <c r="E148" s="325"/>
      <c r="F148" s="325" t="s">
        <v>3069</v>
      </c>
      <c r="G148" s="326"/>
      <c r="H148" s="325" t="s">
        <v>62</v>
      </c>
      <c r="I148" s="325" t="s">
        <v>65</v>
      </c>
      <c r="J148" s="325" t="s">
        <v>3070</v>
      </c>
      <c r="K148" s="324"/>
    </row>
    <row r="149" s="1" customFormat="1" ht="17.25" customHeight="1">
      <c r="B149" s="322"/>
      <c r="C149" s="327" t="s">
        <v>3071</v>
      </c>
      <c r="D149" s="327"/>
      <c r="E149" s="327"/>
      <c r="F149" s="328" t="s">
        <v>3072</v>
      </c>
      <c r="G149" s="329"/>
      <c r="H149" s="327"/>
      <c r="I149" s="327"/>
      <c r="J149" s="327" t="s">
        <v>3073</v>
      </c>
      <c r="K149" s="324"/>
    </row>
    <row r="150" s="1" customFormat="1" ht="5.25" customHeight="1">
      <c r="B150" s="335"/>
      <c r="C150" s="330"/>
      <c r="D150" s="330"/>
      <c r="E150" s="330"/>
      <c r="F150" s="330"/>
      <c r="G150" s="331"/>
      <c r="H150" s="330"/>
      <c r="I150" s="330"/>
      <c r="J150" s="330"/>
      <c r="K150" s="358"/>
    </row>
    <row r="151" s="1" customFormat="1" ht="15" customHeight="1">
      <c r="B151" s="335"/>
      <c r="C151" s="362" t="s">
        <v>3077</v>
      </c>
      <c r="D151" s="310"/>
      <c r="E151" s="310"/>
      <c r="F151" s="363" t="s">
        <v>3074</v>
      </c>
      <c r="G151" s="310"/>
      <c r="H151" s="362" t="s">
        <v>3114</v>
      </c>
      <c r="I151" s="362" t="s">
        <v>3076</v>
      </c>
      <c r="J151" s="362">
        <v>120</v>
      </c>
      <c r="K151" s="358"/>
    </row>
    <row r="152" s="1" customFormat="1" ht="15" customHeight="1">
      <c r="B152" s="335"/>
      <c r="C152" s="362" t="s">
        <v>3123</v>
      </c>
      <c r="D152" s="310"/>
      <c r="E152" s="310"/>
      <c r="F152" s="363" t="s">
        <v>3074</v>
      </c>
      <c r="G152" s="310"/>
      <c r="H152" s="362" t="s">
        <v>3134</v>
      </c>
      <c r="I152" s="362" t="s">
        <v>3076</v>
      </c>
      <c r="J152" s="362" t="s">
        <v>3125</v>
      </c>
      <c r="K152" s="358"/>
    </row>
    <row r="153" s="1" customFormat="1" ht="15" customHeight="1">
      <c r="B153" s="335"/>
      <c r="C153" s="362" t="s">
        <v>92</v>
      </c>
      <c r="D153" s="310"/>
      <c r="E153" s="310"/>
      <c r="F153" s="363" t="s">
        <v>3074</v>
      </c>
      <c r="G153" s="310"/>
      <c r="H153" s="362" t="s">
        <v>3135</v>
      </c>
      <c r="I153" s="362" t="s">
        <v>3076</v>
      </c>
      <c r="J153" s="362" t="s">
        <v>3125</v>
      </c>
      <c r="K153" s="358"/>
    </row>
    <row r="154" s="1" customFormat="1" ht="15" customHeight="1">
      <c r="B154" s="335"/>
      <c r="C154" s="362" t="s">
        <v>3079</v>
      </c>
      <c r="D154" s="310"/>
      <c r="E154" s="310"/>
      <c r="F154" s="363" t="s">
        <v>3080</v>
      </c>
      <c r="G154" s="310"/>
      <c r="H154" s="362" t="s">
        <v>3114</v>
      </c>
      <c r="I154" s="362" t="s">
        <v>3076</v>
      </c>
      <c r="J154" s="362">
        <v>50</v>
      </c>
      <c r="K154" s="358"/>
    </row>
    <row r="155" s="1" customFormat="1" ht="15" customHeight="1">
      <c r="B155" s="335"/>
      <c r="C155" s="362" t="s">
        <v>3082</v>
      </c>
      <c r="D155" s="310"/>
      <c r="E155" s="310"/>
      <c r="F155" s="363" t="s">
        <v>3074</v>
      </c>
      <c r="G155" s="310"/>
      <c r="H155" s="362" t="s">
        <v>3114</v>
      </c>
      <c r="I155" s="362" t="s">
        <v>3084</v>
      </c>
      <c r="J155" s="362"/>
      <c r="K155" s="358"/>
    </row>
    <row r="156" s="1" customFormat="1" ht="15" customHeight="1">
      <c r="B156" s="335"/>
      <c r="C156" s="362" t="s">
        <v>3093</v>
      </c>
      <c r="D156" s="310"/>
      <c r="E156" s="310"/>
      <c r="F156" s="363" t="s">
        <v>3080</v>
      </c>
      <c r="G156" s="310"/>
      <c r="H156" s="362" t="s">
        <v>3114</v>
      </c>
      <c r="I156" s="362" t="s">
        <v>3076</v>
      </c>
      <c r="J156" s="362">
        <v>50</v>
      </c>
      <c r="K156" s="358"/>
    </row>
    <row r="157" s="1" customFormat="1" ht="15" customHeight="1">
      <c r="B157" s="335"/>
      <c r="C157" s="362" t="s">
        <v>3101</v>
      </c>
      <c r="D157" s="310"/>
      <c r="E157" s="310"/>
      <c r="F157" s="363" t="s">
        <v>3080</v>
      </c>
      <c r="G157" s="310"/>
      <c r="H157" s="362" t="s">
        <v>3114</v>
      </c>
      <c r="I157" s="362" t="s">
        <v>3076</v>
      </c>
      <c r="J157" s="362">
        <v>50</v>
      </c>
      <c r="K157" s="358"/>
    </row>
    <row r="158" s="1" customFormat="1" ht="15" customHeight="1">
      <c r="B158" s="335"/>
      <c r="C158" s="362" t="s">
        <v>3099</v>
      </c>
      <c r="D158" s="310"/>
      <c r="E158" s="310"/>
      <c r="F158" s="363" t="s">
        <v>3080</v>
      </c>
      <c r="G158" s="310"/>
      <c r="H158" s="362" t="s">
        <v>3114</v>
      </c>
      <c r="I158" s="362" t="s">
        <v>3076</v>
      </c>
      <c r="J158" s="362">
        <v>50</v>
      </c>
      <c r="K158" s="358"/>
    </row>
    <row r="159" s="1" customFormat="1" ht="15" customHeight="1">
      <c r="B159" s="335"/>
      <c r="C159" s="362" t="s">
        <v>230</v>
      </c>
      <c r="D159" s="310"/>
      <c r="E159" s="310"/>
      <c r="F159" s="363" t="s">
        <v>3074</v>
      </c>
      <c r="G159" s="310"/>
      <c r="H159" s="362" t="s">
        <v>3136</v>
      </c>
      <c r="I159" s="362" t="s">
        <v>3076</v>
      </c>
      <c r="J159" s="362" t="s">
        <v>3137</v>
      </c>
      <c r="K159" s="358"/>
    </row>
    <row r="160" s="1" customFormat="1" ht="15" customHeight="1">
      <c r="B160" s="335"/>
      <c r="C160" s="362" t="s">
        <v>3138</v>
      </c>
      <c r="D160" s="310"/>
      <c r="E160" s="310"/>
      <c r="F160" s="363" t="s">
        <v>3074</v>
      </c>
      <c r="G160" s="310"/>
      <c r="H160" s="362" t="s">
        <v>3139</v>
      </c>
      <c r="I160" s="362" t="s">
        <v>3109</v>
      </c>
      <c r="J160" s="362"/>
      <c r="K160" s="358"/>
    </row>
    <row r="161" s="1" customFormat="1" ht="15" customHeight="1">
      <c r="B161" s="364"/>
      <c r="C161" s="344"/>
      <c r="D161" s="344"/>
      <c r="E161" s="344"/>
      <c r="F161" s="344"/>
      <c r="G161" s="344"/>
      <c r="H161" s="344"/>
      <c r="I161" s="344"/>
      <c r="J161" s="344"/>
      <c r="K161" s="365"/>
    </row>
    <row r="162" s="1" customFormat="1" ht="18.75" customHeight="1">
      <c r="B162" s="346"/>
      <c r="C162" s="356"/>
      <c r="D162" s="356"/>
      <c r="E162" s="356"/>
      <c r="F162" s="366"/>
      <c r="G162" s="356"/>
      <c r="H162" s="356"/>
      <c r="I162" s="356"/>
      <c r="J162" s="356"/>
      <c r="K162" s="346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3140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3068</v>
      </c>
      <c r="D166" s="325"/>
      <c r="E166" s="325"/>
      <c r="F166" s="325" t="s">
        <v>3069</v>
      </c>
      <c r="G166" s="367"/>
      <c r="H166" s="368" t="s">
        <v>62</v>
      </c>
      <c r="I166" s="368" t="s">
        <v>65</v>
      </c>
      <c r="J166" s="325" t="s">
        <v>3070</v>
      </c>
      <c r="K166" s="302"/>
    </row>
    <row r="167" s="1" customFormat="1" ht="17.25" customHeight="1">
      <c r="B167" s="303"/>
      <c r="C167" s="327" t="s">
        <v>3071</v>
      </c>
      <c r="D167" s="327"/>
      <c r="E167" s="327"/>
      <c r="F167" s="328" t="s">
        <v>3072</v>
      </c>
      <c r="G167" s="369"/>
      <c r="H167" s="370"/>
      <c r="I167" s="370"/>
      <c r="J167" s="327" t="s">
        <v>3073</v>
      </c>
      <c r="K167" s="305"/>
    </row>
    <row r="168" s="1" customFormat="1" ht="5.25" customHeight="1">
      <c r="B168" s="335"/>
      <c r="C168" s="330"/>
      <c r="D168" s="330"/>
      <c r="E168" s="330"/>
      <c r="F168" s="330"/>
      <c r="G168" s="331"/>
      <c r="H168" s="330"/>
      <c r="I168" s="330"/>
      <c r="J168" s="330"/>
      <c r="K168" s="358"/>
    </row>
    <row r="169" s="1" customFormat="1" ht="15" customHeight="1">
      <c r="B169" s="335"/>
      <c r="C169" s="310" t="s">
        <v>3077</v>
      </c>
      <c r="D169" s="310"/>
      <c r="E169" s="310"/>
      <c r="F169" s="333" t="s">
        <v>3074</v>
      </c>
      <c r="G169" s="310"/>
      <c r="H169" s="310" t="s">
        <v>3114</v>
      </c>
      <c r="I169" s="310" t="s">
        <v>3076</v>
      </c>
      <c r="J169" s="310">
        <v>120</v>
      </c>
      <c r="K169" s="358"/>
    </row>
    <row r="170" s="1" customFormat="1" ht="15" customHeight="1">
      <c r="B170" s="335"/>
      <c r="C170" s="310" t="s">
        <v>3123</v>
      </c>
      <c r="D170" s="310"/>
      <c r="E170" s="310"/>
      <c r="F170" s="333" t="s">
        <v>3074</v>
      </c>
      <c r="G170" s="310"/>
      <c r="H170" s="310" t="s">
        <v>3124</v>
      </c>
      <c r="I170" s="310" t="s">
        <v>3076</v>
      </c>
      <c r="J170" s="310" t="s">
        <v>3125</v>
      </c>
      <c r="K170" s="358"/>
    </row>
    <row r="171" s="1" customFormat="1" ht="15" customHeight="1">
      <c r="B171" s="335"/>
      <c r="C171" s="310" t="s">
        <v>92</v>
      </c>
      <c r="D171" s="310"/>
      <c r="E171" s="310"/>
      <c r="F171" s="333" t="s">
        <v>3074</v>
      </c>
      <c r="G171" s="310"/>
      <c r="H171" s="310" t="s">
        <v>3141</v>
      </c>
      <c r="I171" s="310" t="s">
        <v>3076</v>
      </c>
      <c r="J171" s="310" t="s">
        <v>3125</v>
      </c>
      <c r="K171" s="358"/>
    </row>
    <row r="172" s="1" customFormat="1" ht="15" customHeight="1">
      <c r="B172" s="335"/>
      <c r="C172" s="310" t="s">
        <v>3079</v>
      </c>
      <c r="D172" s="310"/>
      <c r="E172" s="310"/>
      <c r="F172" s="333" t="s">
        <v>3080</v>
      </c>
      <c r="G172" s="310"/>
      <c r="H172" s="310" t="s">
        <v>3141</v>
      </c>
      <c r="I172" s="310" t="s">
        <v>3076</v>
      </c>
      <c r="J172" s="310">
        <v>50</v>
      </c>
      <c r="K172" s="358"/>
    </row>
    <row r="173" s="1" customFormat="1" ht="15" customHeight="1">
      <c r="B173" s="335"/>
      <c r="C173" s="310" t="s">
        <v>3082</v>
      </c>
      <c r="D173" s="310"/>
      <c r="E173" s="310"/>
      <c r="F173" s="333" t="s">
        <v>3074</v>
      </c>
      <c r="G173" s="310"/>
      <c r="H173" s="310" t="s">
        <v>3141</v>
      </c>
      <c r="I173" s="310" t="s">
        <v>3084</v>
      </c>
      <c r="J173" s="310"/>
      <c r="K173" s="358"/>
    </row>
    <row r="174" s="1" customFormat="1" ht="15" customHeight="1">
      <c r="B174" s="335"/>
      <c r="C174" s="310" t="s">
        <v>3093</v>
      </c>
      <c r="D174" s="310"/>
      <c r="E174" s="310"/>
      <c r="F174" s="333" t="s">
        <v>3080</v>
      </c>
      <c r="G174" s="310"/>
      <c r="H174" s="310" t="s">
        <v>3141</v>
      </c>
      <c r="I174" s="310" t="s">
        <v>3076</v>
      </c>
      <c r="J174" s="310">
        <v>50</v>
      </c>
      <c r="K174" s="358"/>
    </row>
    <row r="175" s="1" customFormat="1" ht="15" customHeight="1">
      <c r="B175" s="335"/>
      <c r="C175" s="310" t="s">
        <v>3101</v>
      </c>
      <c r="D175" s="310"/>
      <c r="E175" s="310"/>
      <c r="F175" s="333" t="s">
        <v>3080</v>
      </c>
      <c r="G175" s="310"/>
      <c r="H175" s="310" t="s">
        <v>3141</v>
      </c>
      <c r="I175" s="310" t="s">
        <v>3076</v>
      </c>
      <c r="J175" s="310">
        <v>50</v>
      </c>
      <c r="K175" s="358"/>
    </row>
    <row r="176" s="1" customFormat="1" ht="15" customHeight="1">
      <c r="B176" s="335"/>
      <c r="C176" s="310" t="s">
        <v>3099</v>
      </c>
      <c r="D176" s="310"/>
      <c r="E176" s="310"/>
      <c r="F176" s="333" t="s">
        <v>3080</v>
      </c>
      <c r="G176" s="310"/>
      <c r="H176" s="310" t="s">
        <v>3141</v>
      </c>
      <c r="I176" s="310" t="s">
        <v>3076</v>
      </c>
      <c r="J176" s="310">
        <v>50</v>
      </c>
      <c r="K176" s="358"/>
    </row>
    <row r="177" s="1" customFormat="1" ht="15" customHeight="1">
      <c r="B177" s="335"/>
      <c r="C177" s="310" t="s">
        <v>243</v>
      </c>
      <c r="D177" s="310"/>
      <c r="E177" s="310"/>
      <c r="F177" s="333" t="s">
        <v>3074</v>
      </c>
      <c r="G177" s="310"/>
      <c r="H177" s="310" t="s">
        <v>3142</v>
      </c>
      <c r="I177" s="310" t="s">
        <v>3143</v>
      </c>
      <c r="J177" s="310"/>
      <c r="K177" s="358"/>
    </row>
    <row r="178" s="1" customFormat="1" ht="15" customHeight="1">
      <c r="B178" s="335"/>
      <c r="C178" s="310" t="s">
        <v>65</v>
      </c>
      <c r="D178" s="310"/>
      <c r="E178" s="310"/>
      <c r="F178" s="333" t="s">
        <v>3074</v>
      </c>
      <c r="G178" s="310"/>
      <c r="H178" s="310" t="s">
        <v>3144</v>
      </c>
      <c r="I178" s="310" t="s">
        <v>3145</v>
      </c>
      <c r="J178" s="310">
        <v>1</v>
      </c>
      <c r="K178" s="358"/>
    </row>
    <row r="179" s="1" customFormat="1" ht="15" customHeight="1">
      <c r="B179" s="335"/>
      <c r="C179" s="310" t="s">
        <v>61</v>
      </c>
      <c r="D179" s="310"/>
      <c r="E179" s="310"/>
      <c r="F179" s="333" t="s">
        <v>3074</v>
      </c>
      <c r="G179" s="310"/>
      <c r="H179" s="310" t="s">
        <v>3146</v>
      </c>
      <c r="I179" s="310" t="s">
        <v>3076</v>
      </c>
      <c r="J179" s="310">
        <v>20</v>
      </c>
      <c r="K179" s="358"/>
    </row>
    <row r="180" s="1" customFormat="1" ht="15" customHeight="1">
      <c r="B180" s="335"/>
      <c r="C180" s="310" t="s">
        <v>62</v>
      </c>
      <c r="D180" s="310"/>
      <c r="E180" s="310"/>
      <c r="F180" s="333" t="s">
        <v>3074</v>
      </c>
      <c r="G180" s="310"/>
      <c r="H180" s="310" t="s">
        <v>3147</v>
      </c>
      <c r="I180" s="310" t="s">
        <v>3076</v>
      </c>
      <c r="J180" s="310">
        <v>255</v>
      </c>
      <c r="K180" s="358"/>
    </row>
    <row r="181" s="1" customFormat="1" ht="15" customHeight="1">
      <c r="B181" s="335"/>
      <c r="C181" s="310" t="s">
        <v>244</v>
      </c>
      <c r="D181" s="310"/>
      <c r="E181" s="310"/>
      <c r="F181" s="333" t="s">
        <v>3074</v>
      </c>
      <c r="G181" s="310"/>
      <c r="H181" s="310" t="s">
        <v>3038</v>
      </c>
      <c r="I181" s="310" t="s">
        <v>3076</v>
      </c>
      <c r="J181" s="310">
        <v>10</v>
      </c>
      <c r="K181" s="358"/>
    </row>
    <row r="182" s="1" customFormat="1" ht="15" customHeight="1">
      <c r="B182" s="335"/>
      <c r="C182" s="310" t="s">
        <v>245</v>
      </c>
      <c r="D182" s="310"/>
      <c r="E182" s="310"/>
      <c r="F182" s="333" t="s">
        <v>3074</v>
      </c>
      <c r="G182" s="310"/>
      <c r="H182" s="310" t="s">
        <v>3148</v>
      </c>
      <c r="I182" s="310" t="s">
        <v>3109</v>
      </c>
      <c r="J182" s="310"/>
      <c r="K182" s="358"/>
    </row>
    <row r="183" s="1" customFormat="1" ht="15" customHeight="1">
      <c r="B183" s="335"/>
      <c r="C183" s="310" t="s">
        <v>3149</v>
      </c>
      <c r="D183" s="310"/>
      <c r="E183" s="310"/>
      <c r="F183" s="333" t="s">
        <v>3074</v>
      </c>
      <c r="G183" s="310"/>
      <c r="H183" s="310" t="s">
        <v>3150</v>
      </c>
      <c r="I183" s="310" t="s">
        <v>3109</v>
      </c>
      <c r="J183" s="310"/>
      <c r="K183" s="358"/>
    </row>
    <row r="184" s="1" customFormat="1" ht="15" customHeight="1">
      <c r="B184" s="335"/>
      <c r="C184" s="310" t="s">
        <v>3138</v>
      </c>
      <c r="D184" s="310"/>
      <c r="E184" s="310"/>
      <c r="F184" s="333" t="s">
        <v>3074</v>
      </c>
      <c r="G184" s="310"/>
      <c r="H184" s="310" t="s">
        <v>3151</v>
      </c>
      <c r="I184" s="310" t="s">
        <v>3109</v>
      </c>
      <c r="J184" s="310"/>
      <c r="K184" s="358"/>
    </row>
    <row r="185" s="1" customFormat="1" ht="15" customHeight="1">
      <c r="B185" s="335"/>
      <c r="C185" s="310" t="s">
        <v>247</v>
      </c>
      <c r="D185" s="310"/>
      <c r="E185" s="310"/>
      <c r="F185" s="333" t="s">
        <v>3080</v>
      </c>
      <c r="G185" s="310"/>
      <c r="H185" s="310" t="s">
        <v>3152</v>
      </c>
      <c r="I185" s="310" t="s">
        <v>3076</v>
      </c>
      <c r="J185" s="310">
        <v>50</v>
      </c>
      <c r="K185" s="358"/>
    </row>
    <row r="186" s="1" customFormat="1" ht="15" customHeight="1">
      <c r="B186" s="335"/>
      <c r="C186" s="310" t="s">
        <v>3153</v>
      </c>
      <c r="D186" s="310"/>
      <c r="E186" s="310"/>
      <c r="F186" s="333" t="s">
        <v>3080</v>
      </c>
      <c r="G186" s="310"/>
      <c r="H186" s="310" t="s">
        <v>3154</v>
      </c>
      <c r="I186" s="310" t="s">
        <v>3155</v>
      </c>
      <c r="J186" s="310"/>
      <c r="K186" s="358"/>
    </row>
    <row r="187" s="1" customFormat="1" ht="15" customHeight="1">
      <c r="B187" s="335"/>
      <c r="C187" s="310" t="s">
        <v>3156</v>
      </c>
      <c r="D187" s="310"/>
      <c r="E187" s="310"/>
      <c r="F187" s="333" t="s">
        <v>3080</v>
      </c>
      <c r="G187" s="310"/>
      <c r="H187" s="310" t="s">
        <v>3157</v>
      </c>
      <c r="I187" s="310" t="s">
        <v>3155</v>
      </c>
      <c r="J187" s="310"/>
      <c r="K187" s="358"/>
    </row>
    <row r="188" s="1" customFormat="1" ht="15" customHeight="1">
      <c r="B188" s="335"/>
      <c r="C188" s="310" t="s">
        <v>3158</v>
      </c>
      <c r="D188" s="310"/>
      <c r="E188" s="310"/>
      <c r="F188" s="333" t="s">
        <v>3080</v>
      </c>
      <c r="G188" s="310"/>
      <c r="H188" s="310" t="s">
        <v>3159</v>
      </c>
      <c r="I188" s="310" t="s">
        <v>3155</v>
      </c>
      <c r="J188" s="310"/>
      <c r="K188" s="358"/>
    </row>
    <row r="189" s="1" customFormat="1" ht="15" customHeight="1">
      <c r="B189" s="335"/>
      <c r="C189" s="371" t="s">
        <v>3160</v>
      </c>
      <c r="D189" s="310"/>
      <c r="E189" s="310"/>
      <c r="F189" s="333" t="s">
        <v>3080</v>
      </c>
      <c r="G189" s="310"/>
      <c r="H189" s="310" t="s">
        <v>3161</v>
      </c>
      <c r="I189" s="310" t="s">
        <v>3162</v>
      </c>
      <c r="J189" s="372" t="s">
        <v>3163</v>
      </c>
      <c r="K189" s="358"/>
    </row>
    <row r="190" s="1" customFormat="1" ht="15" customHeight="1">
      <c r="B190" s="335"/>
      <c r="C190" s="371" t="s">
        <v>50</v>
      </c>
      <c r="D190" s="310"/>
      <c r="E190" s="310"/>
      <c r="F190" s="333" t="s">
        <v>3074</v>
      </c>
      <c r="G190" s="310"/>
      <c r="H190" s="307" t="s">
        <v>3164</v>
      </c>
      <c r="I190" s="310" t="s">
        <v>3165</v>
      </c>
      <c r="J190" s="310"/>
      <c r="K190" s="358"/>
    </row>
    <row r="191" s="1" customFormat="1" ht="15" customHeight="1">
      <c r="B191" s="335"/>
      <c r="C191" s="371" t="s">
        <v>3166</v>
      </c>
      <c r="D191" s="310"/>
      <c r="E191" s="310"/>
      <c r="F191" s="333" t="s">
        <v>3074</v>
      </c>
      <c r="G191" s="310"/>
      <c r="H191" s="310" t="s">
        <v>3167</v>
      </c>
      <c r="I191" s="310" t="s">
        <v>3109</v>
      </c>
      <c r="J191" s="310"/>
      <c r="K191" s="358"/>
    </row>
    <row r="192" s="1" customFormat="1" ht="15" customHeight="1">
      <c r="B192" s="335"/>
      <c r="C192" s="371" t="s">
        <v>3168</v>
      </c>
      <c r="D192" s="310"/>
      <c r="E192" s="310"/>
      <c r="F192" s="333" t="s">
        <v>3074</v>
      </c>
      <c r="G192" s="310"/>
      <c r="H192" s="310" t="s">
        <v>3169</v>
      </c>
      <c r="I192" s="310" t="s">
        <v>3109</v>
      </c>
      <c r="J192" s="310"/>
      <c r="K192" s="358"/>
    </row>
    <row r="193" s="1" customFormat="1" ht="15" customHeight="1">
      <c r="B193" s="335"/>
      <c r="C193" s="371" t="s">
        <v>3170</v>
      </c>
      <c r="D193" s="310"/>
      <c r="E193" s="310"/>
      <c r="F193" s="333" t="s">
        <v>3080</v>
      </c>
      <c r="G193" s="310"/>
      <c r="H193" s="310" t="s">
        <v>3171</v>
      </c>
      <c r="I193" s="310" t="s">
        <v>3109</v>
      </c>
      <c r="J193" s="310"/>
      <c r="K193" s="358"/>
    </row>
    <row r="194" s="1" customFormat="1" ht="15" customHeight="1">
      <c r="B194" s="364"/>
      <c r="C194" s="373"/>
      <c r="D194" s="344"/>
      <c r="E194" s="344"/>
      <c r="F194" s="344"/>
      <c r="G194" s="344"/>
      <c r="H194" s="344"/>
      <c r="I194" s="344"/>
      <c r="J194" s="344"/>
      <c r="K194" s="365"/>
    </row>
    <row r="195" s="1" customFormat="1" ht="18.75" customHeight="1">
      <c r="B195" s="346"/>
      <c r="C195" s="356"/>
      <c r="D195" s="356"/>
      <c r="E195" s="356"/>
      <c r="F195" s="366"/>
      <c r="G195" s="356"/>
      <c r="H195" s="356"/>
      <c r="I195" s="356"/>
      <c r="J195" s="356"/>
      <c r="K195" s="346"/>
    </row>
    <row r="196" s="1" customFormat="1" ht="18.75" customHeight="1">
      <c r="B196" s="346"/>
      <c r="C196" s="356"/>
      <c r="D196" s="356"/>
      <c r="E196" s="356"/>
      <c r="F196" s="366"/>
      <c r="G196" s="356"/>
      <c r="H196" s="356"/>
      <c r="I196" s="356"/>
      <c r="J196" s="356"/>
      <c r="K196" s="346"/>
    </row>
    <row r="197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="1" customFormat="1" ht="13.5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s="1" customFormat="1" ht="21">
      <c r="B199" s="300"/>
      <c r="C199" s="301" t="s">
        <v>3172</v>
      </c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5.5" customHeight="1">
      <c r="B200" s="300"/>
      <c r="C200" s="374" t="s">
        <v>3173</v>
      </c>
      <c r="D200" s="374"/>
      <c r="E200" s="374"/>
      <c r="F200" s="374" t="s">
        <v>3174</v>
      </c>
      <c r="G200" s="375"/>
      <c r="H200" s="374" t="s">
        <v>3175</v>
      </c>
      <c r="I200" s="374"/>
      <c r="J200" s="374"/>
      <c r="K200" s="302"/>
    </row>
    <row r="201" s="1" customFormat="1" ht="5.25" customHeight="1">
      <c r="B201" s="335"/>
      <c r="C201" s="330"/>
      <c r="D201" s="330"/>
      <c r="E201" s="330"/>
      <c r="F201" s="330"/>
      <c r="G201" s="356"/>
      <c r="H201" s="330"/>
      <c r="I201" s="330"/>
      <c r="J201" s="330"/>
      <c r="K201" s="358"/>
    </row>
    <row r="202" s="1" customFormat="1" ht="15" customHeight="1">
      <c r="B202" s="335"/>
      <c r="C202" s="310" t="s">
        <v>3165</v>
      </c>
      <c r="D202" s="310"/>
      <c r="E202" s="310"/>
      <c r="F202" s="333" t="s">
        <v>51</v>
      </c>
      <c r="G202" s="310"/>
      <c r="H202" s="310" t="s">
        <v>3176</v>
      </c>
      <c r="I202" s="310"/>
      <c r="J202" s="310"/>
      <c r="K202" s="358"/>
    </row>
    <row r="203" s="1" customFormat="1" ht="15" customHeight="1">
      <c r="B203" s="335"/>
      <c r="C203" s="310"/>
      <c r="D203" s="310"/>
      <c r="E203" s="310"/>
      <c r="F203" s="333" t="s">
        <v>52</v>
      </c>
      <c r="G203" s="310"/>
      <c r="H203" s="310" t="s">
        <v>3177</v>
      </c>
      <c r="I203" s="310"/>
      <c r="J203" s="310"/>
      <c r="K203" s="358"/>
    </row>
    <row r="204" s="1" customFormat="1" ht="15" customHeight="1">
      <c r="B204" s="335"/>
      <c r="C204" s="310"/>
      <c r="D204" s="310"/>
      <c r="E204" s="310"/>
      <c r="F204" s="333" t="s">
        <v>55</v>
      </c>
      <c r="G204" s="310"/>
      <c r="H204" s="310" t="s">
        <v>3178</v>
      </c>
      <c r="I204" s="310"/>
      <c r="J204" s="310"/>
      <c r="K204" s="358"/>
    </row>
    <row r="205" s="1" customFormat="1" ht="15" customHeight="1">
      <c r="B205" s="335"/>
      <c r="C205" s="310"/>
      <c r="D205" s="310"/>
      <c r="E205" s="310"/>
      <c r="F205" s="333" t="s">
        <v>53</v>
      </c>
      <c r="G205" s="310"/>
      <c r="H205" s="310" t="s">
        <v>3179</v>
      </c>
      <c r="I205" s="310"/>
      <c r="J205" s="310"/>
      <c r="K205" s="358"/>
    </row>
    <row r="206" s="1" customFormat="1" ht="15" customHeight="1">
      <c r="B206" s="335"/>
      <c r="C206" s="310"/>
      <c r="D206" s="310"/>
      <c r="E206" s="310"/>
      <c r="F206" s="333" t="s">
        <v>54</v>
      </c>
      <c r="G206" s="310"/>
      <c r="H206" s="310" t="s">
        <v>3180</v>
      </c>
      <c r="I206" s="310"/>
      <c r="J206" s="310"/>
      <c r="K206" s="358"/>
    </row>
    <row r="207" s="1" customFormat="1" ht="15" customHeight="1">
      <c r="B207" s="335"/>
      <c r="C207" s="310"/>
      <c r="D207" s="310"/>
      <c r="E207" s="310"/>
      <c r="F207" s="333"/>
      <c r="G207" s="310"/>
      <c r="H207" s="310"/>
      <c r="I207" s="310"/>
      <c r="J207" s="310"/>
      <c r="K207" s="358"/>
    </row>
    <row r="208" s="1" customFormat="1" ht="15" customHeight="1">
      <c r="B208" s="335"/>
      <c r="C208" s="310" t="s">
        <v>3121</v>
      </c>
      <c r="D208" s="310"/>
      <c r="E208" s="310"/>
      <c r="F208" s="333" t="s">
        <v>86</v>
      </c>
      <c r="G208" s="310"/>
      <c r="H208" s="310" t="s">
        <v>3181</v>
      </c>
      <c r="I208" s="310"/>
      <c r="J208" s="310"/>
      <c r="K208" s="358"/>
    </row>
    <row r="209" s="1" customFormat="1" ht="15" customHeight="1">
      <c r="B209" s="335"/>
      <c r="C209" s="310"/>
      <c r="D209" s="310"/>
      <c r="E209" s="310"/>
      <c r="F209" s="333" t="s">
        <v>3017</v>
      </c>
      <c r="G209" s="310"/>
      <c r="H209" s="310" t="s">
        <v>3018</v>
      </c>
      <c r="I209" s="310"/>
      <c r="J209" s="310"/>
      <c r="K209" s="358"/>
    </row>
    <row r="210" s="1" customFormat="1" ht="15" customHeight="1">
      <c r="B210" s="335"/>
      <c r="C210" s="310"/>
      <c r="D210" s="310"/>
      <c r="E210" s="310"/>
      <c r="F210" s="333" t="s">
        <v>3015</v>
      </c>
      <c r="G210" s="310"/>
      <c r="H210" s="310" t="s">
        <v>3182</v>
      </c>
      <c r="I210" s="310"/>
      <c r="J210" s="310"/>
      <c r="K210" s="358"/>
    </row>
    <row r="211" s="1" customFormat="1" ht="15" customHeight="1">
      <c r="B211" s="376"/>
      <c r="C211" s="310"/>
      <c r="D211" s="310"/>
      <c r="E211" s="310"/>
      <c r="F211" s="333" t="s">
        <v>3019</v>
      </c>
      <c r="G211" s="371"/>
      <c r="H211" s="362" t="s">
        <v>3020</v>
      </c>
      <c r="I211" s="362"/>
      <c r="J211" s="362"/>
      <c r="K211" s="377"/>
    </row>
    <row r="212" s="1" customFormat="1" ht="15" customHeight="1">
      <c r="B212" s="376"/>
      <c r="C212" s="310"/>
      <c r="D212" s="310"/>
      <c r="E212" s="310"/>
      <c r="F212" s="333" t="s">
        <v>3021</v>
      </c>
      <c r="G212" s="371"/>
      <c r="H212" s="362" t="s">
        <v>3183</v>
      </c>
      <c r="I212" s="362"/>
      <c r="J212" s="362"/>
      <c r="K212" s="377"/>
    </row>
    <row r="213" s="1" customFormat="1" ht="15" customHeight="1">
      <c r="B213" s="376"/>
      <c r="C213" s="310"/>
      <c r="D213" s="310"/>
      <c r="E213" s="310"/>
      <c r="F213" s="333"/>
      <c r="G213" s="371"/>
      <c r="H213" s="362"/>
      <c r="I213" s="362"/>
      <c r="J213" s="362"/>
      <c r="K213" s="377"/>
    </row>
    <row r="214" s="1" customFormat="1" ht="15" customHeight="1">
      <c r="B214" s="376"/>
      <c r="C214" s="310" t="s">
        <v>3145</v>
      </c>
      <c r="D214" s="310"/>
      <c r="E214" s="310"/>
      <c r="F214" s="333">
        <v>1</v>
      </c>
      <c r="G214" s="371"/>
      <c r="H214" s="362" t="s">
        <v>3184</v>
      </c>
      <c r="I214" s="362"/>
      <c r="J214" s="362"/>
      <c r="K214" s="377"/>
    </row>
    <row r="215" s="1" customFormat="1" ht="15" customHeight="1">
      <c r="B215" s="376"/>
      <c r="C215" s="310"/>
      <c r="D215" s="310"/>
      <c r="E215" s="310"/>
      <c r="F215" s="333">
        <v>2</v>
      </c>
      <c r="G215" s="371"/>
      <c r="H215" s="362" t="s">
        <v>3185</v>
      </c>
      <c r="I215" s="362"/>
      <c r="J215" s="362"/>
      <c r="K215" s="377"/>
    </row>
    <row r="216" s="1" customFormat="1" ht="15" customHeight="1">
      <c r="B216" s="376"/>
      <c r="C216" s="310"/>
      <c r="D216" s="310"/>
      <c r="E216" s="310"/>
      <c r="F216" s="333">
        <v>3</v>
      </c>
      <c r="G216" s="371"/>
      <c r="H216" s="362" t="s">
        <v>3186</v>
      </c>
      <c r="I216" s="362"/>
      <c r="J216" s="362"/>
      <c r="K216" s="377"/>
    </row>
    <row r="217" s="1" customFormat="1" ht="15" customHeight="1">
      <c r="B217" s="376"/>
      <c r="C217" s="310"/>
      <c r="D217" s="310"/>
      <c r="E217" s="310"/>
      <c r="F217" s="333">
        <v>4</v>
      </c>
      <c r="G217" s="371"/>
      <c r="H217" s="362" t="s">
        <v>3187</v>
      </c>
      <c r="I217" s="362"/>
      <c r="J217" s="362"/>
      <c r="K217" s="377"/>
    </row>
    <row r="218" s="1" customFormat="1" ht="12.75" customHeight="1">
      <c r="B218" s="378"/>
      <c r="C218" s="379"/>
      <c r="D218" s="379"/>
      <c r="E218" s="379"/>
      <c r="F218" s="379"/>
      <c r="G218" s="379"/>
      <c r="H218" s="379"/>
      <c r="I218" s="379"/>
      <c r="J218" s="379"/>
      <c r="K218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Zdena Průšková</dc:creator>
  <cp:lastModifiedBy>Zdena Průšková</cp:lastModifiedBy>
  <dcterms:created xsi:type="dcterms:W3CDTF">2023-02-20T13:58:08Z</dcterms:created>
  <dcterms:modified xsi:type="dcterms:W3CDTF">2023-02-20T13:59:47Z</dcterms:modified>
</cp:coreProperties>
</file>