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01 - 01" sheetId="2" r:id="rId2"/>
    <sheet name="B01 - 03 - ZTI + VZT" sheetId="3" r:id="rId3"/>
    <sheet name="B01 - 02 - EL" sheetId="4" r:id="rId4"/>
    <sheet name="B01 -  04 - Zázemí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'B01 - 01'!$C$107:$K$393</definedName>
    <definedName name="_xlnm.Print_Area" localSheetId="1">'B01 - 01'!$C$4:$J$39,'B01 - 01'!$C$45:$J$89,'B01 - 01'!$C$95:$K$393</definedName>
    <definedName name="_xlnm._FilterDatabase" localSheetId="2" hidden="1">'B01 - 03 - ZTI + VZT'!$C$78:$K$81</definedName>
    <definedName name="_xlnm.Print_Area" localSheetId="2">'B01 - 03 - ZTI + VZT'!$C$4:$J$39,'B01 - 03 - ZTI + VZT'!$C$45:$J$60,'B01 - 03 - ZTI + VZT'!$C$66:$K$81</definedName>
    <definedName name="_xlnm._FilterDatabase" localSheetId="3" hidden="1">'B01 - 02 - EL'!$C$80:$K$85</definedName>
    <definedName name="_xlnm.Print_Area" localSheetId="3">'B01 - 02 - EL'!$C$4:$J$39,'B01 - 02 - EL'!$C$45:$J$62,'B01 - 02 - EL'!$C$68:$K$85</definedName>
    <definedName name="_xlnm._FilterDatabase" localSheetId="4" hidden="1">'B01 -  04 - Zázemí'!$C$96:$K$345</definedName>
    <definedName name="_xlnm.Print_Area" localSheetId="4">'B01 -  04 - Zázemí'!$C$4:$J$39,'B01 -  04 - Zázemí'!$C$45:$J$78,'B01 -  04 - Zázemí'!$C$84:$K$345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'B01 - 01'!$107:$107</definedName>
    <definedName name="_xlnm.Print_Titles" localSheetId="2">'B01 - 03 - ZTI + VZT'!$78:$78</definedName>
    <definedName name="_xlnm.Print_Titles" localSheetId="3">'B01 - 02 - EL'!$80:$80</definedName>
    <definedName name="_xlnm.Print_Titles" localSheetId="4">'B01 -  04 - Zázemí'!$96:$96</definedName>
  </definedNames>
  <calcPr fullCalcOnLoad="1"/>
</workbook>
</file>

<file path=xl/sharedStrings.xml><?xml version="1.0" encoding="utf-8"?>
<sst xmlns="http://schemas.openxmlformats.org/spreadsheetml/2006/main" count="6730" uniqueCount="1453">
  <si>
    <t>Export Komplet</t>
  </si>
  <si>
    <t>VZ</t>
  </si>
  <si>
    <t>2.0</t>
  </si>
  <si>
    <t>ZAMOK</t>
  </si>
  <si>
    <t>False</t>
  </si>
  <si>
    <t>{50be3cf8-7894-43ec-bbef-e412ef245e0f}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</si>
  <si>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</si>
  <si>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</si>
  <si>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</si>
  <si>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</si>
  <si>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</si>
  <si>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</si>
  <si>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</si>
  <si>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</si>
  <si>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</si>
  <si>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</si>
  <si>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</si>
  <si>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Infrastruktura - stavební část - B</t>
  </si>
  <si>
    <t>KSO:</t>
  </si>
  <si>
    <t/>
  </si>
  <si>
    <t>CC-CZ:</t>
  </si>
  <si>
    <t>Místo:</t>
  </si>
  <si>
    <t>Děčín - Máchovo náměstí</t>
  </si>
  <si>
    <t>Datum:</t>
  </si>
  <si>
    <t>21. 6. 2022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</si>
  <si>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</si>
  <si>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</si>
  <si>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</si>
  <si>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</si>
  <si>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</si>
  <si>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</si>
  <si>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</si>
  <si>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</si>
  <si>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</si>
  <si>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</si>
  <si>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</si>
  <si>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</si>
  <si>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</si>
  <si>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</si>
  <si>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</si>
  <si>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</si>
  <si>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</si>
  <si>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</si>
  <si>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</si>
  <si>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</si>
  <si>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</si>
  <si>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</si>
  <si>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</si>
  <si>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</si>
  <si>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</si>
  <si>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</si>
  <si>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</si>
  <si>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</si>
  <si>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</si>
  <si>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</si>
  <si>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</si>
  <si>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</si>
  <si>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</si>
  <si>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</si>
  <si>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</si>
  <si>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</si>
  <si>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</si>
  <si>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</si>
  <si>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</si>
  <si>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</si>
  <si>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</si>
  <si>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</si>
  <si>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</si>
  <si>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</si>
  <si>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</si>
  <si>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</si>
  <si>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</si>
  <si>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</si>
  <si>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</si>
  <si>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</si>
  <si>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</si>
  <si>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</si>
  <si>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{048bf7e8-8da6-494b-9469-6e3c768f85f9}</t>
  </si>
  <si>
    <t>2</t>
  </si>
  <si>
    <t>B01 - 03</t>
  </si>
  <si>
    <t>ZTI + VZT</t>
  </si>
  <si>
    <t>{63168e79-64fa-459e-a171-ddc3bd81cd17}</t>
  </si>
  <si>
    <t>B01 - 02</t>
  </si>
  <si>
    <t>EL</t>
  </si>
  <si>
    <t>{2ad33eee-5953-4d38-b2f5-393f4413d150}</t>
  </si>
  <si>
    <t>B01 -  04</t>
  </si>
  <si>
    <t>Zázemí</t>
  </si>
  <si>
    <t>{888ad457-8c48-4f27-bce0-3ac8b7203028}</t>
  </si>
  <si>
    <t>KRYCÍ LIST SOUPISU PRACÍ</t>
  </si>
  <si>
    <t>Objekt:</t>
  </si>
  <si>
    <t>B01 - 01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</si>
  <si>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</si>
  <si>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</si>
  <si>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</si>
  <si>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</si>
  <si>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</si>
  <si>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</si>
  <si>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</si>
  <si>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</si>
  <si>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</si>
  <si>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</si>
  <si>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TSP - Triedenie podľa TSP</t>
  </si>
  <si>
    <t xml:space="preserve">    73 - Práce pri kladení syntetických a terazzových podláh</t>
  </si>
  <si>
    <t>PSV - Práce a dodávky PSV</t>
  </si>
  <si>
    <t xml:space="preserve">    725 - Zdravotechnika - zařizovací předměty</t>
  </si>
  <si>
    <t xml:space="preserve">    735 - Ústřední vytápění - otopná tělesa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</si>
  <si>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</si>
  <si>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</si>
  <si>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</si>
  <si>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</si>
  <si>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</si>
  <si>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</si>
  <si>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</si>
  <si>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</si>
  <si>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</si>
  <si>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</si>
  <si>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</si>
  <si>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</si>
  <si>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</si>
  <si>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</si>
  <si>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</si>
  <si>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</si>
  <si>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</si>
  <si>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</si>
  <si>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</si>
  <si>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</si>
  <si>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</si>
  <si>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</si>
  <si>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</si>
  <si>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</si>
  <si>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</si>
  <si>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</si>
  <si>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</si>
  <si>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</si>
  <si>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</si>
  <si>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</si>
  <si>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</si>
  <si>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</si>
  <si>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</si>
  <si>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</si>
  <si>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</si>
  <si>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</si>
  <si>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</si>
  <si>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</si>
  <si>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dodatečně osazované do připravených otvorů bez zazdění hlav do č. 12</t>
  </si>
  <si>
    <t>t</t>
  </si>
  <si>
    <t>CS ÚRS 2022 01</t>
  </si>
  <si>
    <t>4</t>
  </si>
  <si>
    <t>-637001269</t>
  </si>
  <si>
    <t>Online PSC</t>
  </si>
  <si>
    <t>https://podminky.urs.cz/item/CS_URS_2022_01/317944321</t>
  </si>
  <si>
    <t>317944323</t>
  </si>
  <si>
    <t>Válcované nosníky dodatečně osazované do připravených otvorů bez zazdění hlav č. 14 až 22</t>
  </si>
  <si>
    <t>-173265911</t>
  </si>
  <si>
    <t>https://podminky.urs.cz/item/CS_URS_2022_01/317944323</t>
  </si>
  <si>
    <t>319201321</t>
  </si>
  <si>
    <t>Vyrovnání nerovného povrchu vnitřního i vnějšího zdiva bez odsekání vadných cihel, maltou (s dodáním hmot) tl. do 30 mm</t>
  </si>
  <si>
    <t>m2</t>
  </si>
  <si>
    <t>1349781879</t>
  </si>
  <si>
    <t>https://podminky.urs.cz/item/CS_URS_2022_01/319201321</t>
  </si>
  <si>
    <t>340271045</t>
  </si>
  <si>
    <t>Zazdívka otvorů v příčkách nebo stěnách pórobetonovými tvárnicemi plochy přes 1 m2 do 4 m2, objemová hmotnost 500 kg/m3, tloušťka příčky 150 mm</t>
  </si>
  <si>
    <t>1978458350</t>
  </si>
  <si>
    <t>https://podminky.urs.cz/item/CS_URS_2022_01/340271045</t>
  </si>
  <si>
    <t>VV</t>
  </si>
  <si>
    <t>2,63+2,31</t>
  </si>
  <si>
    <t>True</t>
  </si>
  <si>
    <t>5</t>
  </si>
  <si>
    <t>346244381</t>
  </si>
  <si>
    <t>Plentování ocelových válcovaných nosníků jednostranné cihlami na maltu, výška stojiny do 200 mm</t>
  </si>
  <si>
    <t>1758768642</t>
  </si>
  <si>
    <t>https://podminky.urs.cz/item/CS_URS_2022_01/346244381</t>
  </si>
  <si>
    <t>6</t>
  </si>
  <si>
    <t>Úpravy povrchů, podlahy a osazování výplní</t>
  </si>
  <si>
    <t>611325422</t>
  </si>
  <si>
    <t>Oprava vápenocementové omítky vnitřních ploch štukové dvouvrstvé, tloušťky do 20 mm a tloušťky štuku do 3 mm stropů, v rozsahu opravované plochy přes 10 do 30%</t>
  </si>
  <si>
    <t>-1120359618</t>
  </si>
  <si>
    <t>https://podminky.urs.cz/item/CS_URS_2022_01/611325422</t>
  </si>
  <si>
    <t>76,7+20,8+76,6+18,1+58,5+59+29,5+27,6-2,8</t>
  </si>
  <si>
    <t>7</t>
  </si>
  <si>
    <t>612325422</t>
  </si>
  <si>
    <t>Oprava vápenocementové omítky vnitřních ploch štukové dvouvrstvé, tloušťky do 20 mm a tloušťky štuku do 3 mm stěn, v rozsahu opravované plochy přes 10 do 30%</t>
  </si>
  <si>
    <t>-289437731</t>
  </si>
  <si>
    <t>https://podminky.urs.cz/item/CS_URS_2022_01/612325422</t>
  </si>
  <si>
    <t>145,8+88,56+145,9+80,3+286,9</t>
  </si>
  <si>
    <t>8</t>
  </si>
  <si>
    <t>612331141</t>
  </si>
  <si>
    <t>Omítka cementová vnitřních ploch nanášená ručně dvouvrstvá, tloušťky jádrové omítky do 10 mm a tloušťky štuku do 3 mm štuková plstí hlazená svislých konstrukcí stěn</t>
  </si>
  <si>
    <t>1173776125</t>
  </si>
  <si>
    <t>https://podminky.urs.cz/item/CS_URS_2022_01/612331141</t>
  </si>
  <si>
    <t>20,3+6,1+2*(2,63+2,31)</t>
  </si>
  <si>
    <t>9</t>
  </si>
  <si>
    <t>615142012</t>
  </si>
  <si>
    <t>Potažení vnitřních ploch pletivem v ploše nebo pruzích, na plném podkladu rabicovým provizorním přichycením nosníků</t>
  </si>
  <si>
    <t>-1223496814</t>
  </si>
  <si>
    <t>https://podminky.urs.cz/item/CS_URS_2022_01/615142012</t>
  </si>
  <si>
    <t>10</t>
  </si>
  <si>
    <t>619995001</t>
  </si>
  <si>
    <t>Začištění omítek (s dodáním hmot) kolem oken, dveří, podlah, obkladů apod.</t>
  </si>
  <si>
    <t>m</t>
  </si>
  <si>
    <t>163008270</t>
  </si>
  <si>
    <t>https://podminky.urs.cz/item/CS_URS_2022_01/619995001</t>
  </si>
  <si>
    <t>11</t>
  </si>
  <si>
    <t>629991011</t>
  </si>
  <si>
    <t>Zakrytí vnějších ploch před znečištěním včetně pozdějšího odkrytí výplní otvorů a svislých ploch fólií přilepenou lepící páskou</t>
  </si>
  <si>
    <t>524969580</t>
  </si>
  <si>
    <t>https://podminky.urs.cz/item/CS_URS_2022_01/629991011</t>
  </si>
  <si>
    <t>12</t>
  </si>
  <si>
    <t>632450134</t>
  </si>
  <si>
    <t>Potěr cementový vyrovnávací ze suchých směsí v ploše o průměrné (střední) tl. přes 40 do 50 mm</t>
  </si>
  <si>
    <t>-652936008</t>
  </si>
  <si>
    <t>https://podminky.urs.cz/item/CS_URS_2022_01/632450134</t>
  </si>
  <si>
    <t>13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</si>
  <si>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</si>
  <si>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</si>
  <si>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2004258415</t>
  </si>
  <si>
    <t>https://podminky.urs.cz/item/CS_URS_2022_01/632451441</t>
  </si>
  <si>
    <t>14</t>
  </si>
  <si>
    <t>632481213</t>
  </si>
  <si>
    <t>Separační vrstva k oddělení podlahových vrstev z polyetylénové fólie</t>
  </si>
  <si>
    <t>-1441279555</t>
  </si>
  <si>
    <t>https://podminky.urs.cz/item/CS_URS_2022_01/632481213</t>
  </si>
  <si>
    <t>642942611</t>
  </si>
  <si>
    <t>Osazování zárubní nebo rámů kovových dveřních lisovaných nebo z úhelníků bez dveřních křídel na montážní pěnu, plochy otvoru do 2,5 m2</t>
  </si>
  <si>
    <t>kus</t>
  </si>
  <si>
    <t>1580101221</t>
  </si>
  <si>
    <t>https://podminky.urs.cz/item/CS_URS_2022_01/642942611</t>
  </si>
  <si>
    <t>16</t>
  </si>
  <si>
    <t>M</t>
  </si>
  <si>
    <t>55331487</t>
  </si>
  <si>
    <t>zárubeň jednokřídlá ocelová pro zdění tl stěny 110-150mm rozměru 800/1970, 2100mm</t>
  </si>
  <si>
    <t>-542946721</t>
  </si>
  <si>
    <t>Ostatní konstrukce a práce, bourání</t>
  </si>
  <si>
    <t>17</t>
  </si>
  <si>
    <t>949101112</t>
  </si>
  <si>
    <t>Lešení pomocné pracovní pro objekty pozemních staveb pro zatížení do 150 kg/m2, o výšce lešeňové podlahy přes 1,9 do 3,5 m</t>
  </si>
  <si>
    <t>-1894247314</t>
  </si>
  <si>
    <t>https://podminky.urs.cz/item/CS_URS_2022_01/949101112</t>
  </si>
  <si>
    <t>18</t>
  </si>
  <si>
    <t>952901111</t>
  </si>
  <si>
    <t>Vyčištění budov nebo objektů před předáním do užívání budov bytové nebo občanské výstavby, světlé výšky podlaží do 4 m</t>
  </si>
  <si>
    <t>1507215508</t>
  </si>
  <si>
    <t>https://podminky.urs.cz/item/CS_URS_2022_01/952901111</t>
  </si>
  <si>
    <t>76,7+20,8+76,6+18,1+58,5+59,0+44,43</t>
  </si>
  <si>
    <t>19</t>
  </si>
  <si>
    <t>952902121</t>
  </si>
  <si>
    <t>Čištění budov při provádění oprav a udržovacích prací podlah drsných nebo chodníků zametením</t>
  </si>
  <si>
    <t>1825117879</t>
  </si>
  <si>
    <t>https://podminky.urs.cz/item/CS_URS_2022_01/952902121</t>
  </si>
  <si>
    <t>20</t>
  </si>
  <si>
    <t>952902601</t>
  </si>
  <si>
    <t>Čištění budov při provádění oprav a udržovacích prací vysátím prachu z trámů, nosníků apod.</t>
  </si>
  <si>
    <t>1496462751</t>
  </si>
  <si>
    <t>https://podminky.urs.cz/item/CS_URS_2022_01/952902601</t>
  </si>
  <si>
    <t>962032230</t>
  </si>
  <si>
    <t>Bourání zdiva nadzákladového z cihel nebo tvárnic z cihel pálených nebo vápenopískových, na maltu vápennou nebo vápenocementovou, objemu do 1 m3</t>
  </si>
  <si>
    <t>m3</t>
  </si>
  <si>
    <t>1236600211</t>
  </si>
  <si>
    <t>https://podminky.urs.cz/item/CS_URS_2022_01/962032230</t>
  </si>
  <si>
    <t>22</t>
  </si>
  <si>
    <t>962032432</t>
  </si>
  <si>
    <t>Bourání zdiva nadzákladového z cihel nebo tvárnic z dutých cihel nebo tvárnic pálených nebo nepálených, na maltu vápennou nebo vápenocementovou, objemu přes 1 m3</t>
  </si>
  <si>
    <t>968848569</t>
  </si>
  <si>
    <t>https://podminky.urs.cz/item/CS_URS_2022_01/962032432</t>
  </si>
  <si>
    <t>23</t>
  </si>
  <si>
    <t>968072455</t>
  </si>
  <si>
    <t>Vybourání kovových rámů oken s křídly, dveřních zárubní, vrat, stěn, ostění nebo obkladů dveřních zárubní, plochy do 2 m2</t>
  </si>
  <si>
    <t>-1325910352</t>
  </si>
  <si>
    <t>https://podminky.urs.cz/item/CS_URS_2022_01/968072455</t>
  </si>
  <si>
    <t>2*2,1*0,9</t>
  </si>
  <si>
    <t>24</t>
  </si>
  <si>
    <t>974031664</t>
  </si>
  <si>
    <t>Vysekání rýh ve zdivu cihelném na maltu vápennou nebo vápenocementovou pro vtahování nosníků do zdí, před vybouráním otvoru do hl. 150 mm, při v. nosníku do 150 mm</t>
  </si>
  <si>
    <t>1799543701</t>
  </si>
  <si>
    <t>https://podminky.urs.cz/item/CS_URS_2022_01/974031664</t>
  </si>
  <si>
    <t>2*2,2</t>
  </si>
  <si>
    <t>25</t>
  </si>
  <si>
    <t>975022241</t>
  </si>
  <si>
    <t>Podchycení nadzákladového zdiva dřevěnou výztuhou v. podchycení do 3 m, při tl. zdiva do 450 mm a délce podchycení do 3 m</t>
  </si>
  <si>
    <t>1624656435</t>
  </si>
  <si>
    <t>https://podminky.urs.cz/item/CS_URS_2022_01/975022241</t>
  </si>
  <si>
    <t>26</t>
  </si>
  <si>
    <t>978013191</t>
  </si>
  <si>
    <t>Otlučení vápenných nebo vápenocementových omítek vnitřních ploch stěn s vyškrabáním spar, s očištěním zdiva, v rozsahu přes 50 do 100 %</t>
  </si>
  <si>
    <t>-899052641</t>
  </si>
  <si>
    <t>https://podminky.urs.cz/item/CS_URS_2022_01/978013191</t>
  </si>
  <si>
    <t>27</t>
  </si>
  <si>
    <t>978059541</t>
  </si>
  <si>
    <t>Odsekání obkladů stěn včetně otlučení podkladní omítky až na zdivo z obkládaček vnitřních, z jakýchkoliv materiálů, plochy přes 1 m2</t>
  </si>
  <si>
    <t>7406719</t>
  </si>
  <si>
    <t>https://podminky.urs.cz/item/CS_URS_2022_01/978059541</t>
  </si>
  <si>
    <t>1,6*(1,5+1,4+1,4+1,2+1+1)</t>
  </si>
  <si>
    <t>997</t>
  </si>
  <si>
    <t>Přesun sutě</t>
  </si>
  <si>
    <t>28</t>
  </si>
  <si>
    <t>997013214</t>
  </si>
  <si>
    <t>Vnitrostaveništní doprava suti a vybouraných hmot vodorovně do 50 m svisle ručně pro budovy a haly výšky přes 12 do 15 m</t>
  </si>
  <si>
    <t>2098614088</t>
  </si>
  <si>
    <t>https://podminky.urs.cz/item/CS_URS_2022_01/997013214</t>
  </si>
  <si>
    <t>29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</si>
  <si>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</si>
  <si>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</si>
  <si>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-1149481102</t>
  </si>
  <si>
    <t>https://podminky.urs.cz/item/CS_URS_2022_01/997013219</t>
  </si>
  <si>
    <t>30</t>
  </si>
  <si>
    <t>997013501</t>
  </si>
  <si>
    <t>Odvoz suti a vybouraných hmot na skládku nebo meziskládku se složením, na vzdálenost do 1 km</t>
  </si>
  <si>
    <t>124234904</t>
  </si>
  <si>
    <t>https://podminky.urs.cz/item/CS_URS_2022_01/997013501</t>
  </si>
  <si>
    <t>31</t>
  </si>
  <si>
    <t>997013509</t>
  </si>
  <si>
    <t>Odvoz suti a vybouraných hmot na skládku nebo meziskládku se složením, na vzdálenost Příplatek k ceně za každý další i započatý 1 km přes 1 km</t>
  </si>
  <si>
    <t>205445196</t>
  </si>
  <si>
    <t>https://podminky.urs.cz/item/CS_URS_2022_01/997013509</t>
  </si>
  <si>
    <t>32</t>
  </si>
  <si>
    <t>997013511</t>
  </si>
  <si>
    <t>Odvoz suti a vybouraných hmot z meziskládky na skládku s naložením a se složením, na vzdálenost do 1 km</t>
  </si>
  <si>
    <t>1301438409</t>
  </si>
  <si>
    <t>https://podminky.urs.cz/item/CS_URS_2022_01/997013511</t>
  </si>
  <si>
    <t>33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</si>
  <si>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</si>
  <si>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</si>
  <si>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-607508934</t>
  </si>
  <si>
    <t>https://podminky.urs.cz/item/CS_URS_2022_01/997013609</t>
  </si>
  <si>
    <t>34</t>
  </si>
  <si>
    <t>997013813</t>
  </si>
  <si>
    <t>Poplatek za uložení stavebního odpadu na skládce (skládkovné) z plastických hmot zatříděného do Katalogu odpadů pod kódem 17 02 03</t>
  </si>
  <si>
    <t>1111624558</t>
  </si>
  <si>
    <t>https://podminky.urs.cz/item/CS_URS_2022_01/997013813</t>
  </si>
  <si>
    <t>998</t>
  </si>
  <si>
    <t>Přesun hmot</t>
  </si>
  <si>
    <t>35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</si>
  <si>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</si>
  <si>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</si>
  <si>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725864718</t>
  </si>
  <si>
    <t>https://podminky.urs.cz/item/CS_URS_2022_01/998011003</t>
  </si>
  <si>
    <t>TSP</t>
  </si>
  <si>
    <t>Triedenie podľa TSP</t>
  </si>
  <si>
    <t>73</t>
  </si>
  <si>
    <t>Práce pri kladení syntetických a terazzových podláh</t>
  </si>
  <si>
    <t>36</t>
  </si>
  <si>
    <t>998735102</t>
  </si>
  <si>
    <t>Přesun hmot pro otopná tělesa stanovený z hmotnosti přesunovaného materiálu vodorovná dopravní vzdálenost do 50 m v objektech výšky přes 6 do 12 m</t>
  </si>
  <si>
    <t>343446039</t>
  </si>
  <si>
    <t>https://podminky.urs.cz/item/CS_URS_2022_01/998735102</t>
  </si>
  <si>
    <t>PSV</t>
  </si>
  <si>
    <t>Práce a dodávky PSV</t>
  </si>
  <si>
    <t>725</t>
  </si>
  <si>
    <t>Zdravotechnika - zařizovací předměty</t>
  </si>
  <si>
    <t>37</t>
  </si>
  <si>
    <t>725210821</t>
  </si>
  <si>
    <t>Demontáž umyvadel bez výtokových armatur umyvadel</t>
  </si>
  <si>
    <t>soubor</t>
  </si>
  <si>
    <t>44786608</t>
  </si>
  <si>
    <t>https://podminky.urs.cz/item/CS_URS_2022_01/725210821</t>
  </si>
  <si>
    <t>38</t>
  </si>
  <si>
    <t>725310823</t>
  </si>
  <si>
    <t>Demontáž dřezů jednodílných bez výtokových armatur vestavěných v kuchyňských sestavách</t>
  </si>
  <si>
    <t>-1092971531</t>
  </si>
  <si>
    <t>https://podminky.urs.cz/item/CS_URS_2022_01/725310823</t>
  </si>
  <si>
    <t>39</t>
  </si>
  <si>
    <t>725820801</t>
  </si>
  <si>
    <t>Demontáž baterií nástěnných do G 3/4</t>
  </si>
  <si>
    <t>-493292579</t>
  </si>
  <si>
    <t>https://podminky.urs.cz/item/CS_URS_2022_01/725820801</t>
  </si>
  <si>
    <t>40</t>
  </si>
  <si>
    <t>725820802</t>
  </si>
  <si>
    <t>Demontáž baterií stojánkových do 1 otvoru</t>
  </si>
  <si>
    <t>1167632185</t>
  </si>
  <si>
    <t>https://podminky.urs.cz/item/CS_URS_2022_01/725820802</t>
  </si>
  <si>
    <t>735</t>
  </si>
  <si>
    <t>Ústřední vytápění - otopná tělesa</t>
  </si>
  <si>
    <t>41</t>
  </si>
  <si>
    <t>R735192921</t>
  </si>
  <si>
    <t>Ostatní opravy otopných těles - výměna/repase krytu tělesa</t>
  </si>
  <si>
    <t>1112360725</t>
  </si>
  <si>
    <t>742</t>
  </si>
  <si>
    <t>Elektroinstalace - slaboproud</t>
  </si>
  <si>
    <t>42</t>
  </si>
  <si>
    <t>742330801</t>
  </si>
  <si>
    <t>Demontáž strukturované kabeláže rozvaděče</t>
  </si>
  <si>
    <t>-1227476278</t>
  </si>
  <si>
    <t>https://podminky.urs.cz/item/CS_URS_2022_01/742330801</t>
  </si>
  <si>
    <t>43</t>
  </si>
  <si>
    <t>742330811</t>
  </si>
  <si>
    <t>Demontáž strukturované kabeláže zařízení do rozvaděče switche, UPS, DVR, server</t>
  </si>
  <si>
    <t>-423097204</t>
  </si>
  <si>
    <t>https://podminky.urs.cz/item/CS_URS_2022_01/742330811</t>
  </si>
  <si>
    <t>44</t>
  </si>
  <si>
    <t>742340821</t>
  </si>
  <si>
    <t>Demontáž jednotného času školního zvonku</t>
  </si>
  <si>
    <t>1502626654</t>
  </si>
  <si>
    <t>https://podminky.urs.cz/item/CS_URS_2022_01/742340821</t>
  </si>
  <si>
    <t>45</t>
  </si>
  <si>
    <t>742410801</t>
  </si>
  <si>
    <t>Demontáž rozhlasu reproduktoru podhledového, nástěnného, směrového</t>
  </si>
  <si>
    <t>786823287</t>
  </si>
  <si>
    <t>https://podminky.urs.cz/item/CS_URS_2022_01/742410801</t>
  </si>
  <si>
    <t>46</t>
  </si>
  <si>
    <t>742430801</t>
  </si>
  <si>
    <t>Demontáž audiovizuální techniky projektoru včetně držáku</t>
  </si>
  <si>
    <t>1155693435</t>
  </si>
  <si>
    <t>https://podminky.urs.cz/item/CS_URS_2022_01/742430801</t>
  </si>
  <si>
    <t>762</t>
  </si>
  <si>
    <t>Konstrukce tesařské</t>
  </si>
  <si>
    <t>47</t>
  </si>
  <si>
    <t>762511241</t>
  </si>
  <si>
    <t>Podlahové konstrukce podkladové z dřevoštěpkových desek OSB jednovrstvých šroubovaných na sraz, tloušťky desky 10 mm</t>
  </si>
  <si>
    <t>150446270</t>
  </si>
  <si>
    <t>https://podminky.urs.cz/item/CS_URS_2022_01/762511241</t>
  </si>
  <si>
    <t>44,43+25</t>
  </si>
  <si>
    <t>48</t>
  </si>
  <si>
    <t>762511893</t>
  </si>
  <si>
    <t>Demontáž podlahové konstrukce podkladové z dřevoštěpkových desek dvouvrstvých šroubovaných na pero a drážku, tloušťka desky do 2x15 mm</t>
  </si>
  <si>
    <t>-1981612328</t>
  </si>
  <si>
    <t>https://podminky.urs.cz/item/CS_URS_2022_01/762511893</t>
  </si>
  <si>
    <t>49</t>
  </si>
  <si>
    <t>762512811</t>
  </si>
  <si>
    <t>Demontáž podlahové konstrukce podkladové roštu podkladového</t>
  </si>
  <si>
    <t>1226113699</t>
  </si>
  <si>
    <t>https://podminky.urs.cz/item/CS_URS_2022_01/762512811</t>
  </si>
  <si>
    <t>11+2,5</t>
  </si>
  <si>
    <t>50</t>
  </si>
  <si>
    <t>998762102</t>
  </si>
  <si>
    <t>Přesun hmot pro konstrukce tesařské stanovený z hmotnosti přesunovaného materiálu vodorovná dopravní vzdálenost do 50 m v objektech výšky přes 6 do 12 m</t>
  </si>
  <si>
    <t>-1344806026</t>
  </si>
  <si>
    <t>https://podminky.urs.cz/item/CS_URS_2022_01/998762102</t>
  </si>
  <si>
    <t>51</t>
  </si>
  <si>
    <t>R762512245</t>
  </si>
  <si>
    <t>Oprava podlahové konstrukce podkladové montáž z desek dřevotřískových, dřevoštěpkových nebo cementotřískových na podklad dřevěný šroubováním</t>
  </si>
  <si>
    <t>-157530900</t>
  </si>
  <si>
    <t>763</t>
  </si>
  <si>
    <t>Konstrukce suché výstavby</t>
  </si>
  <si>
    <t>52</t>
  </si>
  <si>
    <t>763111373</t>
  </si>
  <si>
    <t>Příčka ze sádrokartonových desek s nosnou konstrukcí z jednoduchých ocelových profilů UW, CW jednoduše opláštěná deskou s ochranou proti rentgenovému záření DFI tl. 12,5mm s izolací, EI 30, příčka tl. 125 mm, profil 100, Rw do 58 dB</t>
  </si>
  <si>
    <t>-1451376219</t>
  </si>
  <si>
    <t>https://podminky.urs.cz/item/CS_URS_2022_01/763111373</t>
  </si>
  <si>
    <t>53</t>
  </si>
  <si>
    <t>763111717</t>
  </si>
  <si>
    <t>Příčka ze sádrokartonových desek ostatní konstrukce a práce na příčkách ze sádrokartonových desek základní penetrační nátěr (oboustranný)</t>
  </si>
  <si>
    <t>1853709866</t>
  </si>
  <si>
    <t>https://podminky.urs.cz/item/CS_URS_2022_01/763111717</t>
  </si>
  <si>
    <t>54</t>
  </si>
  <si>
    <t>763111812</t>
  </si>
  <si>
    <t>Demontáž příček ze sádrokartonových desek s nosnou konstrukcí z ocelových profilů jednoduchých, opláštění dvojité</t>
  </si>
  <si>
    <t>72165547</t>
  </si>
  <si>
    <t>https://podminky.urs.cz/item/CS_URS_2022_01/763111812</t>
  </si>
  <si>
    <t>55</t>
  </si>
  <si>
    <t>763131533</t>
  </si>
  <si>
    <t>Podhled ze sádrokartonových desek jednovrstvá zavěšená spodní konstrukce z ocelových profilů CD, UD jednoduše opláštěná deskou protipožární DF, tl. 15 mm, s izolací, EI 30</t>
  </si>
  <si>
    <t>2020403339</t>
  </si>
  <si>
    <t>https://podminky.urs.cz/item/CS_URS_2022_01/763131533</t>
  </si>
  <si>
    <t>56</t>
  </si>
  <si>
    <t>763164553</t>
  </si>
  <si>
    <t>Obklad konstrukcí sádrokartonovými deskami včetně ochranných úhelníků ve tvaru L rozvinuté šíře přes 0,8 m, opláštěný deskou akustickou, tl. 12,5 mm</t>
  </si>
  <si>
    <t>-1493482596</t>
  </si>
  <si>
    <t>https://podminky.urs.cz/item/CS_URS_2022_01/763164553</t>
  </si>
  <si>
    <t>57</t>
  </si>
  <si>
    <t>R001</t>
  </si>
  <si>
    <t>Šikmá plošina přenosná dle PD</t>
  </si>
  <si>
    <t>-326096594</t>
  </si>
  <si>
    <t>58</t>
  </si>
  <si>
    <t>763181811</t>
  </si>
  <si>
    <t>Demontáž kovových zárubní konstrukcí ze sádrokartonových příček výšky do 2,75 m jednokřídlových</t>
  </si>
  <si>
    <t>-1407464069</t>
  </si>
  <si>
    <t>https://podminky.urs.cz/item/CS_URS_2022_01/763181811</t>
  </si>
  <si>
    <t>59</t>
  </si>
  <si>
    <t>763183112</t>
  </si>
  <si>
    <t>Výplně otvorů konstrukcí ze sádrokartonových desek montáž stavebního pouzdra posuvných dveří do sádrokartonové příčky s jednou kapsou pro jedno dveřní křídlo, průchozí šířky přes 800 do 1200 mm</t>
  </si>
  <si>
    <t>-962900255</t>
  </si>
  <si>
    <t>https://podminky.urs.cz/item/CS_URS_2022_01/763183112</t>
  </si>
  <si>
    <t>60</t>
  </si>
  <si>
    <t>55331613</t>
  </si>
  <si>
    <t>pouzdro stavební posuvných dveří jednopouzdrové 900mm standardní rozměr</t>
  </si>
  <si>
    <t>1605903688</t>
  </si>
  <si>
    <t>61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</si>
  <si>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</si>
  <si>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</si>
  <si>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-71321020</t>
  </si>
  <si>
    <t>https://podminky.urs.cz/item/CS_URS_2022_01/998763302</t>
  </si>
  <si>
    <t>765</t>
  </si>
  <si>
    <t>Krytina skládaná</t>
  </si>
  <si>
    <t>62</t>
  </si>
  <si>
    <t>765191011</t>
  </si>
  <si>
    <t>Montáž pojistné hydroizolační nebo parotěsné fólie kladené ve sklonu přes 20° volně na krokve</t>
  </si>
  <si>
    <t>622464125</t>
  </si>
  <si>
    <t>https://podminky.urs.cz/item/CS_URS_2022_01/765191011</t>
  </si>
  <si>
    <t>63</t>
  </si>
  <si>
    <t>28329220</t>
  </si>
  <si>
    <t>fólie kontaktní difuzně propustná pro doplňkovou hydroizolační vrstvu, monolitická dvouvrstvá PES 270g/m2</t>
  </si>
  <si>
    <t>848507205</t>
  </si>
  <si>
    <t>12*1,1 'Přepočtené koeficientem množství</t>
  </si>
  <si>
    <t>766</t>
  </si>
  <si>
    <t>Konstrukce truhlářské</t>
  </si>
  <si>
    <t>64</t>
  </si>
  <si>
    <t>766411812</t>
  </si>
  <si>
    <t>Demontáž obložení stěn panely, plochy přes 1,5 m2</t>
  </si>
  <si>
    <t>1444834502</t>
  </si>
  <si>
    <t>https://podminky.urs.cz/item/CS_URS_2022_01/766411812</t>
  </si>
  <si>
    <t>65</t>
  </si>
  <si>
    <t>766491851</t>
  </si>
  <si>
    <t>Demontáž ostatních truhlářských konstrukcí prahů dveří jednokřídlových</t>
  </si>
  <si>
    <t>-1812273367</t>
  </si>
  <si>
    <t>https://podminky.urs.cz/item/CS_URS_2022_01/766491851</t>
  </si>
  <si>
    <t>66</t>
  </si>
  <si>
    <t>766660001</t>
  </si>
  <si>
    <t>Montáž dveřních křídel dřevěných nebo plastových otevíravých do ocelové zárubně povrchově upravených jednokřídlových, šířky do 800 mm</t>
  </si>
  <si>
    <t>-1566670023</t>
  </si>
  <si>
    <t>https://podminky.urs.cz/item/CS_URS_2022_01/766660001</t>
  </si>
  <si>
    <t>67</t>
  </si>
  <si>
    <t>61162074</t>
  </si>
  <si>
    <t>dveře jednokřídlé voštinové povrch laminátový plné 800x1970-2100mm</t>
  </si>
  <si>
    <t>372728511</t>
  </si>
  <si>
    <t>68</t>
  </si>
  <si>
    <t>766660312</t>
  </si>
  <si>
    <t>Montáž dveřních křídel dřevěných nebo plastových posuvných dveří do pouzdra zděné příčky s jednou kapsou jednokřídlových, průchozí šířky přes 800 do 1200 mm</t>
  </si>
  <si>
    <t>518867933</t>
  </si>
  <si>
    <t>https://podminky.urs.cz/item/CS_URS_2022_01/766660312</t>
  </si>
  <si>
    <t>69</t>
  </si>
  <si>
    <t>R29100</t>
  </si>
  <si>
    <t>dveře vnitřní posuvné včetně svislého madla a kování</t>
  </si>
  <si>
    <t>2028742761</t>
  </si>
  <si>
    <t>70</t>
  </si>
  <si>
    <t>766671005</t>
  </si>
  <si>
    <t>Montáž střešních oken dřevěných nebo plastových kyvných, výklopných/kyvných s okenním rámem a lemováním, s plisovaným límcem, s napojením na krytinu do krytiny ploché, rozměru 78 x 140 cm</t>
  </si>
  <si>
    <t>1186565176</t>
  </si>
  <si>
    <t>https://podminky.urs.cz/item/CS_URS_2022_01/766671005</t>
  </si>
  <si>
    <t>71</t>
  </si>
  <si>
    <t>R24499</t>
  </si>
  <si>
    <t>okno střešní dřevěné kyvné, izolační trojsklo 78x140cm, Uw=1,1W/m2K Al oplechování včetně el.ovládání a el.rolet</t>
  </si>
  <si>
    <t>-2060583007</t>
  </si>
  <si>
    <t>72</t>
  </si>
  <si>
    <t>766674811</t>
  </si>
  <si>
    <t>Demontáž střešních oken na krytině hladké a drážkové, sklonu přes 30 do 45°</t>
  </si>
  <si>
    <t>1753396839</t>
  </si>
  <si>
    <t>https://podminky.urs.cz/item/CS_URS_2022_01/766674811</t>
  </si>
  <si>
    <t>766691914</t>
  </si>
  <si>
    <t>Ostatní práce vyvěšení nebo zavěšení křídel s případným uložením a opětovným zavěšením po provedení stavebních změn dřevěných dveřních, plochy do 2 m2</t>
  </si>
  <si>
    <t>-351635766</t>
  </si>
  <si>
    <t>https://podminky.urs.cz/item/CS_URS_2022_01/766691914</t>
  </si>
  <si>
    <t>74</t>
  </si>
  <si>
    <t>998766202</t>
  </si>
  <si>
    <t>Přesun hmot pro konstrukce truhlářské stanovený procentní sazbou (%) z ceny vodorovná dopravní vzdálenost do 50 m v objektech výšky přes 6 do 12 m</t>
  </si>
  <si>
    <t>%</t>
  </si>
  <si>
    <t>247791921</t>
  </si>
  <si>
    <t>https://podminky.urs.cz/item/CS_URS_2022_01/998766202</t>
  </si>
  <si>
    <t>767</t>
  </si>
  <si>
    <t>Konstrukce zámečnické</t>
  </si>
  <si>
    <t>75</t>
  </si>
  <si>
    <t>998767202</t>
  </si>
  <si>
    <t>Přesun hmot pro zámečnické konstrukce stanovený procentní sazbou (%) z ceny vodorovná dopravní vzdálenost do 50 m v objektech výšky přes 6 do 12 m</t>
  </si>
  <si>
    <t>-1128148351</t>
  </si>
  <si>
    <t>https://podminky.urs.cz/item/CS_URS_2022_01/998767202</t>
  </si>
  <si>
    <t>76</t>
  </si>
  <si>
    <t>R767113110</t>
  </si>
  <si>
    <t>Montáž stěn a příček pro zasklení z hliníkových profilů, plochy jednotlivých stěn do 6 m2 včetně dveří</t>
  </si>
  <si>
    <t>-1113935983</t>
  </si>
  <si>
    <t>77</t>
  </si>
  <si>
    <t>R54782</t>
  </si>
  <si>
    <t>Prosklená stěna s jednokřídlovými dveřmi interiérové dle PD</t>
  </si>
  <si>
    <t>-368533342</t>
  </si>
  <si>
    <t>775</t>
  </si>
  <si>
    <t>Podlahy skládané</t>
  </si>
  <si>
    <t>78</t>
  </si>
  <si>
    <t>775510953</t>
  </si>
  <si>
    <t>Doplnění podlah vlysových bez broušení a olištování tl. do 22 mm, plochy přes 1 do 2 m2</t>
  </si>
  <si>
    <t>1214904119</t>
  </si>
  <si>
    <t>https://podminky.urs.cz/item/CS_URS_2022_01/775510953</t>
  </si>
  <si>
    <t>79</t>
  </si>
  <si>
    <t>61192142</t>
  </si>
  <si>
    <t>vlysy parketové š 50mm do dl 300mm I třída buk</t>
  </si>
  <si>
    <t>1316235087</t>
  </si>
  <si>
    <t>1*2,1 'Přepočtené koeficientem množství</t>
  </si>
  <si>
    <t>80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</si>
  <si>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</si>
  <si>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</si>
  <si>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1890924154</t>
  </si>
  <si>
    <t>https://podminky.urs.cz/item/CS_URS_2022_01/775591919</t>
  </si>
  <si>
    <t>20,8+18,1</t>
  </si>
  <si>
    <t>81</t>
  </si>
  <si>
    <t>775591920</t>
  </si>
  <si>
    <t>Ostatní práce při opravách dřevěných podlah dokončovací vysátí</t>
  </si>
  <si>
    <t>1487157671</t>
  </si>
  <si>
    <t>https://podminky.urs.cz/item/CS_URS_2022_01/775591920</t>
  </si>
  <si>
    <t>82</t>
  </si>
  <si>
    <t>775591921</t>
  </si>
  <si>
    <t>Ostatní práce při opravách dřevěných podlah lakování jednotlivé operace základní lak</t>
  </si>
  <si>
    <t>-717329385</t>
  </si>
  <si>
    <t>https://podminky.urs.cz/item/CS_URS_2022_01/775591921</t>
  </si>
  <si>
    <t>83</t>
  </si>
  <si>
    <t>775591923</t>
  </si>
  <si>
    <t>Ostatní práce při opravách dřevěných podlah lakování jednotlivé operace vrchní lak pro vysokou zátěž (sportovní prostory)</t>
  </si>
  <si>
    <t>1607738336</t>
  </si>
  <si>
    <t>https://podminky.urs.cz/item/CS_URS_2022_01/775591923</t>
  </si>
  <si>
    <t>84</t>
  </si>
  <si>
    <t>775591926</t>
  </si>
  <si>
    <t>Ostatní práce při opravách dřevěných podlah lakování jednotlivé operace mezibroušení mezi vrstvami laku</t>
  </si>
  <si>
    <t>-1236344148</t>
  </si>
  <si>
    <t>https://podminky.urs.cz/item/CS_URS_2022_01/775591926</t>
  </si>
  <si>
    <t>85</t>
  </si>
  <si>
    <t>998775202</t>
  </si>
  <si>
    <t>Přesun hmot pro podlahy skládané stanovený procentní sazbou (%) z ceny vodorovná dopravní vzdálenost do 50 m v objektech výšky přes 6 do 12 m</t>
  </si>
  <si>
    <t>1470908404</t>
  </si>
  <si>
    <t>https://podminky.urs.cz/item/CS_URS_2022_01/998775202</t>
  </si>
  <si>
    <t>776</t>
  </si>
  <si>
    <t>Podlahy povlakové</t>
  </si>
  <si>
    <t>86</t>
  </si>
  <si>
    <t>776111311</t>
  </si>
  <si>
    <t>Příprava podkladu vysátí podlah</t>
  </si>
  <si>
    <t>123603868</t>
  </si>
  <si>
    <t>https://podminky.urs.cz/item/CS_URS_2022_01/776111311</t>
  </si>
  <si>
    <t>87</t>
  </si>
  <si>
    <t>776121112</t>
  </si>
  <si>
    <t>Příprava podkladu penetrace vodou ředitelná podlah</t>
  </si>
  <si>
    <t>1447208777</t>
  </si>
  <si>
    <t>https://podminky.urs.cz/item/CS_URS_2022_01/776121112</t>
  </si>
  <si>
    <t>88</t>
  </si>
  <si>
    <t>776141121</t>
  </si>
  <si>
    <t>Příprava podkladu vyrovnání samonivelační stěrkou podlah min.pevnosti 30 MPa, tloušťky do 3 mm</t>
  </si>
  <si>
    <t>88531305</t>
  </si>
  <si>
    <t>https://podminky.urs.cz/item/CS_URS_2022_01/776141121</t>
  </si>
  <si>
    <t>89</t>
  </si>
  <si>
    <t>776201812</t>
  </si>
  <si>
    <t>Demontáž povlakových podlahovin lepených ručně s podložkou</t>
  </si>
  <si>
    <t>1522197294</t>
  </si>
  <si>
    <t>https://podminky.urs.cz/item/CS_URS_2022_01/776201812</t>
  </si>
  <si>
    <t>76,7+76,6+58,5+59+44,43+26,0</t>
  </si>
  <si>
    <t>90</t>
  </si>
  <si>
    <t>776221111</t>
  </si>
  <si>
    <t>Montáž podlahovin z PVC lepením standardním lepidlem z pásů standardních</t>
  </si>
  <si>
    <t>-234284081</t>
  </si>
  <si>
    <t>https://podminky.urs.cz/item/CS_URS_2022_01/776221111</t>
  </si>
  <si>
    <t>91</t>
  </si>
  <si>
    <t>284R11140</t>
  </si>
  <si>
    <t>PVC vinyl heterogenní protiskluzná dle PD</t>
  </si>
  <si>
    <t>-438609919</t>
  </si>
  <si>
    <t>341,23*1,1 'Přepočtené koeficientem množství</t>
  </si>
  <si>
    <t>92</t>
  </si>
  <si>
    <t>776411111</t>
  </si>
  <si>
    <t>Montáž soklíků lepením obvodových, výšky do 80 mm</t>
  </si>
  <si>
    <t>-952899603</t>
  </si>
  <si>
    <t>https://podminky.urs.cz/item/CS_URS_2022_01/776411111</t>
  </si>
  <si>
    <t>93</t>
  </si>
  <si>
    <t>28411003</t>
  </si>
  <si>
    <t>lišta soklová PVC 30x30mm</t>
  </si>
  <si>
    <t>-1774845143</t>
  </si>
  <si>
    <t>155,5*1,02 'Přepočtené koeficientem množství</t>
  </si>
  <si>
    <t>94</t>
  </si>
  <si>
    <t>776421312</t>
  </si>
  <si>
    <t>Montáž lišt přechodových šroubovaných</t>
  </si>
  <si>
    <t>-141606743</t>
  </si>
  <si>
    <t>https://podminky.urs.cz/item/CS_URS_2022_01/776421312</t>
  </si>
  <si>
    <t>95</t>
  </si>
  <si>
    <t>55343119</t>
  </si>
  <si>
    <t>profil přechodový Al narážecí 40mm dub, buk, javor, třešeň</t>
  </si>
  <si>
    <t>-1308788062</t>
  </si>
  <si>
    <t>2*1,02 'Přepočtené koeficientem množství</t>
  </si>
  <si>
    <t>96</t>
  </si>
  <si>
    <t>1243009992</t>
  </si>
  <si>
    <t>2+0,9</t>
  </si>
  <si>
    <t>97</t>
  </si>
  <si>
    <t>55343110</t>
  </si>
  <si>
    <t>profil přechodový Al narážecí 30mm stříbro</t>
  </si>
  <si>
    <t>1109467973</t>
  </si>
  <si>
    <t>2,9*1,02 'Přepočtené koeficientem množství</t>
  </si>
  <si>
    <t>98</t>
  </si>
  <si>
    <t>998776202</t>
  </si>
  <si>
    <t>Přesun hmot pro podlahy povlakové stanovený procentní sazbou (%) z ceny vodorovná dopravní vzdálenost do 50 m v objektech výšky přes 6 do 12 m</t>
  </si>
  <si>
    <t>-1656743588</t>
  </si>
  <si>
    <t>https://podminky.urs.cz/item/CS_URS_2022_01/998776202</t>
  </si>
  <si>
    <t>781</t>
  </si>
  <si>
    <t>Dokončovací práce - obklady</t>
  </si>
  <si>
    <t>99</t>
  </si>
  <si>
    <t>781121011</t>
  </si>
  <si>
    <t>Příprava podkladu před provedením obkladu nátěr penetrační na stěnu</t>
  </si>
  <si>
    <t>564844460</t>
  </si>
  <si>
    <t>https://podminky.urs.cz/item/CS_URS_2022_01/781121011</t>
  </si>
  <si>
    <t>100</t>
  </si>
  <si>
    <t>781474115</t>
  </si>
  <si>
    <t>Montáž obkladů vnitřních stěn z dlaždic keramických lepených flexibilním lepidlem maloformátových hladkých přes 22 do 25 ks/m2</t>
  </si>
  <si>
    <t>-545403082</t>
  </si>
  <si>
    <t>https://podminky.urs.cz/item/CS_URS_2022_01/781474115</t>
  </si>
  <si>
    <t>101</t>
  </si>
  <si>
    <t>59761039</t>
  </si>
  <si>
    <t>obklad keramický hladký přes 22 do 25ks/m2</t>
  </si>
  <si>
    <t>-386222624</t>
  </si>
  <si>
    <t>17,9*1,1 'Přepočtené koeficientem množství</t>
  </si>
  <si>
    <t>102</t>
  </si>
  <si>
    <t>58582019</t>
  </si>
  <si>
    <t>spárovací hmota cementová flexibilní CG2 různé barvy</t>
  </si>
  <si>
    <t>kg</t>
  </si>
  <si>
    <t>-438074540</t>
  </si>
  <si>
    <t>103</t>
  </si>
  <si>
    <t>58582063</t>
  </si>
  <si>
    <t>lepidlo cementové vysoce flexibilní C2S2</t>
  </si>
  <si>
    <t>-60172412</t>
  </si>
  <si>
    <t>104</t>
  </si>
  <si>
    <t>998781202</t>
  </si>
  <si>
    <t>Přesun hmot pro obklady keramické stanovený procentní sazbou (%) z ceny vodorovná dopravní vzdálenost do 50 m v objektech výšky přes 6 do 12 m</t>
  </si>
  <si>
    <t>211996734</t>
  </si>
  <si>
    <t>https://podminky.urs.cz/item/CS_URS_2022_01/998781202</t>
  </si>
  <si>
    <t>783</t>
  </si>
  <si>
    <t>Dokončovací práce - nátěry</t>
  </si>
  <si>
    <t>105</t>
  </si>
  <si>
    <t>783301303</t>
  </si>
  <si>
    <t>Příprava podkladu zámečnických konstrukcí před provedením nátěru odrezivění odrezovačem bezoplachovým</t>
  </si>
  <si>
    <t>-1526749719</t>
  </si>
  <si>
    <t>https://podminky.urs.cz/item/CS_URS_2022_01/783301303</t>
  </si>
  <si>
    <t>106</t>
  </si>
  <si>
    <t>783301313</t>
  </si>
  <si>
    <t>Příprava podkladu zámečnických konstrukcí před provedením nátěru odmaštění odmašťovačem ředidlovým</t>
  </si>
  <si>
    <t>-2059809868</t>
  </si>
  <si>
    <t>https://podminky.urs.cz/item/CS_URS_2022_01/783301313</t>
  </si>
  <si>
    <t>107</t>
  </si>
  <si>
    <t>783322101</t>
  </si>
  <si>
    <t>Tmelení zámečnických konstrukcí včetně přebroušení tmelených míst, tmelem disperzním akrylátovým nebo latexovým</t>
  </si>
  <si>
    <t>-175539331</t>
  </si>
  <si>
    <t>https://podminky.urs.cz/item/CS_URS_2022_01/783322101</t>
  </si>
  <si>
    <t>108</t>
  </si>
  <si>
    <t>783324101</t>
  </si>
  <si>
    <t>Základní nátěr zámečnických konstrukcí jednonásobný akrylátový</t>
  </si>
  <si>
    <t>299491336</t>
  </si>
  <si>
    <t>https://podminky.urs.cz/item/CS_URS_2022_01/783324101</t>
  </si>
  <si>
    <t>109</t>
  </si>
  <si>
    <t>783327101</t>
  </si>
  <si>
    <t>Krycí nátěr (email) zámečnických konstrukcí jednonásobný akrylátový</t>
  </si>
  <si>
    <t>-1620607623</t>
  </si>
  <si>
    <t>https://podminky.urs.cz/item/CS_URS_2022_01/783327101</t>
  </si>
  <si>
    <t>784</t>
  </si>
  <si>
    <t>Dokončovací práce - malby a tapety</t>
  </si>
  <si>
    <t>110</t>
  </si>
  <si>
    <t>784121003</t>
  </si>
  <si>
    <t>Oškrabání malby v místnostech výšky přes 3,80 do 5,00 m</t>
  </si>
  <si>
    <t>-1016039786</t>
  </si>
  <si>
    <t>https://podminky.urs.cz/item/CS_URS_2022_01/784121003</t>
  </si>
  <si>
    <t>111</t>
  </si>
  <si>
    <t>784161001</t>
  </si>
  <si>
    <t>Tmelení spar a rohů, šířky do 3 mm akrylátovým tmelem v místnostech výšky do 3,80 m</t>
  </si>
  <si>
    <t>352355448</t>
  </si>
  <si>
    <t>https://podminky.urs.cz/item/CS_URS_2022_01/784161001</t>
  </si>
  <si>
    <t>112</t>
  </si>
  <si>
    <t>784161203</t>
  </si>
  <si>
    <t>Lokální vyrovnání podkladu sádrovou stěrkou, tloušťky do 3 mm, plochy do 0,1 m2 v místnostech výšky přes 3,80 do 5,00 m</t>
  </si>
  <si>
    <t>973754419</t>
  </si>
  <si>
    <t>https://podminky.urs.cz/item/CS_URS_2022_01/784161203</t>
  </si>
  <si>
    <t>113</t>
  </si>
  <si>
    <t>784171113</t>
  </si>
  <si>
    <t>Zakrytí nemalovaných ploch (materiál ve specifikaci) včetně pozdějšího odkrytí svislých ploch např. stěn, oken, dveří v místnostech výšky přes 3,80 do 5,00</t>
  </si>
  <si>
    <t>-1134613964</t>
  </si>
  <si>
    <t>https://podminky.urs.cz/item/CS_URS_2022_01/784171113</t>
  </si>
  <si>
    <t>114</t>
  </si>
  <si>
    <t>58124842</t>
  </si>
  <si>
    <t>fólie pro malířské potřeby zakrývací tl 7µ 4x5m</t>
  </si>
  <si>
    <t>1692080926</t>
  </si>
  <si>
    <t>69,195+52,5</t>
  </si>
  <si>
    <t>121,695*1,05 'Přepočtené koeficientem množství</t>
  </si>
  <si>
    <t>115</t>
  </si>
  <si>
    <t>784171123</t>
  </si>
  <si>
    <t>Zakrytí nemalovaných ploch (materiál ve specifikaci) včetně pozdějšího odkrytí konstrukcí nebo samostatných prvků např. schodišť, nábytku, radiátorů, zábradlí v místnostech výšky přes 3,80 do 5,00</t>
  </si>
  <si>
    <t>-1882153919</t>
  </si>
  <si>
    <t>https://podminky.urs.cz/item/CS_URS_2022_01/784171123</t>
  </si>
  <si>
    <t>116</t>
  </si>
  <si>
    <t>784181103</t>
  </si>
  <si>
    <t>Penetrace podkladu jednonásobná základní akrylátová bezbarvá v místnostech výšky přes 3,80 do 5,00 m</t>
  </si>
  <si>
    <t>-626391428</t>
  </si>
  <si>
    <t>https://podminky.urs.cz/item/CS_URS_2022_01/784181103</t>
  </si>
  <si>
    <t>117</t>
  </si>
  <si>
    <t>784221103</t>
  </si>
  <si>
    <t>Malby z malířských směsí otěruvzdorných za sucha dvojnásobné, bílé za sucha otěruvzdorné dobře v místnostech výšky přes 3,80 do 5,00 m</t>
  </si>
  <si>
    <t>-889427800</t>
  </si>
  <si>
    <t>https://podminky.urs.cz/item/CS_URS_2022_01/784221103</t>
  </si>
  <si>
    <t>118</t>
  </si>
  <si>
    <t>784221151</t>
  </si>
  <si>
    <t>Malby z malířských směsí otěruvzdorných za sucha Příplatek k cenám dvojnásobných maleb na tónovacích automatech, v odstínu světlém</t>
  </si>
  <si>
    <t>1108041489</t>
  </si>
  <si>
    <t>https://podminky.urs.cz/item/CS_URS_2022_01/784221151</t>
  </si>
  <si>
    <t>Práce a dodávky M</t>
  </si>
  <si>
    <t>21-M</t>
  </si>
  <si>
    <t>Elektromontáže</t>
  </si>
  <si>
    <t>119</t>
  </si>
  <si>
    <t>218202023</t>
  </si>
  <si>
    <t>Demontáž svítidel výbojkových s odpojením vodičů průmyslových nebo venkovních stropních závěsných na oku hmotnosti do 10 kg</t>
  </si>
  <si>
    <t>600945136</t>
  </si>
  <si>
    <t>https://podminky.urs.cz/item/CS_URS_2022_01/218202023</t>
  </si>
  <si>
    <t>120</t>
  </si>
  <si>
    <t>218203403</t>
  </si>
  <si>
    <t>Demontáž svítidel výbojkových s odpojením vodičů průmyslových nebo venkovních stropních přisazených 1 zdroj s krytem</t>
  </si>
  <si>
    <t>-204627876</t>
  </si>
  <si>
    <t>https://podminky.urs.cz/item/CS_URS_2022_01/218203403</t>
  </si>
  <si>
    <t>VRN</t>
  </si>
  <si>
    <t>Vedlejší rozpočtové náklady</t>
  </si>
  <si>
    <t>VRN1</t>
  </si>
  <si>
    <t>Průzkumné, geodetické a projektové práce</t>
  </si>
  <si>
    <t>121</t>
  </si>
  <si>
    <t>011464000</t>
  </si>
  <si>
    <t>Měření (monitoring) úrovně osvětlení</t>
  </si>
  <si>
    <t>1024</t>
  </si>
  <si>
    <t>-753964311</t>
  </si>
  <si>
    <t>https://podminky.urs.cz/item/CS_URS_2022_01/011464000</t>
  </si>
  <si>
    <t>122</t>
  </si>
  <si>
    <t>013254000</t>
  </si>
  <si>
    <t>Dokumentace skutečného provedení stavby</t>
  </si>
  <si>
    <t>-368995254</t>
  </si>
  <si>
    <t>https://podminky.urs.cz/item/CS_URS_2022_01/013254000</t>
  </si>
  <si>
    <t>VRN3</t>
  </si>
  <si>
    <t>Zařízení staveniště</t>
  </si>
  <si>
    <t>123</t>
  </si>
  <si>
    <t>R032803000</t>
  </si>
  <si>
    <t>Ostatní vybavení staveniště - zřízení, provoz, odstranění</t>
  </si>
  <si>
    <t>-709622804</t>
  </si>
  <si>
    <t>VRN4</t>
  </si>
  <si>
    <t>Inženýrská činnost</t>
  </si>
  <si>
    <t>124</t>
  </si>
  <si>
    <t>043103000</t>
  </si>
  <si>
    <t>Zkoušky bez rozlišení</t>
  </si>
  <si>
    <t>-7810564</t>
  </si>
  <si>
    <t>https://podminky.urs.cz/item/CS_URS_2022_01/043103000</t>
  </si>
  <si>
    <t>125</t>
  </si>
  <si>
    <t>045303000</t>
  </si>
  <si>
    <t>Koordinační činnost</t>
  </si>
  <si>
    <t>-427848604</t>
  </si>
  <si>
    <t>https://podminky.urs.cz/item/CS_URS_2022_01/045303000</t>
  </si>
  <si>
    <t>126</t>
  </si>
  <si>
    <t>049303000</t>
  </si>
  <si>
    <t>Náklady vzniklé v souvislosti s předáním stavby</t>
  </si>
  <si>
    <t>617839841</t>
  </si>
  <si>
    <t>https://podminky.urs.cz/item/CS_URS_2022_01/049303000</t>
  </si>
  <si>
    <t>127</t>
  </si>
  <si>
    <t>R043194000</t>
  </si>
  <si>
    <t>Ostatní zkoušky - měření doby dozvuku po realizaci prací</t>
  </si>
  <si>
    <t>149746409</t>
  </si>
  <si>
    <t>VRN7</t>
  </si>
  <si>
    <t>Provozní vlivy</t>
  </si>
  <si>
    <t>128</t>
  </si>
  <si>
    <t>071103000</t>
  </si>
  <si>
    <t>Provoz investora</t>
  </si>
  <si>
    <t>1862639535</t>
  </si>
  <si>
    <t>https://podminky.urs.cz/item/CS_URS_2022_01/071103000</t>
  </si>
  <si>
    <t>B01 - 03 - ZTI + VZT</t>
  </si>
  <si>
    <t>ZTI VZT 1</t>
  </si>
  <si>
    <t>Specializace ZTI a VZT</t>
  </si>
  <si>
    <t>-1425281798</t>
  </si>
  <si>
    <t>P</t>
  </si>
  <si>
    <t>Poznámka k položce:
Položka odkazuje na soupis prací dané specializace, viz. samostatně.</t>
  </si>
  <si>
    <t>B01 - 02 - EL</t>
  </si>
  <si>
    <t>OST - Ostatní</t>
  </si>
  <si>
    <t xml:space="preserve">    O01 - Ostatní</t>
  </si>
  <si>
    <t>OST</t>
  </si>
  <si>
    <t>Ostatní</t>
  </si>
  <si>
    <t>O01</t>
  </si>
  <si>
    <t>02 El</t>
  </si>
  <si>
    <t>Elektro specializace kompletní materiál včetně montáže</t>
  </si>
  <si>
    <t>512</t>
  </si>
  <si>
    <t>1651126851</t>
  </si>
  <si>
    <t>B01 -  04 - Zázemí</t>
  </si>
  <si>
    <t xml:space="preserve">    1 - Zemní práce</t>
  </si>
  <si>
    <t xml:space="preserve">    2 - Zakládání</t>
  </si>
  <si>
    <t xml:space="preserve">    5 - Komunikace pozemní</t>
  </si>
  <si>
    <t xml:space="preserve">    713 - Izolace tepelné</t>
  </si>
  <si>
    <t xml:space="preserve">    741 - Elektroinstalace - silnoproud</t>
  </si>
  <si>
    <t xml:space="preserve">    764 - Konstrukce klempířské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</si>
  <si>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</si>
  <si>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</si>
  <si>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</si>
  <si>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759328888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</si>
  <si>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</si>
  <si>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</si>
  <si>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764567601</t>
  </si>
  <si>
    <t>113202111</t>
  </si>
  <si>
    <t>Vytrhání obrub s vybouráním lože, s přemístěním hmot na skládku na vzdálenost do 3 m nebo s naložením na dopravní prostředek z krajníků nebo obrubníků stojatých</t>
  </si>
  <si>
    <t>827958089</t>
  </si>
  <si>
    <t>121151103</t>
  </si>
  <si>
    <t>Sejmutí ornice strojně při souvislé ploše do 100 m2, tl. vrstvy do 200 mm</t>
  </si>
  <si>
    <t>-697788649</t>
  </si>
  <si>
    <t>131151201</t>
  </si>
  <si>
    <t>Hloubení zapažených jam a zářezů strojně s urovnáním dna do předepsaného profilu a spádu v hornině třídy těžitelnosti I skupiny 1 a 2 do 20 m3</t>
  </si>
  <si>
    <t>662512616</t>
  </si>
  <si>
    <t>(0,7*0,7*0,9)*6</t>
  </si>
  <si>
    <t>Součet</t>
  </si>
  <si>
    <t>16711000R</t>
  </si>
  <si>
    <t>Vodorovná, svislá přeprava přebytečného materiálu, včetně jeho uložení na příslušné skládce, cena zahrnuje poplatek za uložení na skládce</t>
  </si>
  <si>
    <t>kpl</t>
  </si>
  <si>
    <t>1770834830</t>
  </si>
  <si>
    <t>175111101</t>
  </si>
  <si>
    <t>Obsypání ručně sypaninou z vhodných hornin třídy těžitelnosti I a II, skupiny 1 až 4 nebo materiálem připraveným podél výkopu ve vzdálenosti do 3 m od jeho kraje pro jakoukoliv hloubku výkopu a míru zhutnění bez prohození sypaniny</t>
  </si>
  <si>
    <t>1144054036</t>
  </si>
  <si>
    <t>58331200</t>
  </si>
  <si>
    <t>štěrkopísek netříděný</t>
  </si>
  <si>
    <t>274889532</t>
  </si>
  <si>
    <t>6,5*2 "Přepočtené koeficientem množství</t>
  </si>
  <si>
    <t>181311103</t>
  </si>
  <si>
    <t>Rozprostření a urovnání ornice v rovině nebo ve svahu sklonu do 1:5 ručně při souvislé ploše, tl. vrstvy do 200 mm</t>
  </si>
  <si>
    <t>-286110952</t>
  </si>
  <si>
    <t>181411121</t>
  </si>
  <si>
    <t>Založení trávníku na půdě předem připravené plochy do 1000 m2 výsevem včetně utažení lučního v rovině nebo na svahu do 1:5</t>
  </si>
  <si>
    <t>-1060849455</t>
  </si>
  <si>
    <t>00572472</t>
  </si>
  <si>
    <t>osivo směs travní krajinná-rovinná</t>
  </si>
  <si>
    <t>-442560449</t>
  </si>
  <si>
    <t>60*0,02 "Přepočtené koeficientem množství</t>
  </si>
  <si>
    <t>181911102</t>
  </si>
  <si>
    <t>Úprava pláně vyrovnáním výškových rozdílů ručně v hornině třídy těžitelnosti I skupiny 1 a 2 se zhutněním</t>
  </si>
  <si>
    <t>724156106</t>
  </si>
  <si>
    <t>Zakládání</t>
  </si>
  <si>
    <t>213141111</t>
  </si>
  <si>
    <t>Zřízení vrstvy z geotextilie filtrační, separační, odvodňovací, ochranné, výztužné nebo protierozní v rovině nebo ve sklonu do 1:5, šířky do 3 m</t>
  </si>
  <si>
    <t>-179078138</t>
  </si>
  <si>
    <t>8,6*4,6</t>
  </si>
  <si>
    <t>271572211</t>
  </si>
  <si>
    <t>Podsyp pod základové konstrukce se zhutněním a urovnáním povrchu ze štěrkopísku netříděného</t>
  </si>
  <si>
    <t>1950911700</t>
  </si>
  <si>
    <t>8,6*4,6*0,05</t>
  </si>
  <si>
    <t>69311164</t>
  </si>
  <si>
    <t>geotextilie tkaná PES 150/50kN/m</t>
  </si>
  <si>
    <t>1739136686</t>
  </si>
  <si>
    <t>275313611</t>
  </si>
  <si>
    <t>Základy z betonu prostého patky a bloky z betonu kamenem neprokládaného tř. C 16/20</t>
  </si>
  <si>
    <t>-1644265902</t>
  </si>
  <si>
    <t>275313711</t>
  </si>
  <si>
    <t>Základy z betonu prostého patky a bloky z betonu kamenem neprokládaného tř. C 20/25</t>
  </si>
  <si>
    <t>1039749111</t>
  </si>
  <si>
    <t>(0,4*0,4*0,15)*6</t>
  </si>
  <si>
    <t>275351121</t>
  </si>
  <si>
    <t>Bednění základů patek zřízení</t>
  </si>
  <si>
    <t>1357124658</t>
  </si>
  <si>
    <t>"nadzákladová část 1. stupně patky"</t>
  </si>
  <si>
    <t>(0,7*0,1*4)*6</t>
  </si>
  <si>
    <t>"nadzákladová část 2. stupně patky"</t>
  </si>
  <si>
    <t>(0,4*0,15*4)*6</t>
  </si>
  <si>
    <t>275351122</t>
  </si>
  <si>
    <t>Bednění základů patek odstranění</t>
  </si>
  <si>
    <t>1458366244</t>
  </si>
  <si>
    <t>310239211</t>
  </si>
  <si>
    <t>Zazdívka otvorů ve zdivu nadzákladovém cihlami pálenými plochy přes 1 m2 do 4 m2 na maltu vápenocementovou</t>
  </si>
  <si>
    <t>-135881888</t>
  </si>
  <si>
    <t>"zazdívka stávajícího otvoru, tl. 150 mm"</t>
  </si>
  <si>
    <t>2,0*0,15</t>
  </si>
  <si>
    <t>311272211R</t>
  </si>
  <si>
    <t>Zdivo z pískovcových tvárnic na tenké maltové lože - pro venkovní lavici, včetně sazení dubových fošen</t>
  </si>
  <si>
    <t>-1848911584</t>
  </si>
  <si>
    <t>R06</t>
  </si>
  <si>
    <t>osazení akátových popř. dubových fošen tl.60mm na pískovcovou podezdívku, uchycení pomocí šroubů, D+M</t>
  </si>
  <si>
    <t>-1840551465</t>
  </si>
  <si>
    <t>Komunikace pozemní</t>
  </si>
  <si>
    <t>564811011</t>
  </si>
  <si>
    <t>Podklad ze štěrkodrti ŠD s rozprostřením a zhutněním plochy jednotlivě do 100 m2, po zhutnění tl. 50 mm - frakce 8/16</t>
  </si>
  <si>
    <t>-1998644410</t>
  </si>
  <si>
    <t>564851011</t>
  </si>
  <si>
    <t>Podklad ze štěrkodrti ŠD s rozprostřením a zhutněním plochy jednotlivě do 100 m2, po zhutnění tl. 150 mm - frakce 0/63</t>
  </si>
  <si>
    <t>884868028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</si>
  <si>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</si>
  <si>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</si>
  <si>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233070445</t>
  </si>
  <si>
    <t>59245015</t>
  </si>
  <si>
    <t>dlažba zámková tvaru I 200x165x60mm přírodní</t>
  </si>
  <si>
    <t>860105442</t>
  </si>
  <si>
    <t>10*1,03 "Přepočtené koeficientem množství</t>
  </si>
  <si>
    <t>621142012</t>
  </si>
  <si>
    <t>Potažení vnějších ploch pletivem v ploše nebo pruzích, na plném podkladu rabicovým provizorním přichycením podhledů</t>
  </si>
  <si>
    <t>-1711892116</t>
  </si>
  <si>
    <t>637121111</t>
  </si>
  <si>
    <t>Okapový chodník z kameniva s udusáním a urovnáním povrchu z kačírku tl. 100 mm</t>
  </si>
  <si>
    <t>-1029933745</t>
  </si>
  <si>
    <t>6419416R</t>
  </si>
  <si>
    <t>Osazování rámů kovových okenních na montážní pěnu</t>
  </si>
  <si>
    <t>412406569</t>
  </si>
  <si>
    <t>55341006R</t>
  </si>
  <si>
    <t>AL sestavava s dveřmi, izolační dvojsklo U 1,1 W/m2k</t>
  </si>
  <si>
    <t>ks</t>
  </si>
  <si>
    <t>-2029626460</t>
  </si>
  <si>
    <t>6419416R1</t>
  </si>
  <si>
    <t>-801390322</t>
  </si>
  <si>
    <t>55341006R1</t>
  </si>
  <si>
    <t>AL sestavava, izolační dvojsklo U 1,1 W/m2k</t>
  </si>
  <si>
    <t>-1487768217</t>
  </si>
  <si>
    <t>6419416R2</t>
  </si>
  <si>
    <t>543582525</t>
  </si>
  <si>
    <t>55341006R2</t>
  </si>
  <si>
    <t>-1324394971</t>
  </si>
  <si>
    <t>6419416R3</t>
  </si>
  <si>
    <t>335222442</t>
  </si>
  <si>
    <t>55341006R3</t>
  </si>
  <si>
    <t>AL okno, otevíravé, sklopné, izolační dvojsklo U 1,1 W/m2k</t>
  </si>
  <si>
    <t>1104496262</t>
  </si>
  <si>
    <t>916331111</t>
  </si>
  <si>
    <t>Osazení zahradního obrubníku betonového s ložem tl. od 50 do 100 mm z betonu prostého tř. C 12/15 bez boční opěry</t>
  </si>
  <si>
    <t>-246527912</t>
  </si>
  <si>
    <t>59217001</t>
  </si>
  <si>
    <t>obrubník betonový zahradní 1000x50x250mm</t>
  </si>
  <si>
    <t>671922254</t>
  </si>
  <si>
    <t>935113111</t>
  </si>
  <si>
    <t>Osazení odvodňovacího žlabu s krycím roštem polymerbetonového šířky do 200 mm</t>
  </si>
  <si>
    <t>-652016713</t>
  </si>
  <si>
    <t>59227006</t>
  </si>
  <si>
    <t>žlab odvodňovací z polymerbetonu se spádem dna 0,5% 1000x130x155/160mm</t>
  </si>
  <si>
    <t>-1099825941</t>
  </si>
  <si>
    <t>953943212</t>
  </si>
  <si>
    <t>Osazování drobných kovových předmětů kotvených do stěny pro hasicí přístroj</t>
  </si>
  <si>
    <t>1030162209</t>
  </si>
  <si>
    <t>44932114</t>
  </si>
  <si>
    <t>přístroj hasicí ruční práškový PG 6 LE</t>
  </si>
  <si>
    <t>183667534</t>
  </si>
  <si>
    <t>953961114</t>
  </si>
  <si>
    <t>Kotvy chemické s vyvrtáním otvoru do betonu, železobetonu nebo tvrdého kamene tmel, velikost M 16, hloubka 125 mm</t>
  </si>
  <si>
    <t>2063475435</t>
  </si>
  <si>
    <t>962032231</t>
  </si>
  <si>
    <t>Bourání zdiva nadzákladového z cihel nebo tvárnic z cihel pálených nebo vápenopískových, na maltu vápennou nebo vápenocementovou, objemu přes 1 m3</t>
  </si>
  <si>
    <t>-17862965</t>
  </si>
  <si>
    <t>R01</t>
  </si>
  <si>
    <t>Dřevěná nádoba na dešťovou vodu - 120 l</t>
  </si>
  <si>
    <t>-1176527611</t>
  </si>
  <si>
    <t>R02</t>
  </si>
  <si>
    <t>Dodávka a montáž venkovní tabule</t>
  </si>
  <si>
    <t>-1661940986</t>
  </si>
  <si>
    <t>R03</t>
  </si>
  <si>
    <t>Dodávka a montáž vnitřní tabule</t>
  </si>
  <si>
    <t>769301584</t>
  </si>
  <si>
    <t>R04</t>
  </si>
  <si>
    <t>Dodávka a montáž mosazného zvonu</t>
  </si>
  <si>
    <t>-1605546571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</si>
  <si>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</si>
  <si>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</si>
  <si>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-1387334992</t>
  </si>
  <si>
    <t>713</t>
  </si>
  <si>
    <t>Izolace tepelné</t>
  </si>
  <si>
    <t>713111136</t>
  </si>
  <si>
    <t>Montáž tepelné izolace stropů rohožemi, pásy, dílci, deskami, bloky (izolační materiál ve specifikaci) žebrových spodem kladenými volně na podbití mezi trámy</t>
  </si>
  <si>
    <t>-212851308</t>
  </si>
  <si>
    <t>60795115</t>
  </si>
  <si>
    <t>deska konopná tepelně izolační tl 120mm</t>
  </si>
  <si>
    <t>-505142303</t>
  </si>
  <si>
    <t>713121111</t>
  </si>
  <si>
    <t>Montáž tepelné izolace podlah rohožemi, pásy, deskami, dílci, bloky (izolační materiál ve specifikaci) kladenými volně jednovrstvá</t>
  </si>
  <si>
    <t>1289336209</t>
  </si>
  <si>
    <t>60795118</t>
  </si>
  <si>
    <t>deska konopná tepelně izolační tl 160mm</t>
  </si>
  <si>
    <t>513953943</t>
  </si>
  <si>
    <t>713131111</t>
  </si>
  <si>
    <t>Montáž tepelné izolace stěn rohožemi, pásy, deskami, dílci, bloky (izolační materiál ve specifikaci) přibitím na dřevěnou konstrukci</t>
  </si>
  <si>
    <t>246836977</t>
  </si>
  <si>
    <t>"motnáž dřevovláknité izolace tl. 80 mm"</t>
  </si>
  <si>
    <t>55,3</t>
  </si>
  <si>
    <t>60715162</t>
  </si>
  <si>
    <t>deska dřevovláknitá tepelně izolační elastická ?=0,036 tl 80mm</t>
  </si>
  <si>
    <t>-1979317409</t>
  </si>
  <si>
    <t>998713101</t>
  </si>
  <si>
    <t>Přesun hmot pro izolace tepelné stanovený z hmotnosti přesunovaného materiálu vodorovná dopravní vzdálenost do 50 m v objektech výšky do 6 m</t>
  </si>
  <si>
    <t>-273393529</t>
  </si>
  <si>
    <t>741</t>
  </si>
  <si>
    <t>Elektroinstalace - silnoproud</t>
  </si>
  <si>
    <t>74174000R</t>
  </si>
  <si>
    <t>Elektroinstalace</t>
  </si>
  <si>
    <t>-2129544364</t>
  </si>
  <si>
    <t>762083122</t>
  </si>
  <si>
    <t>Impregnace řeziva máčením proti dřevokaznému hmyzu, houbám a plísním, třída ohrožení 3 a 4 (dřevo v exteriéru)</t>
  </si>
  <si>
    <t>-1843829375</t>
  </si>
  <si>
    <t>1,418+3,031+0,372+0,890+1,142+0,35</t>
  </si>
  <si>
    <t>762085111</t>
  </si>
  <si>
    <t>Montáž ocelových spojovacích prostředků (materiál ve specifikaci) svorníků nebo šroubů délky do 150 mm</t>
  </si>
  <si>
    <t>-1994666229</t>
  </si>
  <si>
    <t>762123110</t>
  </si>
  <si>
    <t>Montáž konstrukce stěn a příček vázaných z fošen, hranolů, hranolků, průřezové plochy do 100 cm2</t>
  </si>
  <si>
    <t>344724113</t>
  </si>
  <si>
    <t>762195000R</t>
  </si>
  <si>
    <t>Spojovací prostředky hřebíky, svory, pozinkové vruty, vruty, závitové tyče, polyuretanové lepidlo a ostatní drobný kotvíc a spojovací materiál</t>
  </si>
  <si>
    <t>-1006155238</t>
  </si>
  <si>
    <t>"drobný spojovací materiál na veškeré konstrukce, dle PD"</t>
  </si>
  <si>
    <t>762332531</t>
  </si>
  <si>
    <t>Montáž vázaných konstrukcí čtvercového nebo obdélníkového půdorysu z řeziva hoblovaného průřezové plochy do 120 cm2</t>
  </si>
  <si>
    <t>-1406903202</t>
  </si>
  <si>
    <t>"modul 1"</t>
  </si>
  <si>
    <t>90+10+78,3</t>
  </si>
  <si>
    <t>"modul 2"</t>
  </si>
  <si>
    <t>20+24,12</t>
  </si>
  <si>
    <t>"modul 3"</t>
  </si>
  <si>
    <t>60,8+34,8</t>
  </si>
  <si>
    <t>"modul 4"</t>
  </si>
  <si>
    <t>15,92+7,2</t>
  </si>
  <si>
    <t>"prahové a parapetní části"</t>
  </si>
  <si>
    <t>26,8</t>
  </si>
  <si>
    <t>762332632</t>
  </si>
  <si>
    <t>Montáž vázaných konstrukcí krovů střech pultových, sedlových, valbových, stanových čtvercového nebo obdélníkového půdorysu z lepených hranolů průřezové plochy přes 120 do 224 cm2</t>
  </si>
  <si>
    <t>-291650648</t>
  </si>
  <si>
    <t>"základový rošt 60/200"</t>
  </si>
  <si>
    <t>118,2</t>
  </si>
  <si>
    <t>61223268</t>
  </si>
  <si>
    <t>hranol konstrukční KVH lepený průřezu 60x60-280mm pohledový</t>
  </si>
  <si>
    <t>-1334767380</t>
  </si>
  <si>
    <t>61223267</t>
  </si>
  <si>
    <t>hranol konstrukční KVH lepený průřezu 40x80-280mm pohledový</t>
  </si>
  <si>
    <t>-181927528</t>
  </si>
  <si>
    <t>"modul 1 - 4, prahové a parapetní části + prořez  5%"</t>
  </si>
  <si>
    <t>"40/200"</t>
  </si>
  <si>
    <t>(90+10+20+60,8+34,8+15,92+7,2)*0,04*0,2*1,05</t>
  </si>
  <si>
    <t>"40/160"</t>
  </si>
  <si>
    <t>(78,3+24,12)*0,04*0,16*1,05</t>
  </si>
  <si>
    <t>"60/200"</t>
  </si>
  <si>
    <t>(26,8)*0,06*0,2*1,05</t>
  </si>
  <si>
    <t>762332634R</t>
  </si>
  <si>
    <t>Montáž vázaných konstrukcí krovů střech pultových, sedlových, valbových, stanových čtvercového nebo obdélníkového půdorysu z lepených hranolů průřezové plochy přes 288 do 450 cm2</t>
  </si>
  <si>
    <t>-214198944</t>
  </si>
  <si>
    <t>"montáž a vyrovnání základových prahů 160/200"</t>
  </si>
  <si>
    <t>3*3,88</t>
  </si>
  <si>
    <t>54825509</t>
  </si>
  <si>
    <t>buldok  75x23x1,30mm  oboustr.</t>
  </si>
  <si>
    <t>-1502799434</t>
  </si>
  <si>
    <t>61223210</t>
  </si>
  <si>
    <t>hranol konstrukční BSH vrstvený lepený pohledový</t>
  </si>
  <si>
    <t>710903769</t>
  </si>
  <si>
    <t>"základové prahy"</t>
  </si>
  <si>
    <t>(0,16*0,2*3,88)*3</t>
  </si>
  <si>
    <t>762333133</t>
  </si>
  <si>
    <t>Montáž vázaných konstrukcí krovů střech pultových, sedlových, valbových, stanových nepravidelného půdorysu z řeziva hraněného průřezové plochy přes 224 do 288 cm2</t>
  </si>
  <si>
    <t>80502577</t>
  </si>
  <si>
    <t>60512135</t>
  </si>
  <si>
    <t>hranol stavební řezivo průřezu do 288cm2 do dl 6m</t>
  </si>
  <si>
    <t>239570729</t>
  </si>
  <si>
    <t>"pozednice 120/120"</t>
  </si>
  <si>
    <t>17,2*0,12*0,12</t>
  </si>
  <si>
    <t>"krokve 100/120"</t>
  </si>
  <si>
    <t>53,5*0,1*0,12</t>
  </si>
  <si>
    <t>762341210</t>
  </si>
  <si>
    <t>Montáž bednění střech rovných a šikmých sklonu do 60° s vyřezáním otvorů z prken hrubých na sraz tl. do 32 mm</t>
  </si>
  <si>
    <t>557876768</t>
  </si>
  <si>
    <t>60515111</t>
  </si>
  <si>
    <t>řezivo jehličnaté boční prkno 20-30mm</t>
  </si>
  <si>
    <t>-1796523042</t>
  </si>
  <si>
    <t>42,3*0,027</t>
  </si>
  <si>
    <t>762342511</t>
  </si>
  <si>
    <t>Montáž laťování montáž kontralatí na podklad bez tepelné izolace</t>
  </si>
  <si>
    <t>-130371189</t>
  </si>
  <si>
    <t>60514101</t>
  </si>
  <si>
    <t>řezivo jehličnaté lať 10-25cm2</t>
  </si>
  <si>
    <t>373099168</t>
  </si>
  <si>
    <t>"kontrolatě pro tepelnou izolaci 60/80"</t>
  </si>
  <si>
    <t>36,80*0,06*0,08</t>
  </si>
  <si>
    <t>"latě pro uchycení modřínového obkladu 40/60"</t>
  </si>
  <si>
    <t>72,2*0,04*0,06</t>
  </si>
  <si>
    <t>762512245R</t>
  </si>
  <si>
    <t>Montáž podlahové kce podkladové z desek dřevotřískových nebo cementotřískových šroubovaných na dřevo proložení dilatačním pásem (mirelon)</t>
  </si>
  <si>
    <t>-1256142190</t>
  </si>
  <si>
    <t>"podlaha 3 vrstvy (22+22+18)"</t>
  </si>
  <si>
    <t>31*3</t>
  </si>
  <si>
    <t>60722255</t>
  </si>
  <si>
    <t>deska dřevotřísková surová 2070x2800mm tl 22mm</t>
  </si>
  <si>
    <t>290280062</t>
  </si>
  <si>
    <t>62*1,08 "Přepočtené koeficientem množství</t>
  </si>
  <si>
    <t>60722254</t>
  </si>
  <si>
    <t>deska dřevotřísková surová 2070x2800mm tl 18mm</t>
  </si>
  <si>
    <t>-342391493</t>
  </si>
  <si>
    <t>31*1,08 "Přepočtené koeficientem množství</t>
  </si>
  <si>
    <t>762595001</t>
  </si>
  <si>
    <t>Spojovací prostředky podlah a podkladových konstrukcí hřebíky, vruty</t>
  </si>
  <si>
    <t>435257055</t>
  </si>
  <si>
    <t>998762101</t>
  </si>
  <si>
    <t>Přesun hmot pro konstrukce tesařské stanovený z hmotnosti přesunovaného materiálu vodorovná dopravní vzdálenost do 50 m v objektech výšky do 6 m</t>
  </si>
  <si>
    <t>-1196318800</t>
  </si>
  <si>
    <t>764</t>
  </si>
  <si>
    <t>Konstrukce klempířské</t>
  </si>
  <si>
    <t>764111651</t>
  </si>
  <si>
    <t>Krytina ze svitků, ze šablon nebo taškových tabulí z pozinkovaného plechu s povrchovou úpravou s úpravou u okapů, prostupů a výčnělků střechy rovné z taškových tabulí, sklon střechy do 30°</t>
  </si>
  <si>
    <t>-335655164</t>
  </si>
  <si>
    <t>55350281</t>
  </si>
  <si>
    <t>krytina střešní falcovaná Pz plech s barevnou dvouvrstvou polyesterovou úpravou a lakovou vrstvou polymerových zrn š 670mm</t>
  </si>
  <si>
    <t>-1278036204</t>
  </si>
  <si>
    <t>42,3*1,05 "Přepočtené koeficientem množství</t>
  </si>
  <si>
    <t>764206105</t>
  </si>
  <si>
    <t>Montáž oplechování parapetů rovných, bez rohů, rozvinuté šířky do 400 mm</t>
  </si>
  <si>
    <t>-780676339</t>
  </si>
  <si>
    <t>"oplechování hliníkových oken"</t>
  </si>
  <si>
    <t>54,47</t>
  </si>
  <si>
    <t>13814183</t>
  </si>
  <si>
    <t>plech hladký Pz jakost EN 10143 tl 0,55mm tabule</t>
  </si>
  <si>
    <t>1209697157</t>
  </si>
  <si>
    <t>(54,47*2,2)/1000</t>
  </si>
  <si>
    <t>764206165</t>
  </si>
  <si>
    <t>Montáž oplechování parapetů Příplatek k cenám za zvýšenou pracnost při provedení rohu nebo koutu do rš 400 mm</t>
  </si>
  <si>
    <t>931846725</t>
  </si>
  <si>
    <t>764212633</t>
  </si>
  <si>
    <t>Oplechování střešních prvků z pozinkovaného plechu s povrchovou úpravou štítu závětrnou lištou rš 250 mm</t>
  </si>
  <si>
    <t>-1782074504</t>
  </si>
  <si>
    <t>"štítové a okapové lemování"</t>
  </si>
  <si>
    <t>27,2</t>
  </si>
  <si>
    <t>764511601</t>
  </si>
  <si>
    <t>Žlab podokapní z pozinkovaného plechu s povrchovou úpravou včetně háků a čel půlkruhový do rš 280 mm</t>
  </si>
  <si>
    <t>-1592243732</t>
  </si>
  <si>
    <t>764511642</t>
  </si>
  <si>
    <t>Žlab podokapní z pozinkovaného plechu s povrchovou úpravou včetně háků a čel kotlík oválný (trychtýřový), rš žlabu/průměr svodu 330/100 mm</t>
  </si>
  <si>
    <t>-916879811</t>
  </si>
  <si>
    <t>764518432</t>
  </si>
  <si>
    <t>Svod z pozinkovaného plechu včetně objímek, kolen a odskoků sklápěcí výpust vody kruhového svodu, průměru 100 mm</t>
  </si>
  <si>
    <t>-438202050</t>
  </si>
  <si>
    <t>764518622</t>
  </si>
  <si>
    <t>Svod z pozinkovaného plechu s upraveným povrchem včetně objímek, kolen a odskoků kruhový, průměru 100 mm</t>
  </si>
  <si>
    <t>1111254328</t>
  </si>
  <si>
    <t>998764101</t>
  </si>
  <si>
    <t>Přesun hmot pro konstrukce klempířské stanovený z hmotnosti přesunovaného materiálu vodorovná dopravní vzdálenost do 50 m v objektech výšky do 6 m</t>
  </si>
  <si>
    <t>-537455434</t>
  </si>
  <si>
    <t>R05</t>
  </si>
  <si>
    <t>Děrovaný pozinkový plech tl. 10 mm, S= 0,62 m2</t>
  </si>
  <si>
    <t>-699250693</t>
  </si>
  <si>
    <t>765191001</t>
  </si>
  <si>
    <t>Montáž pojistné hydroizolační nebo parotěsné fólie kladené ve sklonu do 20° na bednění nebo tepelnou izolaci</t>
  </si>
  <si>
    <t>-316142754</t>
  </si>
  <si>
    <t>28329036</t>
  </si>
  <si>
    <t>fólie kontaktní difuzně propustná pro doplňkovou hydroizolační vrstvu, třívrstvá mikroporézní PP 150g/m2 s integrovanou samolepící páskou</t>
  </si>
  <si>
    <t>-1364418796</t>
  </si>
  <si>
    <t>31*1,1 "Přepočtené koeficientem množství</t>
  </si>
  <si>
    <t>380326373</t>
  </si>
  <si>
    <t>"pro vnitřní obklad"</t>
  </si>
  <si>
    <t>55,3+31</t>
  </si>
  <si>
    <t>"pro vnější obklad"</t>
  </si>
  <si>
    <t>1066913054</t>
  </si>
  <si>
    <t>172,6*1,1 "Přepočtené koeficientem množství</t>
  </si>
  <si>
    <t>766412213</t>
  </si>
  <si>
    <t>Montáž obložení stěn plochy přes 1 m2 palubkami na pero a drážku z měkkého dřeva, šířky přes 80 do 100 mm</t>
  </si>
  <si>
    <t>1275366608</t>
  </si>
  <si>
    <t>61191173</t>
  </si>
  <si>
    <t>palubky obkladové smrk profil klasický 19x121mm jakost A/B</t>
  </si>
  <si>
    <t>1070860861</t>
  </si>
  <si>
    <t>55,3*1,06 "Přepočtené koeficientem množství</t>
  </si>
  <si>
    <t>766412223</t>
  </si>
  <si>
    <t>Montáž obložení stěn plochy přes 1 m2 palubkami na pero a drážku modřínovými, šířky přes 80 do 100 mm</t>
  </si>
  <si>
    <t>1633684134</t>
  </si>
  <si>
    <t>"montáž provětrávané fasády - palubky typu rhombus"</t>
  </si>
  <si>
    <t>56,5</t>
  </si>
  <si>
    <t>61191160R</t>
  </si>
  <si>
    <t>palubky obkladové sibiřský modrín profil rhombus</t>
  </si>
  <si>
    <t>1985082088</t>
  </si>
  <si>
    <t>56,5*1,06 "Přepočtené koeficientem množství</t>
  </si>
  <si>
    <t>766421213</t>
  </si>
  <si>
    <t>Montáž obložení podhledů jednoduchých palubkami na pero a drážku z měkkého dřeva, šířky přes 80 do 100 mm</t>
  </si>
  <si>
    <t>552989214</t>
  </si>
  <si>
    <t>1395742400</t>
  </si>
  <si>
    <t>31*1,06 "Přepočtené koeficientem množství</t>
  </si>
  <si>
    <t>998766101</t>
  </si>
  <si>
    <t>Přesun hmot pro konstrukce truhlářské stanovený z hmotnosti přesunovaného materiálu vodorovná dopravní vzdálenost do 50 m v objektech výšky do 6 m</t>
  </si>
  <si>
    <t>-1619465910</t>
  </si>
  <si>
    <t>767211312R</t>
  </si>
  <si>
    <t>Montáž kovového venkovního schodiště se zábradlím a podestou, pro šířku stupně do 1 800 mm rovného, kotveného na ocelovou konstrukci, včetně základové konstrukce</t>
  </si>
  <si>
    <t>465184399</t>
  </si>
  <si>
    <t>776111113R</t>
  </si>
  <si>
    <t>Příprava podkladu tmelení a broušení podlah nového podkladu dřevěného</t>
  </si>
  <si>
    <t>-1247447274</t>
  </si>
  <si>
    <t>776141112</t>
  </si>
  <si>
    <t>Příprava podkladu vyrovnání samonivelační stěrkou podlah min.pevnosti 20 MPa, tloušťky přes 3 do 5 mm</t>
  </si>
  <si>
    <t>-606513710</t>
  </si>
  <si>
    <t>1178196429</t>
  </si>
  <si>
    <t>28411102</t>
  </si>
  <si>
    <t>PVC vinyl homogenní zátěžový, tl 2mm, hm 3300g/m2, hořlavost Bfl-s1, smykové tření µ 0.6, třída zátěže 34/43</t>
  </si>
  <si>
    <t>1567467279</t>
  </si>
  <si>
    <t>998776101</t>
  </si>
  <si>
    <t>Přesun hmot pro podlahy povlakové stanovený z hmotnosti přesunovaného materiálu vodorovná dopravní vzdálenost do 50 m v objektech výšky do 6 m</t>
  </si>
  <si>
    <t>2061694157</t>
  </si>
  <si>
    <t>010005000R</t>
  </si>
  <si>
    <t>Výrobně technická dokumentace</t>
  </si>
  <si>
    <t>...</t>
  </si>
  <si>
    <t>-789903903</t>
  </si>
  <si>
    <t>012002000</t>
  </si>
  <si>
    <t>Geodetické práce</t>
  </si>
  <si>
    <t>-2102947194</t>
  </si>
  <si>
    <t>-698086946</t>
  </si>
  <si>
    <t>030001000</t>
  </si>
  <si>
    <t>1356904537</t>
  </si>
  <si>
    <t>040001000</t>
  </si>
  <si>
    <t>-1868216872</t>
  </si>
  <si>
    <t>070001000</t>
  </si>
  <si>
    <t>-565870537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</si>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</sst>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7944321" TargetMode="External" /><Relationship Id="rId2" Type="http://schemas.openxmlformats.org/officeDocument/2006/relationships/hyperlink" Target="https://podminky.urs.cz/item/CS_URS_2022_01/317944323" TargetMode="External" /><Relationship Id="rId3" Type="http://schemas.openxmlformats.org/officeDocument/2006/relationships/hyperlink" Target="https://podminky.urs.cz/item/CS_URS_2022_01/319201321" TargetMode="External" /><Relationship Id="rId4" Type="http://schemas.openxmlformats.org/officeDocument/2006/relationships/hyperlink" Target="https://podminky.urs.cz/item/CS_URS_2022_01/340271045" TargetMode="External" /><Relationship Id="rId5" Type="http://schemas.openxmlformats.org/officeDocument/2006/relationships/hyperlink" Target="https://podminky.urs.cz/item/CS_URS_2022_01/346244381" TargetMode="External" /><Relationship Id="rId6" Type="http://schemas.openxmlformats.org/officeDocument/2006/relationships/hyperlink" Target="https://podminky.urs.cz/item/CS_URS_2022_01/611325422" TargetMode="External" /><Relationship Id="rId7" Type="http://schemas.openxmlformats.org/officeDocument/2006/relationships/hyperlink" Target="https://podminky.urs.cz/item/CS_URS_2022_01/612325422" TargetMode="External" /><Relationship Id="rId8" Type="http://schemas.openxmlformats.org/officeDocument/2006/relationships/hyperlink" Target="https://podminky.urs.cz/item/CS_URS_2022_01/612331141" TargetMode="External" /><Relationship Id="rId9" Type="http://schemas.openxmlformats.org/officeDocument/2006/relationships/hyperlink" Target="https://podminky.urs.cz/item/CS_URS_2022_01/615142012" TargetMode="External" /><Relationship Id="rId10" Type="http://schemas.openxmlformats.org/officeDocument/2006/relationships/hyperlink" Target="https://podminky.urs.cz/item/CS_URS_2022_01/619995001" TargetMode="External" /><Relationship Id="rId11" Type="http://schemas.openxmlformats.org/officeDocument/2006/relationships/hyperlink" Target="https://podminky.urs.cz/item/CS_URS_2022_01/629991011" TargetMode="External" /><Relationship Id="rId12" Type="http://schemas.openxmlformats.org/officeDocument/2006/relationships/hyperlink" Target="https://podminky.urs.cz/item/CS_URS_2022_01/632450134" TargetMode="External" /><Relationship Id="rId13" Type="http://schemas.openxmlformats.org/officeDocument/2006/relationships/hyperlink" Target="https://podminky.urs.cz/item/CS_URS_2022_01/632451441" TargetMode="External" /><Relationship Id="rId14" Type="http://schemas.openxmlformats.org/officeDocument/2006/relationships/hyperlink" Target="https://podminky.urs.cz/item/CS_URS_2022_01/632481213" TargetMode="External" /><Relationship Id="rId15" Type="http://schemas.openxmlformats.org/officeDocument/2006/relationships/hyperlink" Target="https://podminky.urs.cz/item/CS_URS_2022_01/642942611" TargetMode="External" /><Relationship Id="rId16" Type="http://schemas.openxmlformats.org/officeDocument/2006/relationships/hyperlink" Target="https://podminky.urs.cz/item/CS_URS_2022_01/949101112" TargetMode="External" /><Relationship Id="rId17" Type="http://schemas.openxmlformats.org/officeDocument/2006/relationships/hyperlink" Target="https://podminky.urs.cz/item/CS_URS_2022_01/952901111" TargetMode="External" /><Relationship Id="rId18" Type="http://schemas.openxmlformats.org/officeDocument/2006/relationships/hyperlink" Target="https://podminky.urs.cz/item/CS_URS_2022_01/952902121" TargetMode="External" /><Relationship Id="rId19" Type="http://schemas.openxmlformats.org/officeDocument/2006/relationships/hyperlink" Target="https://podminky.urs.cz/item/CS_URS_2022_01/952902601" TargetMode="External" /><Relationship Id="rId20" Type="http://schemas.openxmlformats.org/officeDocument/2006/relationships/hyperlink" Target="https://podminky.urs.cz/item/CS_URS_2022_01/962032230" TargetMode="External" /><Relationship Id="rId21" Type="http://schemas.openxmlformats.org/officeDocument/2006/relationships/hyperlink" Target="https://podminky.urs.cz/item/CS_URS_2022_01/962032432" TargetMode="External" /><Relationship Id="rId22" Type="http://schemas.openxmlformats.org/officeDocument/2006/relationships/hyperlink" Target="https://podminky.urs.cz/item/CS_URS_2022_01/968072455" TargetMode="External" /><Relationship Id="rId23" Type="http://schemas.openxmlformats.org/officeDocument/2006/relationships/hyperlink" Target="https://podminky.urs.cz/item/CS_URS_2022_01/974031664" TargetMode="External" /><Relationship Id="rId24" Type="http://schemas.openxmlformats.org/officeDocument/2006/relationships/hyperlink" Target="https://podminky.urs.cz/item/CS_URS_2022_01/975022241" TargetMode="External" /><Relationship Id="rId25" Type="http://schemas.openxmlformats.org/officeDocument/2006/relationships/hyperlink" Target="https://podminky.urs.cz/item/CS_URS_2022_01/978013191" TargetMode="External" /><Relationship Id="rId26" Type="http://schemas.openxmlformats.org/officeDocument/2006/relationships/hyperlink" Target="https://podminky.urs.cz/item/CS_URS_2022_01/978059541" TargetMode="External" /><Relationship Id="rId27" Type="http://schemas.openxmlformats.org/officeDocument/2006/relationships/hyperlink" Target="https://podminky.urs.cz/item/CS_URS_2022_01/997013214" TargetMode="External" /><Relationship Id="rId28" Type="http://schemas.openxmlformats.org/officeDocument/2006/relationships/hyperlink" Target="https://podminky.urs.cz/item/CS_URS_2022_01/997013219" TargetMode="External" /><Relationship Id="rId29" Type="http://schemas.openxmlformats.org/officeDocument/2006/relationships/hyperlink" Target="https://podminky.urs.cz/item/CS_URS_2022_01/997013501" TargetMode="External" /><Relationship Id="rId30" Type="http://schemas.openxmlformats.org/officeDocument/2006/relationships/hyperlink" Target="https://podminky.urs.cz/item/CS_URS_2022_01/997013509" TargetMode="External" /><Relationship Id="rId31" Type="http://schemas.openxmlformats.org/officeDocument/2006/relationships/hyperlink" Target="https://podminky.urs.cz/item/CS_URS_2022_01/997013511" TargetMode="External" /><Relationship Id="rId32" Type="http://schemas.openxmlformats.org/officeDocument/2006/relationships/hyperlink" Target="https://podminky.urs.cz/item/CS_URS_2022_01/997013609" TargetMode="External" /><Relationship Id="rId33" Type="http://schemas.openxmlformats.org/officeDocument/2006/relationships/hyperlink" Target="https://podminky.urs.cz/item/CS_URS_2022_01/997013813" TargetMode="External" /><Relationship Id="rId34" Type="http://schemas.openxmlformats.org/officeDocument/2006/relationships/hyperlink" Target="https://podminky.urs.cz/item/CS_URS_2022_01/998011003" TargetMode="External" /><Relationship Id="rId35" Type="http://schemas.openxmlformats.org/officeDocument/2006/relationships/hyperlink" Target="https://podminky.urs.cz/item/CS_URS_2022_01/998735102" TargetMode="External" /><Relationship Id="rId36" Type="http://schemas.openxmlformats.org/officeDocument/2006/relationships/hyperlink" Target="https://podminky.urs.cz/item/CS_URS_2022_01/725210821" TargetMode="External" /><Relationship Id="rId37" Type="http://schemas.openxmlformats.org/officeDocument/2006/relationships/hyperlink" Target="https://podminky.urs.cz/item/CS_URS_2022_01/725310823" TargetMode="External" /><Relationship Id="rId38" Type="http://schemas.openxmlformats.org/officeDocument/2006/relationships/hyperlink" Target="https://podminky.urs.cz/item/CS_URS_2022_01/725820801" TargetMode="External" /><Relationship Id="rId39" Type="http://schemas.openxmlformats.org/officeDocument/2006/relationships/hyperlink" Target="https://podminky.urs.cz/item/CS_URS_2022_01/725820802" TargetMode="External" /><Relationship Id="rId40" Type="http://schemas.openxmlformats.org/officeDocument/2006/relationships/hyperlink" Target="https://podminky.urs.cz/item/CS_URS_2022_01/742330801" TargetMode="External" /><Relationship Id="rId41" Type="http://schemas.openxmlformats.org/officeDocument/2006/relationships/hyperlink" Target="https://podminky.urs.cz/item/CS_URS_2022_01/742330811" TargetMode="External" /><Relationship Id="rId42" Type="http://schemas.openxmlformats.org/officeDocument/2006/relationships/hyperlink" Target="https://podminky.urs.cz/item/CS_URS_2022_01/742340821" TargetMode="External" /><Relationship Id="rId43" Type="http://schemas.openxmlformats.org/officeDocument/2006/relationships/hyperlink" Target="https://podminky.urs.cz/item/CS_URS_2022_01/742410801" TargetMode="External" /><Relationship Id="rId44" Type="http://schemas.openxmlformats.org/officeDocument/2006/relationships/hyperlink" Target="https://podminky.urs.cz/item/CS_URS_2022_01/742430801" TargetMode="External" /><Relationship Id="rId45" Type="http://schemas.openxmlformats.org/officeDocument/2006/relationships/hyperlink" Target="https://podminky.urs.cz/item/CS_URS_2022_01/762511241" TargetMode="External" /><Relationship Id="rId46" Type="http://schemas.openxmlformats.org/officeDocument/2006/relationships/hyperlink" Target="https://podminky.urs.cz/item/CS_URS_2022_01/762511893" TargetMode="External" /><Relationship Id="rId47" Type="http://schemas.openxmlformats.org/officeDocument/2006/relationships/hyperlink" Target="https://podminky.urs.cz/item/CS_URS_2022_01/762512811" TargetMode="External" /><Relationship Id="rId48" Type="http://schemas.openxmlformats.org/officeDocument/2006/relationships/hyperlink" Target="https://podminky.urs.cz/item/CS_URS_2022_01/998762102" TargetMode="External" /><Relationship Id="rId49" Type="http://schemas.openxmlformats.org/officeDocument/2006/relationships/hyperlink" Target="https://podminky.urs.cz/item/CS_URS_2022_01/763111373" TargetMode="External" /><Relationship Id="rId50" Type="http://schemas.openxmlformats.org/officeDocument/2006/relationships/hyperlink" Target="https://podminky.urs.cz/item/CS_URS_2022_01/763111717" TargetMode="External" /><Relationship Id="rId51" Type="http://schemas.openxmlformats.org/officeDocument/2006/relationships/hyperlink" Target="https://podminky.urs.cz/item/CS_URS_2022_01/763111812" TargetMode="External" /><Relationship Id="rId52" Type="http://schemas.openxmlformats.org/officeDocument/2006/relationships/hyperlink" Target="https://podminky.urs.cz/item/CS_URS_2022_01/763131533" TargetMode="External" /><Relationship Id="rId53" Type="http://schemas.openxmlformats.org/officeDocument/2006/relationships/hyperlink" Target="https://podminky.urs.cz/item/CS_URS_2022_01/763164553" TargetMode="External" /><Relationship Id="rId54" Type="http://schemas.openxmlformats.org/officeDocument/2006/relationships/hyperlink" Target="https://podminky.urs.cz/item/CS_URS_2022_01/763181811" TargetMode="External" /><Relationship Id="rId55" Type="http://schemas.openxmlformats.org/officeDocument/2006/relationships/hyperlink" Target="https://podminky.urs.cz/item/CS_URS_2022_01/763183112" TargetMode="External" /><Relationship Id="rId56" Type="http://schemas.openxmlformats.org/officeDocument/2006/relationships/hyperlink" Target="https://podminky.urs.cz/item/CS_URS_2022_01/998763302" TargetMode="External" /><Relationship Id="rId57" Type="http://schemas.openxmlformats.org/officeDocument/2006/relationships/hyperlink" Target="https://podminky.urs.cz/item/CS_URS_2022_01/765191011" TargetMode="External" /><Relationship Id="rId58" Type="http://schemas.openxmlformats.org/officeDocument/2006/relationships/hyperlink" Target="https://podminky.urs.cz/item/CS_URS_2022_01/766411812" TargetMode="External" /><Relationship Id="rId59" Type="http://schemas.openxmlformats.org/officeDocument/2006/relationships/hyperlink" Target="https://podminky.urs.cz/item/CS_URS_2022_01/766491851" TargetMode="External" /><Relationship Id="rId60" Type="http://schemas.openxmlformats.org/officeDocument/2006/relationships/hyperlink" Target="https://podminky.urs.cz/item/CS_URS_2022_01/766660001" TargetMode="External" /><Relationship Id="rId61" Type="http://schemas.openxmlformats.org/officeDocument/2006/relationships/hyperlink" Target="https://podminky.urs.cz/item/CS_URS_2022_01/766660312" TargetMode="External" /><Relationship Id="rId62" Type="http://schemas.openxmlformats.org/officeDocument/2006/relationships/hyperlink" Target="https://podminky.urs.cz/item/CS_URS_2022_01/766671005" TargetMode="External" /><Relationship Id="rId63" Type="http://schemas.openxmlformats.org/officeDocument/2006/relationships/hyperlink" Target="https://podminky.urs.cz/item/CS_URS_2022_01/766674811" TargetMode="External" /><Relationship Id="rId64" Type="http://schemas.openxmlformats.org/officeDocument/2006/relationships/hyperlink" Target="https://podminky.urs.cz/item/CS_URS_2022_01/766691914" TargetMode="External" /><Relationship Id="rId65" Type="http://schemas.openxmlformats.org/officeDocument/2006/relationships/hyperlink" Target="https://podminky.urs.cz/item/CS_URS_2022_01/998766202" TargetMode="External" /><Relationship Id="rId66" Type="http://schemas.openxmlformats.org/officeDocument/2006/relationships/hyperlink" Target="https://podminky.urs.cz/item/CS_URS_2022_01/998767202" TargetMode="External" /><Relationship Id="rId67" Type="http://schemas.openxmlformats.org/officeDocument/2006/relationships/hyperlink" Target="https://podminky.urs.cz/item/CS_URS_2022_01/775510953" TargetMode="External" /><Relationship Id="rId68" Type="http://schemas.openxmlformats.org/officeDocument/2006/relationships/hyperlink" Target="https://podminky.urs.cz/item/CS_URS_2022_01/775591919" TargetMode="External" /><Relationship Id="rId69" Type="http://schemas.openxmlformats.org/officeDocument/2006/relationships/hyperlink" Target="https://podminky.urs.cz/item/CS_URS_2022_01/775591920" TargetMode="External" /><Relationship Id="rId70" Type="http://schemas.openxmlformats.org/officeDocument/2006/relationships/hyperlink" Target="https://podminky.urs.cz/item/CS_URS_2022_01/775591921" TargetMode="External" /><Relationship Id="rId71" Type="http://schemas.openxmlformats.org/officeDocument/2006/relationships/hyperlink" Target="https://podminky.urs.cz/item/CS_URS_2022_01/775591923" TargetMode="External" /><Relationship Id="rId72" Type="http://schemas.openxmlformats.org/officeDocument/2006/relationships/hyperlink" Target="https://podminky.urs.cz/item/CS_URS_2022_01/775591926" TargetMode="External" /><Relationship Id="rId73" Type="http://schemas.openxmlformats.org/officeDocument/2006/relationships/hyperlink" Target="https://podminky.urs.cz/item/CS_URS_2022_01/998775202" TargetMode="External" /><Relationship Id="rId74" Type="http://schemas.openxmlformats.org/officeDocument/2006/relationships/hyperlink" Target="https://podminky.urs.cz/item/CS_URS_2022_01/776111311" TargetMode="External" /><Relationship Id="rId75" Type="http://schemas.openxmlformats.org/officeDocument/2006/relationships/hyperlink" Target="https://podminky.urs.cz/item/CS_URS_2022_01/776121112" TargetMode="External" /><Relationship Id="rId76" Type="http://schemas.openxmlformats.org/officeDocument/2006/relationships/hyperlink" Target="https://podminky.urs.cz/item/CS_URS_2022_01/776141121" TargetMode="External" /><Relationship Id="rId77" Type="http://schemas.openxmlformats.org/officeDocument/2006/relationships/hyperlink" Target="https://podminky.urs.cz/item/CS_URS_2022_01/776201812" TargetMode="External" /><Relationship Id="rId78" Type="http://schemas.openxmlformats.org/officeDocument/2006/relationships/hyperlink" Target="https://podminky.urs.cz/item/CS_URS_2022_01/776221111" TargetMode="External" /><Relationship Id="rId79" Type="http://schemas.openxmlformats.org/officeDocument/2006/relationships/hyperlink" Target="https://podminky.urs.cz/item/CS_URS_2022_01/776411111" TargetMode="External" /><Relationship Id="rId80" Type="http://schemas.openxmlformats.org/officeDocument/2006/relationships/hyperlink" Target="https://podminky.urs.cz/item/CS_URS_2022_01/776421312" TargetMode="External" /><Relationship Id="rId81" Type="http://schemas.openxmlformats.org/officeDocument/2006/relationships/hyperlink" Target="https://podminky.urs.cz/item/CS_URS_2022_01/776421312" TargetMode="External" /><Relationship Id="rId82" Type="http://schemas.openxmlformats.org/officeDocument/2006/relationships/hyperlink" Target="https://podminky.urs.cz/item/CS_URS_2022_01/998776202" TargetMode="External" /><Relationship Id="rId83" Type="http://schemas.openxmlformats.org/officeDocument/2006/relationships/hyperlink" Target="https://podminky.urs.cz/item/CS_URS_2022_01/781121011" TargetMode="External" /><Relationship Id="rId84" Type="http://schemas.openxmlformats.org/officeDocument/2006/relationships/hyperlink" Target="https://podminky.urs.cz/item/CS_URS_2022_01/781474115" TargetMode="External" /><Relationship Id="rId85" Type="http://schemas.openxmlformats.org/officeDocument/2006/relationships/hyperlink" Target="https://podminky.urs.cz/item/CS_URS_2022_01/998781202" TargetMode="External" /><Relationship Id="rId86" Type="http://schemas.openxmlformats.org/officeDocument/2006/relationships/hyperlink" Target="https://podminky.urs.cz/item/CS_URS_2022_01/783301303" TargetMode="External" /><Relationship Id="rId87" Type="http://schemas.openxmlformats.org/officeDocument/2006/relationships/hyperlink" Target="https://podminky.urs.cz/item/CS_URS_2022_01/783301313" TargetMode="External" /><Relationship Id="rId88" Type="http://schemas.openxmlformats.org/officeDocument/2006/relationships/hyperlink" Target="https://podminky.urs.cz/item/CS_URS_2022_01/783322101" TargetMode="External" /><Relationship Id="rId89" Type="http://schemas.openxmlformats.org/officeDocument/2006/relationships/hyperlink" Target="https://podminky.urs.cz/item/CS_URS_2022_01/783324101" TargetMode="External" /><Relationship Id="rId90" Type="http://schemas.openxmlformats.org/officeDocument/2006/relationships/hyperlink" Target="https://podminky.urs.cz/item/CS_URS_2022_01/783327101" TargetMode="External" /><Relationship Id="rId91" Type="http://schemas.openxmlformats.org/officeDocument/2006/relationships/hyperlink" Target="https://podminky.urs.cz/item/CS_URS_2022_01/784121003" TargetMode="External" /><Relationship Id="rId92" Type="http://schemas.openxmlformats.org/officeDocument/2006/relationships/hyperlink" Target="https://podminky.urs.cz/item/CS_URS_2022_01/784161001" TargetMode="External" /><Relationship Id="rId93" Type="http://schemas.openxmlformats.org/officeDocument/2006/relationships/hyperlink" Target="https://podminky.urs.cz/item/CS_URS_2022_01/784161203" TargetMode="External" /><Relationship Id="rId94" Type="http://schemas.openxmlformats.org/officeDocument/2006/relationships/hyperlink" Target="https://podminky.urs.cz/item/CS_URS_2022_01/784171113" TargetMode="External" /><Relationship Id="rId95" Type="http://schemas.openxmlformats.org/officeDocument/2006/relationships/hyperlink" Target="https://podminky.urs.cz/item/CS_URS_2022_01/784171123" TargetMode="External" /><Relationship Id="rId96" Type="http://schemas.openxmlformats.org/officeDocument/2006/relationships/hyperlink" Target="https://podminky.urs.cz/item/CS_URS_2022_01/784181103" TargetMode="External" /><Relationship Id="rId97" Type="http://schemas.openxmlformats.org/officeDocument/2006/relationships/hyperlink" Target="https://podminky.urs.cz/item/CS_URS_2022_01/784221103" TargetMode="External" /><Relationship Id="rId98" Type="http://schemas.openxmlformats.org/officeDocument/2006/relationships/hyperlink" Target="https://podminky.urs.cz/item/CS_URS_2022_01/784221151" TargetMode="External" /><Relationship Id="rId99" Type="http://schemas.openxmlformats.org/officeDocument/2006/relationships/hyperlink" Target="https://podminky.urs.cz/item/CS_URS_2022_01/218202023" TargetMode="External" /><Relationship Id="rId100" Type="http://schemas.openxmlformats.org/officeDocument/2006/relationships/hyperlink" Target="https://podminky.urs.cz/item/CS_URS_2022_01/218203403" TargetMode="External" /><Relationship Id="rId101" Type="http://schemas.openxmlformats.org/officeDocument/2006/relationships/hyperlink" Target="https://podminky.urs.cz/item/CS_URS_2022_01/011464000" TargetMode="External" /><Relationship Id="rId102" Type="http://schemas.openxmlformats.org/officeDocument/2006/relationships/hyperlink" Target="https://podminky.urs.cz/item/CS_URS_2022_01/013254000" TargetMode="External" /><Relationship Id="rId103" Type="http://schemas.openxmlformats.org/officeDocument/2006/relationships/hyperlink" Target="https://podminky.urs.cz/item/CS_URS_2022_01/043103000" TargetMode="External" /><Relationship Id="rId104" Type="http://schemas.openxmlformats.org/officeDocument/2006/relationships/hyperlink" Target="https://podminky.urs.cz/item/CS_URS_2022_01/045303000" TargetMode="External" /><Relationship Id="rId105" Type="http://schemas.openxmlformats.org/officeDocument/2006/relationships/hyperlink" Target="https://podminky.urs.cz/item/CS_URS_2022_01/049303000" TargetMode="External" /><Relationship Id="rId106" Type="http://schemas.openxmlformats.org/officeDocument/2006/relationships/hyperlink" Target="https://podminky.urs.cz/item/CS_URS_2022_01/071103000" TargetMode="External" /><Relationship Id="rId10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B01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Infrastruktura - stavební část - B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Děčín - Máchovo náměstí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21. 6. 2022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'B01 - 01'!J30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'B01 - 01'!P108</f>
        <v>0</v>
      </c>
      <c r="AV55" s="121">
        <f>'B01 - 01'!J33</f>
        <v>0</v>
      </c>
      <c r="AW55" s="121">
        <f>'B01 - 01'!J34</f>
        <v>0</v>
      </c>
      <c r="AX55" s="121">
        <f>'B01 - 01'!J35</f>
        <v>0</v>
      </c>
      <c r="AY55" s="121">
        <f>'B01 - 01'!J36</f>
        <v>0</v>
      </c>
      <c r="AZ55" s="121">
        <f>'B01 - 01'!F33</f>
        <v>0</v>
      </c>
      <c r="BA55" s="121">
        <f>'B01 - 01'!F34</f>
        <v>0</v>
      </c>
      <c r="BB55" s="121">
        <f>'B01 - 01'!F35</f>
        <v>0</v>
      </c>
      <c r="BC55" s="121">
        <f>'B01 - 01'!F36</f>
        <v>0</v>
      </c>
      <c r="BD55" s="123">
        <f>'B01 - 01'!F37</f>
        <v>0</v>
      </c>
      <c r="BE55" s="7"/>
      <c r="BT55" s="124" t="s">
        <v>76</v>
      </c>
      <c r="BV55" s="124" t="s">
        <v>71</v>
      </c>
      <c r="BW55" s="124" t="s">
        <v>77</v>
      </c>
      <c r="BX55" s="124" t="s">
        <v>5</v>
      </c>
      <c r="CL55" s="124" t="s">
        <v>19</v>
      </c>
      <c r="CM55" s="124" t="s">
        <v>78</v>
      </c>
    </row>
    <row r="56" spans="1:91" s="7" customFormat="1" ht="24.75" customHeight="1">
      <c r="A56" s="112" t="s">
        <v>73</v>
      </c>
      <c r="B56" s="113"/>
      <c r="C56" s="114"/>
      <c r="D56" s="115" t="s">
        <v>79</v>
      </c>
      <c r="E56" s="115"/>
      <c r="F56" s="115"/>
      <c r="G56" s="115"/>
      <c r="H56" s="115"/>
      <c r="I56" s="116"/>
      <c r="J56" s="115" t="s">
        <v>80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'B01 - 03 - ZTI + VZT'!J30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75</v>
      </c>
      <c r="AR56" s="119"/>
      <c r="AS56" s="120">
        <v>0</v>
      </c>
      <c r="AT56" s="121">
        <f>ROUND(SUM(AV56:AW56),2)</f>
        <v>0</v>
      </c>
      <c r="AU56" s="122">
        <f>'B01 - 03 - ZTI + VZT'!P79</f>
        <v>0</v>
      </c>
      <c r="AV56" s="121">
        <f>'B01 - 03 - ZTI + VZT'!J33</f>
        <v>0</v>
      </c>
      <c r="AW56" s="121">
        <f>'B01 - 03 - ZTI + VZT'!J34</f>
        <v>0</v>
      </c>
      <c r="AX56" s="121">
        <f>'B01 - 03 - ZTI + VZT'!J35</f>
        <v>0</v>
      </c>
      <c r="AY56" s="121">
        <f>'B01 - 03 - ZTI + VZT'!J36</f>
        <v>0</v>
      </c>
      <c r="AZ56" s="121">
        <f>'B01 - 03 - ZTI + VZT'!F33</f>
        <v>0</v>
      </c>
      <c r="BA56" s="121">
        <f>'B01 - 03 - ZTI + VZT'!F34</f>
        <v>0</v>
      </c>
      <c r="BB56" s="121">
        <f>'B01 - 03 - ZTI + VZT'!F35</f>
        <v>0</v>
      </c>
      <c r="BC56" s="121">
        <f>'B01 - 03 - ZTI + VZT'!F36</f>
        <v>0</v>
      </c>
      <c r="BD56" s="123">
        <f>'B01 - 03 - ZTI + VZT'!F37</f>
        <v>0</v>
      </c>
      <c r="BE56" s="7"/>
      <c r="BT56" s="124" t="s">
        <v>76</v>
      </c>
      <c r="BV56" s="124" t="s">
        <v>71</v>
      </c>
      <c r="BW56" s="124" t="s">
        <v>81</v>
      </c>
      <c r="BX56" s="124" t="s">
        <v>5</v>
      </c>
      <c r="CL56" s="124" t="s">
        <v>19</v>
      </c>
      <c r="CM56" s="124" t="s">
        <v>78</v>
      </c>
    </row>
    <row r="57" spans="1:91" s="7" customFormat="1" ht="24.75" customHeight="1">
      <c r="A57" s="112" t="s">
        <v>73</v>
      </c>
      <c r="B57" s="113"/>
      <c r="C57" s="114"/>
      <c r="D57" s="115" t="s">
        <v>82</v>
      </c>
      <c r="E57" s="115"/>
      <c r="F57" s="115"/>
      <c r="G57" s="115"/>
      <c r="H57" s="115"/>
      <c r="I57" s="116"/>
      <c r="J57" s="115" t="s">
        <v>83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'B01 - 02 - EL'!J30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75</v>
      </c>
      <c r="AR57" s="119"/>
      <c r="AS57" s="120">
        <v>0</v>
      </c>
      <c r="AT57" s="121">
        <f>ROUND(SUM(AV57:AW57),2)</f>
        <v>0</v>
      </c>
      <c r="AU57" s="122">
        <f>'B01 - 02 - EL'!P81</f>
        <v>0</v>
      </c>
      <c r="AV57" s="121">
        <f>'B01 - 02 - EL'!J33</f>
        <v>0</v>
      </c>
      <c r="AW57" s="121">
        <f>'B01 - 02 - EL'!J34</f>
        <v>0</v>
      </c>
      <c r="AX57" s="121">
        <f>'B01 - 02 - EL'!J35</f>
        <v>0</v>
      </c>
      <c r="AY57" s="121">
        <f>'B01 - 02 - EL'!J36</f>
        <v>0</v>
      </c>
      <c r="AZ57" s="121">
        <f>'B01 - 02 - EL'!F33</f>
        <v>0</v>
      </c>
      <c r="BA57" s="121">
        <f>'B01 - 02 - EL'!F34</f>
        <v>0</v>
      </c>
      <c r="BB57" s="121">
        <f>'B01 - 02 - EL'!F35</f>
        <v>0</v>
      </c>
      <c r="BC57" s="121">
        <f>'B01 - 02 - EL'!F36</f>
        <v>0</v>
      </c>
      <c r="BD57" s="123">
        <f>'B01 - 02 - EL'!F37</f>
        <v>0</v>
      </c>
      <c r="BE57" s="7"/>
      <c r="BT57" s="124" t="s">
        <v>76</v>
      </c>
      <c r="BV57" s="124" t="s">
        <v>71</v>
      </c>
      <c r="BW57" s="124" t="s">
        <v>84</v>
      </c>
      <c r="BX57" s="124" t="s">
        <v>5</v>
      </c>
      <c r="CL57" s="124" t="s">
        <v>19</v>
      </c>
      <c r="CM57" s="124" t="s">
        <v>78</v>
      </c>
    </row>
    <row r="58" spans="1:91" s="7" customFormat="1" ht="24.75" customHeight="1">
      <c r="A58" s="112" t="s">
        <v>73</v>
      </c>
      <c r="B58" s="113"/>
      <c r="C58" s="114"/>
      <c r="D58" s="115" t="s">
        <v>85</v>
      </c>
      <c r="E58" s="115"/>
      <c r="F58" s="115"/>
      <c r="G58" s="115"/>
      <c r="H58" s="115"/>
      <c r="I58" s="116"/>
      <c r="J58" s="115" t="s">
        <v>86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'B01 -  04 - Zázemí'!J30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75</v>
      </c>
      <c r="AR58" s="119"/>
      <c r="AS58" s="125">
        <v>0</v>
      </c>
      <c r="AT58" s="126">
        <f>ROUND(SUM(AV58:AW58),2)</f>
        <v>0</v>
      </c>
      <c r="AU58" s="127">
        <f>'B01 -  04 - Zázemí'!P97</f>
        <v>0</v>
      </c>
      <c r="AV58" s="126">
        <f>'B01 -  04 - Zázemí'!J33</f>
        <v>0</v>
      </c>
      <c r="AW58" s="126">
        <f>'B01 -  04 - Zázemí'!J34</f>
        <v>0</v>
      </c>
      <c r="AX58" s="126">
        <f>'B01 -  04 - Zázemí'!J35</f>
        <v>0</v>
      </c>
      <c r="AY58" s="126">
        <f>'B01 -  04 - Zázemí'!J36</f>
        <v>0</v>
      </c>
      <c r="AZ58" s="126">
        <f>'B01 -  04 - Zázemí'!F33</f>
        <v>0</v>
      </c>
      <c r="BA58" s="126">
        <f>'B01 -  04 - Zázemí'!F34</f>
        <v>0</v>
      </c>
      <c r="BB58" s="126">
        <f>'B01 -  04 - Zázemí'!F35</f>
        <v>0</v>
      </c>
      <c r="BC58" s="126">
        <f>'B01 -  04 - Zázemí'!F36</f>
        <v>0</v>
      </c>
      <c r="BD58" s="128">
        <f>'B01 -  04 - Zázemí'!F37</f>
        <v>0</v>
      </c>
      <c r="BE58" s="7"/>
      <c r="BT58" s="124" t="s">
        <v>76</v>
      </c>
      <c r="BV58" s="124" t="s">
        <v>71</v>
      </c>
      <c r="BW58" s="124" t="s">
        <v>87</v>
      </c>
      <c r="BX58" s="124" t="s">
        <v>5</v>
      </c>
      <c r="CL58" s="124" t="s">
        <v>19</v>
      </c>
      <c r="CM58" s="124" t="s">
        <v>78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B01 - 01'!C2" display="/"/>
    <hyperlink ref="A56" location="'B01 - 03 - ZTI + VZT'!C2" display="/"/>
    <hyperlink ref="A57" location="'B01 - 02 - EL'!C2" display="/"/>
    <hyperlink ref="A58" location="'B01 -  04 - Zázem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Infrastruktura - stavební část - B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21. 6. 2022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ROUND(J108,2)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ROUND((SUM(BE108:BE393)),2)</f>
        <v>0</v>
      </c>
      <c r="G33" s="39"/>
      <c r="H33" s="39"/>
      <c r="I33" s="149">
        <v>0.21</v>
      </c>
      <c r="J33" s="148">
        <f>ROUND(((SUM(BE108:BE393))*I33),2)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ROUND((SUM(BF108:BF393)),2)</f>
        <v>0</v>
      </c>
      <c r="G34" s="39"/>
      <c r="H34" s="39"/>
      <c r="I34" s="149">
        <v>0.15</v>
      </c>
      <c r="J34" s="148">
        <f>ROUND(((SUM(BF108:BF393))*I34),2)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ROUND((SUM(BG108:BG393)),2)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ROUND((SUM(BH108:BH393)),2)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ROUND((SUM(BI108:BI393)),2)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Infrastruktura - stavební část - B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B01 - 01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Děčín - Máchovo náměstí</v>
      </c>
      <c r="G52" s="41"/>
      <c r="H52" s="41"/>
      <c r="I52" s="33" t="s">
        <v>23</v>
      </c>
      <c r="J52" s="73" t="str">
        <f>IF(J12="","",J12)</f>
        <v>21. 6. 2022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J108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J109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J110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J122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5"/>
      <c r="J63" s="176">
        <f>J147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J174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J189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101</v>
      </c>
      <c r="E66" s="169"/>
      <c r="F66" s="169"/>
      <c r="G66" s="169"/>
      <c r="H66" s="169"/>
      <c r="I66" s="169"/>
      <c r="J66" s="170">
        <f>J192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J193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103</v>
      </c>
      <c r="E68" s="169"/>
      <c r="F68" s="169"/>
      <c r="G68" s="169"/>
      <c r="H68" s="169"/>
      <c r="I68" s="169"/>
      <c r="J68" s="170">
        <f>J196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104</v>
      </c>
      <c r="E69" s="175"/>
      <c r="F69" s="175"/>
      <c r="G69" s="175"/>
      <c r="H69" s="175"/>
      <c r="I69" s="175"/>
      <c r="J69" s="176">
        <f>J197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J206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106</v>
      </c>
      <c r="E71" s="175"/>
      <c r="F71" s="175"/>
      <c r="G71" s="175"/>
      <c r="H71" s="175"/>
      <c r="I71" s="175"/>
      <c r="J71" s="176">
        <f>J208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107</v>
      </c>
      <c r="E72" s="175"/>
      <c r="F72" s="175"/>
      <c r="G72" s="175"/>
      <c r="H72" s="175"/>
      <c r="I72" s="175"/>
      <c r="J72" s="176">
        <f>J219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108</v>
      </c>
      <c r="E73" s="175"/>
      <c r="F73" s="175"/>
      <c r="G73" s="175"/>
      <c r="H73" s="175"/>
      <c r="I73" s="175"/>
      <c r="J73" s="176">
        <f>J231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109</v>
      </c>
      <c r="E74" s="175"/>
      <c r="F74" s="175"/>
      <c r="G74" s="175"/>
      <c r="H74" s="175"/>
      <c r="I74" s="175"/>
      <c r="J74" s="176">
        <f>J250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110</v>
      </c>
      <c r="E75" s="175"/>
      <c r="F75" s="175"/>
      <c r="G75" s="175"/>
      <c r="H75" s="175"/>
      <c r="I75" s="175"/>
      <c r="J75" s="176">
        <f>J255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111</v>
      </c>
      <c r="E76" s="175"/>
      <c r="F76" s="175"/>
      <c r="G76" s="175"/>
      <c r="H76" s="175"/>
      <c r="I76" s="175"/>
      <c r="J76" s="176">
        <f>J275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112</v>
      </c>
      <c r="E77" s="175"/>
      <c r="F77" s="175"/>
      <c r="G77" s="175"/>
      <c r="H77" s="175"/>
      <c r="I77" s="175"/>
      <c r="J77" s="176">
        <f>J280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113</v>
      </c>
      <c r="E78" s="175"/>
      <c r="F78" s="175"/>
      <c r="G78" s="175"/>
      <c r="H78" s="175"/>
      <c r="I78" s="175"/>
      <c r="J78" s="176">
        <f>J298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114</v>
      </c>
      <c r="E79" s="175"/>
      <c r="F79" s="175"/>
      <c r="G79" s="175"/>
      <c r="H79" s="175"/>
      <c r="I79" s="175"/>
      <c r="J79" s="176">
        <f>J327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2"/>
      <c r="C80" s="173"/>
      <c r="D80" s="174" t="s">
        <v>115</v>
      </c>
      <c r="E80" s="175"/>
      <c r="F80" s="175"/>
      <c r="G80" s="175"/>
      <c r="H80" s="175"/>
      <c r="I80" s="175"/>
      <c r="J80" s="176">
        <f>J338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116</v>
      </c>
      <c r="E81" s="175"/>
      <c r="F81" s="175"/>
      <c r="G81" s="175"/>
      <c r="H81" s="175"/>
      <c r="I81" s="175"/>
      <c r="J81" s="176">
        <f>J349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66"/>
      <c r="C82" s="167"/>
      <c r="D82" s="168" t="s">
        <v>117</v>
      </c>
      <c r="E82" s="169"/>
      <c r="F82" s="169"/>
      <c r="G82" s="169"/>
      <c r="H82" s="169"/>
      <c r="I82" s="169"/>
      <c r="J82" s="170">
        <f>J369</f>
        <v>0</v>
      </c>
      <c r="K82" s="167"/>
      <c r="L82" s="171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72"/>
      <c r="C83" s="173"/>
      <c r="D83" s="174" t="s">
        <v>118</v>
      </c>
      <c r="E83" s="175"/>
      <c r="F83" s="175"/>
      <c r="G83" s="175"/>
      <c r="H83" s="175"/>
      <c r="I83" s="175"/>
      <c r="J83" s="176">
        <f>J370</f>
        <v>0</v>
      </c>
      <c r="K83" s="173"/>
      <c r="L83" s="17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66"/>
      <c r="C84" s="167"/>
      <c r="D84" s="168" t="s">
        <v>119</v>
      </c>
      <c r="E84" s="169"/>
      <c r="F84" s="169"/>
      <c r="G84" s="169"/>
      <c r="H84" s="169"/>
      <c r="I84" s="169"/>
      <c r="J84" s="170">
        <f>J375</f>
        <v>0</v>
      </c>
      <c r="K84" s="167"/>
      <c r="L84" s="171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10" customFormat="1" ht="19.9" customHeight="1">
      <c r="A85" s="10"/>
      <c r="B85" s="172"/>
      <c r="C85" s="173"/>
      <c r="D85" s="174" t="s">
        <v>120</v>
      </c>
      <c r="E85" s="175"/>
      <c r="F85" s="175"/>
      <c r="G85" s="175"/>
      <c r="H85" s="175"/>
      <c r="I85" s="175"/>
      <c r="J85" s="176">
        <f>J376</f>
        <v>0</v>
      </c>
      <c r="K85" s="173"/>
      <c r="L85" s="17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2"/>
      <c r="C86" s="173"/>
      <c r="D86" s="174" t="s">
        <v>121</v>
      </c>
      <c r="E86" s="175"/>
      <c r="F86" s="175"/>
      <c r="G86" s="175"/>
      <c r="H86" s="175"/>
      <c r="I86" s="175"/>
      <c r="J86" s="176">
        <f>J381</f>
        <v>0</v>
      </c>
      <c r="K86" s="173"/>
      <c r="L86" s="17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2"/>
      <c r="C87" s="173"/>
      <c r="D87" s="174" t="s">
        <v>122</v>
      </c>
      <c r="E87" s="175"/>
      <c r="F87" s="175"/>
      <c r="G87" s="175"/>
      <c r="H87" s="175"/>
      <c r="I87" s="175"/>
      <c r="J87" s="176">
        <f>J383</f>
        <v>0</v>
      </c>
      <c r="K87" s="173"/>
      <c r="L87" s="17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2"/>
      <c r="C88" s="173"/>
      <c r="D88" s="174" t="s">
        <v>123</v>
      </c>
      <c r="E88" s="175"/>
      <c r="F88" s="175"/>
      <c r="G88" s="175"/>
      <c r="H88" s="175"/>
      <c r="I88" s="175"/>
      <c r="J88" s="176">
        <f>J391</f>
        <v>0</v>
      </c>
      <c r="K88" s="173"/>
      <c r="L88" s="17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2" customFormat="1" ht="21.8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4" spans="1:31" s="2" customFormat="1" ht="6.95" customHeight="1">
      <c r="A94" s="39"/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4.95" customHeight="1">
      <c r="A95" s="39"/>
      <c r="B95" s="40"/>
      <c r="C95" s="24" t="s">
        <v>124</v>
      </c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16</v>
      </c>
      <c r="D97" s="41"/>
      <c r="E97" s="41"/>
      <c r="F97" s="41"/>
      <c r="G97" s="41"/>
      <c r="H97" s="41"/>
      <c r="I97" s="41"/>
      <c r="J97" s="41"/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6.5" customHeight="1">
      <c r="A98" s="39"/>
      <c r="B98" s="40"/>
      <c r="C98" s="41"/>
      <c r="D98" s="41"/>
      <c r="E98" s="161" t="str">
        <f>E7</f>
        <v>Infrastruktura - stavební část - B</v>
      </c>
      <c r="F98" s="33"/>
      <c r="G98" s="33"/>
      <c r="H98" s="33"/>
      <c r="I98" s="41"/>
      <c r="J98" s="41"/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89</v>
      </c>
      <c r="D99" s="41"/>
      <c r="E99" s="41"/>
      <c r="F99" s="41"/>
      <c r="G99" s="41"/>
      <c r="H99" s="41"/>
      <c r="I99" s="41"/>
      <c r="J99" s="41"/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70" t="str">
        <f>E9</f>
        <v>B01 - 01</v>
      </c>
      <c r="F100" s="41"/>
      <c r="G100" s="41"/>
      <c r="H100" s="41"/>
      <c r="I100" s="41"/>
      <c r="J100" s="41"/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3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2" customHeight="1">
      <c r="A102" s="39"/>
      <c r="B102" s="40"/>
      <c r="C102" s="33" t="s">
        <v>21</v>
      </c>
      <c r="D102" s="41"/>
      <c r="E102" s="41"/>
      <c r="F102" s="28" t="str">
        <f>F12</f>
        <v>Děčín - Máchovo náměstí</v>
      </c>
      <c r="G102" s="41"/>
      <c r="H102" s="41"/>
      <c r="I102" s="33" t="s">
        <v>23</v>
      </c>
      <c r="J102" s="73" t="str">
        <f>IF(J12="","",J12)</f>
        <v>21. 6. 2022</v>
      </c>
      <c r="K102" s="41"/>
      <c r="L102" s="13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3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5.15" customHeight="1">
      <c r="A104" s="39"/>
      <c r="B104" s="40"/>
      <c r="C104" s="33" t="s">
        <v>25</v>
      </c>
      <c r="D104" s="41"/>
      <c r="E104" s="41"/>
      <c r="F104" s="28" t="str">
        <f>E15</f>
        <v xml:space="preserve"> </v>
      </c>
      <c r="G104" s="41"/>
      <c r="H104" s="41"/>
      <c r="I104" s="33" t="s">
        <v>31</v>
      </c>
      <c r="J104" s="37" t="str">
        <f>E21</f>
        <v xml:space="preserve"> </v>
      </c>
      <c r="K104" s="41"/>
      <c r="L104" s="13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5.15" customHeight="1">
      <c r="A105" s="39"/>
      <c r="B105" s="40"/>
      <c r="C105" s="33" t="s">
        <v>29</v>
      </c>
      <c r="D105" s="41"/>
      <c r="E105" s="41"/>
      <c r="F105" s="28" t="str">
        <f>IF(E18="","",E18)</f>
        <v>Vyplň údaj</v>
      </c>
      <c r="G105" s="41"/>
      <c r="H105" s="41"/>
      <c r="I105" s="33" t="s">
        <v>32</v>
      </c>
      <c r="J105" s="37" t="str">
        <f>E24</f>
        <v xml:space="preserve"> </v>
      </c>
      <c r="K105" s="41"/>
      <c r="L105" s="13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0.3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3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11" customFormat="1" ht="29.25" customHeight="1">
      <c r="A107" s="178"/>
      <c r="B107" s="179"/>
      <c r="C107" s="180" t="s">
        <v>125</v>
      </c>
      <c r="D107" s="181" t="s">
        <v>54</v>
      </c>
      <c r="E107" s="181" t="s">
        <v>50</v>
      </c>
      <c r="F107" s="181" t="s">
        <v>51</v>
      </c>
      <c r="G107" s="181" t="s">
        <v>126</v>
      </c>
      <c r="H107" s="181" t="s">
        <v>127</v>
      </c>
      <c r="I107" s="181" t="s">
        <v>128</v>
      </c>
      <c r="J107" s="181" t="s">
        <v>93</v>
      </c>
      <c r="K107" s="182" t="s">
        <v>129</v>
      </c>
      <c r="L107" s="183"/>
      <c r="M107" s="93" t="s">
        <v>19</v>
      </c>
      <c r="N107" s="94" t="s">
        <v>39</v>
      </c>
      <c r="O107" s="94" t="s">
        <v>130</v>
      </c>
      <c r="P107" s="94" t="s">
        <v>131</v>
      </c>
      <c r="Q107" s="94" t="s">
        <v>132</v>
      </c>
      <c r="R107" s="94" t="s">
        <v>133</v>
      </c>
      <c r="S107" s="94" t="s">
        <v>134</v>
      </c>
      <c r="T107" s="95" t="s">
        <v>135</v>
      </c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</row>
    <row r="108" spans="1:63" s="2" customFormat="1" ht="22.8" customHeight="1">
      <c r="A108" s="39"/>
      <c r="B108" s="40"/>
      <c r="C108" s="100" t="s">
        <v>136</v>
      </c>
      <c r="D108" s="41"/>
      <c r="E108" s="41"/>
      <c r="F108" s="41"/>
      <c r="G108" s="41"/>
      <c r="H108" s="41"/>
      <c r="I108" s="41"/>
      <c r="J108" s="184">
        <f>BK108</f>
        <v>0</v>
      </c>
      <c r="K108" s="41"/>
      <c r="L108" s="45"/>
      <c r="M108" s="96"/>
      <c r="N108" s="185"/>
      <c r="O108" s="97"/>
      <c r="P108" s="186">
        <f>P109+P192+P196+P369+P375</f>
        <v>0</v>
      </c>
      <c r="Q108" s="97"/>
      <c r="R108" s="186">
        <f>R109+R192+R196+R369+R375</f>
        <v>36.097695460000004</v>
      </c>
      <c r="S108" s="97"/>
      <c r="T108" s="187">
        <f>T109+T192+T196+T369+T375</f>
        <v>6.9328042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68</v>
      </c>
      <c r="AU108" s="18" t="s">
        <v>94</v>
      </c>
      <c r="BK108" s="188">
        <f>BK109+BK192+BK196+BK369+BK375</f>
        <v>0</v>
      </c>
    </row>
    <row r="109" spans="1:63" s="12" customFormat="1" ht="25.9" customHeight="1">
      <c r="A109" s="12"/>
      <c r="B109" s="189"/>
      <c r="C109" s="190"/>
      <c r="D109" s="191" t="s">
        <v>68</v>
      </c>
      <c r="E109" s="192" t="s">
        <v>137</v>
      </c>
      <c r="F109" s="192" t="s">
        <v>138</v>
      </c>
      <c r="G109" s="190"/>
      <c r="H109" s="190"/>
      <c r="I109" s="193"/>
      <c r="J109" s="194">
        <f>BK109</f>
        <v>0</v>
      </c>
      <c r="K109" s="190"/>
      <c r="L109" s="195"/>
      <c r="M109" s="196"/>
      <c r="N109" s="197"/>
      <c r="O109" s="197"/>
      <c r="P109" s="198">
        <f>P110+P122+P147+P174+P189</f>
        <v>0</v>
      </c>
      <c r="Q109" s="197"/>
      <c r="R109" s="198">
        <f>R110+R122+R147+R174+R189</f>
        <v>29.014831800000003</v>
      </c>
      <c r="S109" s="197"/>
      <c r="T109" s="199">
        <f>T110+T122+T147+T174+T189</f>
        <v>4.25458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76</v>
      </c>
      <c r="AT109" s="201" t="s">
        <v>68</v>
      </c>
      <c r="AU109" s="201" t="s">
        <v>69</v>
      </c>
      <c r="AY109" s="200" t="s">
        <v>139</v>
      </c>
      <c r="BK109" s="202">
        <f>BK110+BK122+BK147+BK174+BK189</f>
        <v>0</v>
      </c>
    </row>
    <row r="110" spans="1:63" s="12" customFormat="1" ht="22.8" customHeight="1">
      <c r="A110" s="12"/>
      <c r="B110" s="189"/>
      <c r="C110" s="190"/>
      <c r="D110" s="191" t="s">
        <v>68</v>
      </c>
      <c r="E110" s="203" t="s">
        <v>140</v>
      </c>
      <c r="F110" s="203" t="s">
        <v>141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SUM(P111:P121)</f>
        <v>0</v>
      </c>
      <c r="Q110" s="197"/>
      <c r="R110" s="198">
        <f>SUM(R111:R121)</f>
        <v>4.357028400000001</v>
      </c>
      <c r="S110" s="197"/>
      <c r="T110" s="199">
        <f>SUM(T111:T121)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76</v>
      </c>
      <c r="AT110" s="201" t="s">
        <v>68</v>
      </c>
      <c r="AU110" s="201" t="s">
        <v>76</v>
      </c>
      <c r="AY110" s="200" t="s">
        <v>139</v>
      </c>
      <c r="BK110" s="202">
        <f>SUM(BK111:BK121)</f>
        <v>0</v>
      </c>
    </row>
    <row r="111" spans="1:65" s="2" customFormat="1" ht="16.5" customHeight="1">
      <c r="A111" s="39"/>
      <c r="B111" s="40"/>
      <c r="C111" s="205" t="s">
        <v>76</v>
      </c>
      <c r="D111" s="205" t="s">
        <v>142</v>
      </c>
      <c r="E111" s="206" t="s">
        <v>143</v>
      </c>
      <c r="F111" s="207" t="s">
        <v>144</v>
      </c>
      <c r="G111" s="208" t="s">
        <v>145</v>
      </c>
      <c r="H111" s="209">
        <v>0.03</v>
      </c>
      <c r="I111" s="210"/>
      <c r="J111" s="211">
        <f>ROUND(I111*H111,2)</f>
        <v>0</v>
      </c>
      <c r="K111" s="207" t="s">
        <v>146</v>
      </c>
      <c r="L111" s="45"/>
      <c r="M111" s="212" t="s">
        <v>19</v>
      </c>
      <c r="N111" s="213" t="s">
        <v>40</v>
      </c>
      <c r="O111" s="85"/>
      <c r="P111" s="214">
        <f>O111*H111</f>
        <v>0</v>
      </c>
      <c r="Q111" s="214">
        <v>1.09</v>
      </c>
      <c r="R111" s="214">
        <f>Q111*H111</f>
        <v>0.0327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147</v>
      </c>
      <c r="AT111" s="216" t="s">
        <v>142</v>
      </c>
      <c r="AU111" s="216" t="s">
        <v>78</v>
      </c>
      <c r="AY111" s="18" t="s">
        <v>139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76</v>
      </c>
      <c r="BK111" s="217">
        <f>ROUND(I111*H111,2)</f>
        <v>0</v>
      </c>
      <c r="BL111" s="18" t="s">
        <v>147</v>
      </c>
      <c r="BM111" s="216" t="s">
        <v>148</v>
      </c>
    </row>
    <row r="112" spans="1:47" s="2" customFormat="1" ht="12">
      <c r="A112" s="39"/>
      <c r="B112" s="40"/>
      <c r="C112" s="41"/>
      <c r="D112" s="218" t="s">
        <v>149</v>
      </c>
      <c r="E112" s="41"/>
      <c r="F112" s="219" t="s">
        <v>150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149</v>
      </c>
      <c r="AU112" s="18" t="s">
        <v>78</v>
      </c>
    </row>
    <row r="113" spans="1:65" s="2" customFormat="1" ht="16.5" customHeight="1">
      <c r="A113" s="39"/>
      <c r="B113" s="40"/>
      <c r="C113" s="205" t="s">
        <v>78</v>
      </c>
      <c r="D113" s="205" t="s">
        <v>142</v>
      </c>
      <c r="E113" s="206" t="s">
        <v>151</v>
      </c>
      <c r="F113" s="207" t="s">
        <v>152</v>
      </c>
      <c r="G113" s="208" t="s">
        <v>145</v>
      </c>
      <c r="H113" s="209">
        <v>0.13</v>
      </c>
      <c r="I113" s="210"/>
      <c r="J113" s="211">
        <f>ROUND(I113*H113,2)</f>
        <v>0</v>
      </c>
      <c r="K113" s="207" t="s">
        <v>146</v>
      </c>
      <c r="L113" s="45"/>
      <c r="M113" s="212" t="s">
        <v>19</v>
      </c>
      <c r="N113" s="213" t="s">
        <v>40</v>
      </c>
      <c r="O113" s="85"/>
      <c r="P113" s="214">
        <f>O113*H113</f>
        <v>0</v>
      </c>
      <c r="Q113" s="214">
        <v>1.09</v>
      </c>
      <c r="R113" s="214">
        <f>Q113*H113</f>
        <v>0.14170000000000002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147</v>
      </c>
      <c r="AT113" s="216" t="s">
        <v>142</v>
      </c>
      <c r="AU113" s="216" t="s">
        <v>78</v>
      </c>
      <c r="AY113" s="18" t="s">
        <v>139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76</v>
      </c>
      <c r="BK113" s="217">
        <f>ROUND(I113*H113,2)</f>
        <v>0</v>
      </c>
      <c r="BL113" s="18" t="s">
        <v>147</v>
      </c>
      <c r="BM113" s="216" t="s">
        <v>153</v>
      </c>
    </row>
    <row r="114" spans="1:47" s="2" customFormat="1" ht="12">
      <c r="A114" s="39"/>
      <c r="B114" s="40"/>
      <c r="C114" s="41"/>
      <c r="D114" s="218" t="s">
        <v>149</v>
      </c>
      <c r="E114" s="41"/>
      <c r="F114" s="219" t="s">
        <v>154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149</v>
      </c>
      <c r="AU114" s="18" t="s">
        <v>78</v>
      </c>
    </row>
    <row r="115" spans="1:65" s="2" customFormat="1" ht="24.15" customHeight="1">
      <c r="A115" s="39"/>
      <c r="B115" s="40"/>
      <c r="C115" s="205" t="s">
        <v>140</v>
      </c>
      <c r="D115" s="205" t="s">
        <v>142</v>
      </c>
      <c r="E115" s="206" t="s">
        <v>155</v>
      </c>
      <c r="F115" s="207" t="s">
        <v>156</v>
      </c>
      <c r="G115" s="208" t="s">
        <v>157</v>
      </c>
      <c r="H115" s="209">
        <v>6.1</v>
      </c>
      <c r="I115" s="210"/>
      <c r="J115" s="211">
        <f>ROUND(I115*H115,2)</f>
        <v>0</v>
      </c>
      <c r="K115" s="207" t="s">
        <v>146</v>
      </c>
      <c r="L115" s="45"/>
      <c r="M115" s="212" t="s">
        <v>19</v>
      </c>
      <c r="N115" s="213" t="s">
        <v>40</v>
      </c>
      <c r="O115" s="85"/>
      <c r="P115" s="214">
        <f>O115*H115</f>
        <v>0</v>
      </c>
      <c r="Q115" s="214">
        <v>0.02857</v>
      </c>
      <c r="R115" s="214">
        <f>Q115*H115</f>
        <v>0.174277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147</v>
      </c>
      <c r="AT115" s="216" t="s">
        <v>142</v>
      </c>
      <c r="AU115" s="216" t="s">
        <v>78</v>
      </c>
      <c r="AY115" s="18" t="s">
        <v>139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76</v>
      </c>
      <c r="BK115" s="217">
        <f>ROUND(I115*H115,2)</f>
        <v>0</v>
      </c>
      <c r="BL115" s="18" t="s">
        <v>147</v>
      </c>
      <c r="BM115" s="216" t="s">
        <v>158</v>
      </c>
    </row>
    <row r="116" spans="1:47" s="2" customFormat="1" ht="12">
      <c r="A116" s="39"/>
      <c r="B116" s="40"/>
      <c r="C116" s="41"/>
      <c r="D116" s="218" t="s">
        <v>149</v>
      </c>
      <c r="E116" s="41"/>
      <c r="F116" s="219" t="s">
        <v>159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149</v>
      </c>
      <c r="AU116" s="18" t="s">
        <v>78</v>
      </c>
    </row>
    <row r="117" spans="1:65" s="2" customFormat="1" ht="24.15" customHeight="1">
      <c r="A117" s="39"/>
      <c r="B117" s="40"/>
      <c r="C117" s="205" t="s">
        <v>147</v>
      </c>
      <c r="D117" s="205" t="s">
        <v>142</v>
      </c>
      <c r="E117" s="206" t="s">
        <v>160</v>
      </c>
      <c r="F117" s="207" t="s">
        <v>161</v>
      </c>
      <c r="G117" s="208" t="s">
        <v>157</v>
      </c>
      <c r="H117" s="209">
        <v>4.94</v>
      </c>
      <c r="I117" s="210"/>
      <c r="J117" s="211">
        <f>ROUND(I117*H117,2)</f>
        <v>0</v>
      </c>
      <c r="K117" s="207" t="s">
        <v>146</v>
      </c>
      <c r="L117" s="45"/>
      <c r="M117" s="212" t="s">
        <v>19</v>
      </c>
      <c r="N117" s="213" t="s">
        <v>40</v>
      </c>
      <c r="O117" s="85"/>
      <c r="P117" s="214">
        <f>O117*H117</f>
        <v>0</v>
      </c>
      <c r="Q117" s="214">
        <v>0.07921</v>
      </c>
      <c r="R117" s="214">
        <f>Q117*H117</f>
        <v>0.3912974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147</v>
      </c>
      <c r="AT117" s="216" t="s">
        <v>142</v>
      </c>
      <c r="AU117" s="216" t="s">
        <v>78</v>
      </c>
      <c r="AY117" s="18" t="s">
        <v>139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76</v>
      </c>
      <c r="BK117" s="217">
        <f>ROUND(I117*H117,2)</f>
        <v>0</v>
      </c>
      <c r="BL117" s="18" t="s">
        <v>147</v>
      </c>
      <c r="BM117" s="216" t="s">
        <v>162</v>
      </c>
    </row>
    <row r="118" spans="1:47" s="2" customFormat="1" ht="12">
      <c r="A118" s="39"/>
      <c r="B118" s="40"/>
      <c r="C118" s="41"/>
      <c r="D118" s="218" t="s">
        <v>149</v>
      </c>
      <c r="E118" s="41"/>
      <c r="F118" s="219" t="s">
        <v>163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149</v>
      </c>
      <c r="AU118" s="18" t="s">
        <v>78</v>
      </c>
    </row>
    <row r="119" spans="1:51" s="13" customFormat="1" ht="12">
      <c r="A119" s="13"/>
      <c r="B119" s="223"/>
      <c r="C119" s="224"/>
      <c r="D119" s="225" t="s">
        <v>164</v>
      </c>
      <c r="E119" s="226" t="s">
        <v>19</v>
      </c>
      <c r="F119" s="227" t="s">
        <v>165</v>
      </c>
      <c r="G119" s="224"/>
      <c r="H119" s="228">
        <v>4.94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164</v>
      </c>
      <c r="AU119" s="234" t="s">
        <v>78</v>
      </c>
      <c r="AV119" s="13" t="s">
        <v>78</v>
      </c>
      <c r="AW119" s="13" t="s">
        <v>166</v>
      </c>
      <c r="AX119" s="13" t="s">
        <v>76</v>
      </c>
      <c r="AY119" s="234" t="s">
        <v>139</v>
      </c>
    </row>
    <row r="120" spans="1:65" s="2" customFormat="1" ht="21.75" customHeight="1">
      <c r="A120" s="39"/>
      <c r="B120" s="40"/>
      <c r="C120" s="205" t="s">
        <v>167</v>
      </c>
      <c r="D120" s="205" t="s">
        <v>142</v>
      </c>
      <c r="E120" s="206" t="s">
        <v>168</v>
      </c>
      <c r="F120" s="207" t="s">
        <v>169</v>
      </c>
      <c r="G120" s="208" t="s">
        <v>157</v>
      </c>
      <c r="H120" s="209">
        <v>20.3</v>
      </c>
      <c r="I120" s="210"/>
      <c r="J120" s="211">
        <f>ROUND(I120*H120,2)</f>
        <v>0</v>
      </c>
      <c r="K120" s="207" t="s">
        <v>146</v>
      </c>
      <c r="L120" s="45"/>
      <c r="M120" s="212" t="s">
        <v>19</v>
      </c>
      <c r="N120" s="213" t="s">
        <v>40</v>
      </c>
      <c r="O120" s="85"/>
      <c r="P120" s="214">
        <f>O120*H120</f>
        <v>0</v>
      </c>
      <c r="Q120" s="214">
        <v>0.17818</v>
      </c>
      <c r="R120" s="214">
        <f>Q120*H120</f>
        <v>3.6170540000000004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147</v>
      </c>
      <c r="AT120" s="216" t="s">
        <v>142</v>
      </c>
      <c r="AU120" s="216" t="s">
        <v>78</v>
      </c>
      <c r="AY120" s="18" t="s">
        <v>139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76</v>
      </c>
      <c r="BK120" s="217">
        <f>ROUND(I120*H120,2)</f>
        <v>0</v>
      </c>
      <c r="BL120" s="18" t="s">
        <v>147</v>
      </c>
      <c r="BM120" s="216" t="s">
        <v>170</v>
      </c>
    </row>
    <row r="121" spans="1:47" s="2" customFormat="1" ht="12">
      <c r="A121" s="39"/>
      <c r="B121" s="40"/>
      <c r="C121" s="41"/>
      <c r="D121" s="218" t="s">
        <v>149</v>
      </c>
      <c r="E121" s="41"/>
      <c r="F121" s="219" t="s">
        <v>171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149</v>
      </c>
      <c r="AU121" s="18" t="s">
        <v>78</v>
      </c>
    </row>
    <row r="122" spans="1:63" s="12" customFormat="1" ht="22.8" customHeight="1">
      <c r="A122" s="12"/>
      <c r="B122" s="189"/>
      <c r="C122" s="190"/>
      <c r="D122" s="191" t="s">
        <v>68</v>
      </c>
      <c r="E122" s="203" t="s">
        <v>172</v>
      </c>
      <c r="F122" s="203" t="s">
        <v>173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SUM(P123:P146)</f>
        <v>0</v>
      </c>
      <c r="Q122" s="197"/>
      <c r="R122" s="198">
        <f>SUM(R123:R146)</f>
        <v>24.370316900000002</v>
      </c>
      <c r="S122" s="197"/>
      <c r="T122" s="199">
        <f>SUM(T123:T146)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76</v>
      </c>
      <c r="AT122" s="201" t="s">
        <v>68</v>
      </c>
      <c r="AU122" s="201" t="s">
        <v>76</v>
      </c>
      <c r="AY122" s="200" t="s">
        <v>139</v>
      </c>
      <c r="BK122" s="202">
        <f>SUM(BK123:BK146)</f>
        <v>0</v>
      </c>
    </row>
    <row r="123" spans="1:65" s="2" customFormat="1" ht="24.15" customHeight="1">
      <c r="A123" s="39"/>
      <c r="B123" s="40"/>
      <c r="C123" s="205" t="s">
        <v>172</v>
      </c>
      <c r="D123" s="205" t="s">
        <v>142</v>
      </c>
      <c r="E123" s="206" t="s">
        <v>174</v>
      </c>
      <c r="F123" s="207" t="s">
        <v>175</v>
      </c>
      <c r="G123" s="208" t="s">
        <v>157</v>
      </c>
      <c r="H123" s="209">
        <v>364</v>
      </c>
      <c r="I123" s="210"/>
      <c r="J123" s="211">
        <f>ROUND(I123*H123,2)</f>
        <v>0</v>
      </c>
      <c r="K123" s="207" t="s">
        <v>146</v>
      </c>
      <c r="L123" s="45"/>
      <c r="M123" s="212" t="s">
        <v>19</v>
      </c>
      <c r="N123" s="213" t="s">
        <v>40</v>
      </c>
      <c r="O123" s="85"/>
      <c r="P123" s="214">
        <f>O123*H123</f>
        <v>0</v>
      </c>
      <c r="Q123" s="214">
        <v>0.017</v>
      </c>
      <c r="R123" s="214">
        <f>Q123*H123</f>
        <v>6.188000000000001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147</v>
      </c>
      <c r="AT123" s="216" t="s">
        <v>142</v>
      </c>
      <c r="AU123" s="216" t="s">
        <v>78</v>
      </c>
      <c r="AY123" s="18" t="s">
        <v>139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76</v>
      </c>
      <c r="BK123" s="217">
        <f>ROUND(I123*H123,2)</f>
        <v>0</v>
      </c>
      <c r="BL123" s="18" t="s">
        <v>147</v>
      </c>
      <c r="BM123" s="216" t="s">
        <v>176</v>
      </c>
    </row>
    <row r="124" spans="1:47" s="2" customFormat="1" ht="12">
      <c r="A124" s="39"/>
      <c r="B124" s="40"/>
      <c r="C124" s="41"/>
      <c r="D124" s="218" t="s">
        <v>149</v>
      </c>
      <c r="E124" s="41"/>
      <c r="F124" s="219" t="s">
        <v>177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149</v>
      </c>
      <c r="AU124" s="18" t="s">
        <v>78</v>
      </c>
    </row>
    <row r="125" spans="1:51" s="13" customFormat="1" ht="12">
      <c r="A125" s="13"/>
      <c r="B125" s="223"/>
      <c r="C125" s="224"/>
      <c r="D125" s="225" t="s">
        <v>164</v>
      </c>
      <c r="E125" s="226" t="s">
        <v>19</v>
      </c>
      <c r="F125" s="227" t="s">
        <v>178</v>
      </c>
      <c r="G125" s="224"/>
      <c r="H125" s="228">
        <v>364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164</v>
      </c>
      <c r="AU125" s="234" t="s">
        <v>78</v>
      </c>
      <c r="AV125" s="13" t="s">
        <v>78</v>
      </c>
      <c r="AW125" s="13" t="s">
        <v>166</v>
      </c>
      <c r="AX125" s="13" t="s">
        <v>76</v>
      </c>
      <c r="AY125" s="234" t="s">
        <v>139</v>
      </c>
    </row>
    <row r="126" spans="1:65" s="2" customFormat="1" ht="24.15" customHeight="1">
      <c r="A126" s="39"/>
      <c r="B126" s="40"/>
      <c r="C126" s="205" t="s">
        <v>179</v>
      </c>
      <c r="D126" s="205" t="s">
        <v>142</v>
      </c>
      <c r="E126" s="206" t="s">
        <v>180</v>
      </c>
      <c r="F126" s="207" t="s">
        <v>181</v>
      </c>
      <c r="G126" s="208" t="s">
        <v>157</v>
      </c>
      <c r="H126" s="209">
        <v>747.46</v>
      </c>
      <c r="I126" s="210"/>
      <c r="J126" s="211">
        <f>ROUND(I126*H126,2)</f>
        <v>0</v>
      </c>
      <c r="K126" s="207" t="s">
        <v>146</v>
      </c>
      <c r="L126" s="45"/>
      <c r="M126" s="212" t="s">
        <v>19</v>
      </c>
      <c r="N126" s="213" t="s">
        <v>40</v>
      </c>
      <c r="O126" s="85"/>
      <c r="P126" s="214">
        <f>O126*H126</f>
        <v>0</v>
      </c>
      <c r="Q126" s="214">
        <v>0.017</v>
      </c>
      <c r="R126" s="214">
        <f>Q126*H126</f>
        <v>12.706820000000002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147</v>
      </c>
      <c r="AT126" s="216" t="s">
        <v>142</v>
      </c>
      <c r="AU126" s="216" t="s">
        <v>78</v>
      </c>
      <c r="AY126" s="18" t="s">
        <v>139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76</v>
      </c>
      <c r="BK126" s="217">
        <f>ROUND(I126*H126,2)</f>
        <v>0</v>
      </c>
      <c r="BL126" s="18" t="s">
        <v>147</v>
      </c>
      <c r="BM126" s="216" t="s">
        <v>182</v>
      </c>
    </row>
    <row r="127" spans="1:47" s="2" customFormat="1" ht="12">
      <c r="A127" s="39"/>
      <c r="B127" s="40"/>
      <c r="C127" s="41"/>
      <c r="D127" s="218" t="s">
        <v>149</v>
      </c>
      <c r="E127" s="41"/>
      <c r="F127" s="219" t="s">
        <v>183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149</v>
      </c>
      <c r="AU127" s="18" t="s">
        <v>78</v>
      </c>
    </row>
    <row r="128" spans="1:51" s="13" customFormat="1" ht="12">
      <c r="A128" s="13"/>
      <c r="B128" s="223"/>
      <c r="C128" s="224"/>
      <c r="D128" s="225" t="s">
        <v>164</v>
      </c>
      <c r="E128" s="226" t="s">
        <v>19</v>
      </c>
      <c r="F128" s="227" t="s">
        <v>184</v>
      </c>
      <c r="G128" s="224"/>
      <c r="H128" s="228">
        <v>747.46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164</v>
      </c>
      <c r="AU128" s="234" t="s">
        <v>78</v>
      </c>
      <c r="AV128" s="13" t="s">
        <v>78</v>
      </c>
      <c r="AW128" s="13" t="s">
        <v>166</v>
      </c>
      <c r="AX128" s="13" t="s">
        <v>76</v>
      </c>
      <c r="AY128" s="234" t="s">
        <v>139</v>
      </c>
    </row>
    <row r="129" spans="1:65" s="2" customFormat="1" ht="24.15" customHeight="1">
      <c r="A129" s="39"/>
      <c r="B129" s="40"/>
      <c r="C129" s="205" t="s">
        <v>185</v>
      </c>
      <c r="D129" s="205" t="s">
        <v>142</v>
      </c>
      <c r="E129" s="206" t="s">
        <v>186</v>
      </c>
      <c r="F129" s="207" t="s">
        <v>187</v>
      </c>
      <c r="G129" s="208" t="s">
        <v>157</v>
      </c>
      <c r="H129" s="209">
        <v>36.28</v>
      </c>
      <c r="I129" s="210"/>
      <c r="J129" s="211">
        <f>ROUND(I129*H129,2)</f>
        <v>0</v>
      </c>
      <c r="K129" s="207" t="s">
        <v>146</v>
      </c>
      <c r="L129" s="45"/>
      <c r="M129" s="212" t="s">
        <v>19</v>
      </c>
      <c r="N129" s="213" t="s">
        <v>40</v>
      </c>
      <c r="O129" s="85"/>
      <c r="P129" s="214">
        <f>O129*H129</f>
        <v>0</v>
      </c>
      <c r="Q129" s="214">
        <v>0.0247</v>
      </c>
      <c r="R129" s="214">
        <f>Q129*H129</f>
        <v>0.896116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147</v>
      </c>
      <c r="AT129" s="216" t="s">
        <v>142</v>
      </c>
      <c r="AU129" s="216" t="s">
        <v>78</v>
      </c>
      <c r="AY129" s="18" t="s">
        <v>139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76</v>
      </c>
      <c r="BK129" s="217">
        <f>ROUND(I129*H129,2)</f>
        <v>0</v>
      </c>
      <c r="BL129" s="18" t="s">
        <v>147</v>
      </c>
      <c r="BM129" s="216" t="s">
        <v>188</v>
      </c>
    </row>
    <row r="130" spans="1:47" s="2" customFormat="1" ht="12">
      <c r="A130" s="39"/>
      <c r="B130" s="40"/>
      <c r="C130" s="41"/>
      <c r="D130" s="218" t="s">
        <v>149</v>
      </c>
      <c r="E130" s="41"/>
      <c r="F130" s="219" t="s">
        <v>189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149</v>
      </c>
      <c r="AU130" s="18" t="s">
        <v>78</v>
      </c>
    </row>
    <row r="131" spans="1:51" s="13" customFormat="1" ht="12">
      <c r="A131" s="13"/>
      <c r="B131" s="223"/>
      <c r="C131" s="224"/>
      <c r="D131" s="225" t="s">
        <v>164</v>
      </c>
      <c r="E131" s="226" t="s">
        <v>19</v>
      </c>
      <c r="F131" s="227" t="s">
        <v>190</v>
      </c>
      <c r="G131" s="224"/>
      <c r="H131" s="228">
        <v>36.28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164</v>
      </c>
      <c r="AU131" s="234" t="s">
        <v>78</v>
      </c>
      <c r="AV131" s="13" t="s">
        <v>78</v>
      </c>
      <c r="AW131" s="13" t="s">
        <v>166</v>
      </c>
      <c r="AX131" s="13" t="s">
        <v>76</v>
      </c>
      <c r="AY131" s="234" t="s">
        <v>139</v>
      </c>
    </row>
    <row r="132" spans="1:65" s="2" customFormat="1" ht="24.15" customHeight="1">
      <c r="A132" s="39"/>
      <c r="B132" s="40"/>
      <c r="C132" s="205" t="s">
        <v>191</v>
      </c>
      <c r="D132" s="205" t="s">
        <v>142</v>
      </c>
      <c r="E132" s="206" t="s">
        <v>192</v>
      </c>
      <c r="F132" s="207" t="s">
        <v>193</v>
      </c>
      <c r="G132" s="208" t="s">
        <v>157</v>
      </c>
      <c r="H132" s="209">
        <v>20.3</v>
      </c>
      <c r="I132" s="210"/>
      <c r="J132" s="211">
        <f>ROUND(I132*H132,2)</f>
        <v>0</v>
      </c>
      <c r="K132" s="207" t="s">
        <v>146</v>
      </c>
      <c r="L132" s="45"/>
      <c r="M132" s="212" t="s">
        <v>19</v>
      </c>
      <c r="N132" s="213" t="s">
        <v>40</v>
      </c>
      <c r="O132" s="85"/>
      <c r="P132" s="214">
        <f>O132*H132</f>
        <v>0</v>
      </c>
      <c r="Q132" s="214">
        <v>0.00085</v>
      </c>
      <c r="R132" s="214">
        <f>Q132*H132</f>
        <v>0.017255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147</v>
      </c>
      <c r="AT132" s="216" t="s">
        <v>142</v>
      </c>
      <c r="AU132" s="216" t="s">
        <v>78</v>
      </c>
      <c r="AY132" s="18" t="s">
        <v>139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76</v>
      </c>
      <c r="BK132" s="217">
        <f>ROUND(I132*H132,2)</f>
        <v>0</v>
      </c>
      <c r="BL132" s="18" t="s">
        <v>147</v>
      </c>
      <c r="BM132" s="216" t="s">
        <v>194</v>
      </c>
    </row>
    <row r="133" spans="1:47" s="2" customFormat="1" ht="12">
      <c r="A133" s="39"/>
      <c r="B133" s="40"/>
      <c r="C133" s="41"/>
      <c r="D133" s="218" t="s">
        <v>149</v>
      </c>
      <c r="E133" s="41"/>
      <c r="F133" s="219" t="s">
        <v>195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149</v>
      </c>
      <c r="AU133" s="18" t="s">
        <v>78</v>
      </c>
    </row>
    <row r="134" spans="1:65" s="2" customFormat="1" ht="16.5" customHeight="1">
      <c r="A134" s="39"/>
      <c r="B134" s="40"/>
      <c r="C134" s="205" t="s">
        <v>196</v>
      </c>
      <c r="D134" s="205" t="s">
        <v>142</v>
      </c>
      <c r="E134" s="206" t="s">
        <v>197</v>
      </c>
      <c r="F134" s="207" t="s">
        <v>198</v>
      </c>
      <c r="G134" s="208" t="s">
        <v>199</v>
      </c>
      <c r="H134" s="209">
        <v>42.3</v>
      </c>
      <c r="I134" s="210"/>
      <c r="J134" s="211">
        <f>ROUND(I134*H134,2)</f>
        <v>0</v>
      </c>
      <c r="K134" s="207" t="s">
        <v>146</v>
      </c>
      <c r="L134" s="45"/>
      <c r="M134" s="212" t="s">
        <v>19</v>
      </c>
      <c r="N134" s="213" t="s">
        <v>40</v>
      </c>
      <c r="O134" s="85"/>
      <c r="P134" s="214">
        <f>O134*H134</f>
        <v>0</v>
      </c>
      <c r="Q134" s="214">
        <v>0.0015</v>
      </c>
      <c r="R134" s="214">
        <f>Q134*H134</f>
        <v>0.06344999999999999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147</v>
      </c>
      <c r="AT134" s="216" t="s">
        <v>142</v>
      </c>
      <c r="AU134" s="216" t="s">
        <v>78</v>
      </c>
      <c r="AY134" s="18" t="s">
        <v>139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76</v>
      </c>
      <c r="BK134" s="217">
        <f>ROUND(I134*H134,2)</f>
        <v>0</v>
      </c>
      <c r="BL134" s="18" t="s">
        <v>147</v>
      </c>
      <c r="BM134" s="216" t="s">
        <v>200</v>
      </c>
    </row>
    <row r="135" spans="1:47" s="2" customFormat="1" ht="12">
      <c r="A135" s="39"/>
      <c r="B135" s="40"/>
      <c r="C135" s="41"/>
      <c r="D135" s="218" t="s">
        <v>149</v>
      </c>
      <c r="E135" s="41"/>
      <c r="F135" s="219" t="s">
        <v>201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149</v>
      </c>
      <c r="AU135" s="18" t="s">
        <v>78</v>
      </c>
    </row>
    <row r="136" spans="1:65" s="2" customFormat="1" ht="24.15" customHeight="1">
      <c r="A136" s="39"/>
      <c r="B136" s="40"/>
      <c r="C136" s="205" t="s">
        <v>202</v>
      </c>
      <c r="D136" s="205" t="s">
        <v>142</v>
      </c>
      <c r="E136" s="206" t="s">
        <v>203</v>
      </c>
      <c r="F136" s="207" t="s">
        <v>204</v>
      </c>
      <c r="G136" s="208" t="s">
        <v>157</v>
      </c>
      <c r="H136" s="209">
        <v>65.9</v>
      </c>
      <c r="I136" s="210"/>
      <c r="J136" s="211">
        <f>ROUND(I136*H136,2)</f>
        <v>0</v>
      </c>
      <c r="K136" s="207" t="s">
        <v>146</v>
      </c>
      <c r="L136" s="45"/>
      <c r="M136" s="212" t="s">
        <v>19</v>
      </c>
      <c r="N136" s="213" t="s">
        <v>40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147</v>
      </c>
      <c r="AT136" s="216" t="s">
        <v>142</v>
      </c>
      <c r="AU136" s="216" t="s">
        <v>78</v>
      </c>
      <c r="AY136" s="18" t="s">
        <v>139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76</v>
      </c>
      <c r="BK136" s="217">
        <f>ROUND(I136*H136,2)</f>
        <v>0</v>
      </c>
      <c r="BL136" s="18" t="s">
        <v>147</v>
      </c>
      <c r="BM136" s="216" t="s">
        <v>205</v>
      </c>
    </row>
    <row r="137" spans="1:47" s="2" customFormat="1" ht="12">
      <c r="A137" s="39"/>
      <c r="B137" s="40"/>
      <c r="C137" s="41"/>
      <c r="D137" s="218" t="s">
        <v>149</v>
      </c>
      <c r="E137" s="41"/>
      <c r="F137" s="219" t="s">
        <v>206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149</v>
      </c>
      <c r="AU137" s="18" t="s">
        <v>78</v>
      </c>
    </row>
    <row r="138" spans="1:65" s="2" customFormat="1" ht="21.75" customHeight="1">
      <c r="A138" s="39"/>
      <c r="B138" s="40"/>
      <c r="C138" s="205" t="s">
        <v>207</v>
      </c>
      <c r="D138" s="205" t="s">
        <v>142</v>
      </c>
      <c r="E138" s="206" t="s">
        <v>208</v>
      </c>
      <c r="F138" s="207" t="s">
        <v>209</v>
      </c>
      <c r="G138" s="208" t="s">
        <v>157</v>
      </c>
      <c r="H138" s="209">
        <v>10.6</v>
      </c>
      <c r="I138" s="210"/>
      <c r="J138" s="211">
        <f>ROUND(I138*H138,2)</f>
        <v>0</v>
      </c>
      <c r="K138" s="207" t="s">
        <v>146</v>
      </c>
      <c r="L138" s="45"/>
      <c r="M138" s="212" t="s">
        <v>19</v>
      </c>
      <c r="N138" s="213" t="s">
        <v>40</v>
      </c>
      <c r="O138" s="85"/>
      <c r="P138" s="214">
        <f>O138*H138</f>
        <v>0</v>
      </c>
      <c r="Q138" s="214">
        <v>0.105</v>
      </c>
      <c r="R138" s="214">
        <f>Q138*H138</f>
        <v>1.113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147</v>
      </c>
      <c r="AT138" s="216" t="s">
        <v>142</v>
      </c>
      <c r="AU138" s="216" t="s">
        <v>78</v>
      </c>
      <c r="AY138" s="18" t="s">
        <v>139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76</v>
      </c>
      <c r="BK138" s="217">
        <f>ROUND(I138*H138,2)</f>
        <v>0</v>
      </c>
      <c r="BL138" s="18" t="s">
        <v>147</v>
      </c>
      <c r="BM138" s="216" t="s">
        <v>210</v>
      </c>
    </row>
    <row r="139" spans="1:47" s="2" customFormat="1" ht="12">
      <c r="A139" s="39"/>
      <c r="B139" s="40"/>
      <c r="C139" s="41"/>
      <c r="D139" s="218" t="s">
        <v>149</v>
      </c>
      <c r="E139" s="41"/>
      <c r="F139" s="219" t="s">
        <v>211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149</v>
      </c>
      <c r="AU139" s="18" t="s">
        <v>78</v>
      </c>
    </row>
    <row r="140" spans="1:65" s="2" customFormat="1" ht="33" customHeight="1">
      <c r="A140" s="39"/>
      <c r="B140" s="40"/>
      <c r="C140" s="205" t="s">
        <v>212</v>
      </c>
      <c r="D140" s="205" t="s">
        <v>142</v>
      </c>
      <c r="E140" s="206" t="s">
        <v>213</v>
      </c>
      <c r="F140" s="207" t="s">
        <v>214</v>
      </c>
      <c r="G140" s="208" t="s">
        <v>157</v>
      </c>
      <c r="H140" s="209">
        <v>36</v>
      </c>
      <c r="I140" s="210"/>
      <c r="J140" s="211">
        <f>ROUND(I140*H140,2)</f>
        <v>0</v>
      </c>
      <c r="K140" s="207" t="s">
        <v>146</v>
      </c>
      <c r="L140" s="45"/>
      <c r="M140" s="212" t="s">
        <v>19</v>
      </c>
      <c r="N140" s="213" t="s">
        <v>40</v>
      </c>
      <c r="O140" s="85"/>
      <c r="P140" s="214">
        <f>O140*H140</f>
        <v>0</v>
      </c>
      <c r="Q140" s="214">
        <v>0.09336</v>
      </c>
      <c r="R140" s="214">
        <f>Q140*H140</f>
        <v>3.36096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147</v>
      </c>
      <c r="AT140" s="216" t="s">
        <v>142</v>
      </c>
      <c r="AU140" s="216" t="s">
        <v>78</v>
      </c>
      <c r="AY140" s="18" t="s">
        <v>139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76</v>
      </c>
      <c r="BK140" s="217">
        <f>ROUND(I140*H140,2)</f>
        <v>0</v>
      </c>
      <c r="BL140" s="18" t="s">
        <v>147</v>
      </c>
      <c r="BM140" s="216" t="s">
        <v>215</v>
      </c>
    </row>
    <row r="141" spans="1:47" s="2" customFormat="1" ht="12">
      <c r="A141" s="39"/>
      <c r="B141" s="40"/>
      <c r="C141" s="41"/>
      <c r="D141" s="218" t="s">
        <v>149</v>
      </c>
      <c r="E141" s="41"/>
      <c r="F141" s="219" t="s">
        <v>216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149</v>
      </c>
      <c r="AU141" s="18" t="s">
        <v>78</v>
      </c>
    </row>
    <row r="142" spans="1:65" s="2" customFormat="1" ht="16.5" customHeight="1">
      <c r="A142" s="39"/>
      <c r="B142" s="40"/>
      <c r="C142" s="205" t="s">
        <v>217</v>
      </c>
      <c r="D142" s="205" t="s">
        <v>142</v>
      </c>
      <c r="E142" s="206" t="s">
        <v>218</v>
      </c>
      <c r="F142" s="207" t="s">
        <v>219</v>
      </c>
      <c r="G142" s="208" t="s">
        <v>157</v>
      </c>
      <c r="H142" s="209">
        <v>69.43</v>
      </c>
      <c r="I142" s="210"/>
      <c r="J142" s="211">
        <f>ROUND(I142*H142,2)</f>
        <v>0</v>
      </c>
      <c r="K142" s="207" t="s">
        <v>146</v>
      </c>
      <c r="L142" s="45"/>
      <c r="M142" s="212" t="s">
        <v>19</v>
      </c>
      <c r="N142" s="213" t="s">
        <v>40</v>
      </c>
      <c r="O142" s="85"/>
      <c r="P142" s="214">
        <f>O142*H142</f>
        <v>0</v>
      </c>
      <c r="Q142" s="214">
        <v>0.00013</v>
      </c>
      <c r="R142" s="214">
        <f>Q142*H142</f>
        <v>0.0090259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147</v>
      </c>
      <c r="AT142" s="216" t="s">
        <v>142</v>
      </c>
      <c r="AU142" s="216" t="s">
        <v>78</v>
      </c>
      <c r="AY142" s="18" t="s">
        <v>139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76</v>
      </c>
      <c r="BK142" s="217">
        <f>ROUND(I142*H142,2)</f>
        <v>0</v>
      </c>
      <c r="BL142" s="18" t="s">
        <v>147</v>
      </c>
      <c r="BM142" s="216" t="s">
        <v>220</v>
      </c>
    </row>
    <row r="143" spans="1:47" s="2" customFormat="1" ht="12">
      <c r="A143" s="39"/>
      <c r="B143" s="40"/>
      <c r="C143" s="41"/>
      <c r="D143" s="218" t="s">
        <v>149</v>
      </c>
      <c r="E143" s="41"/>
      <c r="F143" s="219" t="s">
        <v>221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149</v>
      </c>
      <c r="AU143" s="18" t="s">
        <v>78</v>
      </c>
    </row>
    <row r="144" spans="1:65" s="2" customFormat="1" ht="24.15" customHeight="1">
      <c r="A144" s="39"/>
      <c r="B144" s="40"/>
      <c r="C144" s="205" t="s">
        <v>8</v>
      </c>
      <c r="D144" s="205" t="s">
        <v>142</v>
      </c>
      <c r="E144" s="206" t="s">
        <v>222</v>
      </c>
      <c r="F144" s="207" t="s">
        <v>223</v>
      </c>
      <c r="G144" s="208" t="s">
        <v>224</v>
      </c>
      <c r="H144" s="209">
        <v>1</v>
      </c>
      <c r="I144" s="210"/>
      <c r="J144" s="211">
        <f>ROUND(I144*H144,2)</f>
        <v>0</v>
      </c>
      <c r="K144" s="207" t="s">
        <v>146</v>
      </c>
      <c r="L144" s="45"/>
      <c r="M144" s="212" t="s">
        <v>19</v>
      </c>
      <c r="N144" s="213" t="s">
        <v>40</v>
      </c>
      <c r="O144" s="85"/>
      <c r="P144" s="214">
        <f>O144*H144</f>
        <v>0</v>
      </c>
      <c r="Q144" s="214">
        <v>0.00048</v>
      </c>
      <c r="R144" s="214">
        <f>Q144*H144</f>
        <v>0.00048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147</v>
      </c>
      <c r="AT144" s="216" t="s">
        <v>142</v>
      </c>
      <c r="AU144" s="216" t="s">
        <v>78</v>
      </c>
      <c r="AY144" s="18" t="s">
        <v>139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76</v>
      </c>
      <c r="BK144" s="217">
        <f>ROUND(I144*H144,2)</f>
        <v>0</v>
      </c>
      <c r="BL144" s="18" t="s">
        <v>147</v>
      </c>
      <c r="BM144" s="216" t="s">
        <v>225</v>
      </c>
    </row>
    <row r="145" spans="1:47" s="2" customFormat="1" ht="12">
      <c r="A145" s="39"/>
      <c r="B145" s="40"/>
      <c r="C145" s="41"/>
      <c r="D145" s="218" t="s">
        <v>149</v>
      </c>
      <c r="E145" s="41"/>
      <c r="F145" s="219" t="s">
        <v>226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149</v>
      </c>
      <c r="AU145" s="18" t="s">
        <v>78</v>
      </c>
    </row>
    <row r="146" spans="1:65" s="2" customFormat="1" ht="16.5" customHeight="1">
      <c r="A146" s="39"/>
      <c r="B146" s="40"/>
      <c r="C146" s="235" t="s">
        <v>227</v>
      </c>
      <c r="D146" s="235" t="s">
        <v>228</v>
      </c>
      <c r="E146" s="236" t="s">
        <v>229</v>
      </c>
      <c r="F146" s="237" t="s">
        <v>230</v>
      </c>
      <c r="G146" s="238" t="s">
        <v>224</v>
      </c>
      <c r="H146" s="239">
        <v>1</v>
      </c>
      <c r="I146" s="240"/>
      <c r="J146" s="241">
        <f>ROUND(I146*H146,2)</f>
        <v>0</v>
      </c>
      <c r="K146" s="237" t="s">
        <v>146</v>
      </c>
      <c r="L146" s="242"/>
      <c r="M146" s="243" t="s">
        <v>19</v>
      </c>
      <c r="N146" s="244" t="s">
        <v>40</v>
      </c>
      <c r="O146" s="85"/>
      <c r="P146" s="214">
        <f>O146*H146</f>
        <v>0</v>
      </c>
      <c r="Q146" s="214">
        <v>0.01521</v>
      </c>
      <c r="R146" s="214">
        <f>Q146*H146</f>
        <v>0.01521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185</v>
      </c>
      <c r="AT146" s="216" t="s">
        <v>228</v>
      </c>
      <c r="AU146" s="216" t="s">
        <v>78</v>
      </c>
      <c r="AY146" s="18" t="s">
        <v>139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76</v>
      </c>
      <c r="BK146" s="217">
        <f>ROUND(I146*H146,2)</f>
        <v>0</v>
      </c>
      <c r="BL146" s="18" t="s">
        <v>147</v>
      </c>
      <c r="BM146" s="216" t="s">
        <v>231</v>
      </c>
    </row>
    <row r="147" spans="1:63" s="12" customFormat="1" ht="22.8" customHeight="1">
      <c r="A147" s="12"/>
      <c r="B147" s="189"/>
      <c r="C147" s="190"/>
      <c r="D147" s="191" t="s">
        <v>68</v>
      </c>
      <c r="E147" s="203" t="s">
        <v>191</v>
      </c>
      <c r="F147" s="203" t="s">
        <v>232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SUM(P148:P173)</f>
        <v>0</v>
      </c>
      <c r="Q147" s="197"/>
      <c r="R147" s="198">
        <f>SUM(R148:R173)</f>
        <v>0.2874865</v>
      </c>
      <c r="S147" s="197"/>
      <c r="T147" s="199">
        <f>SUM(T148:T173)</f>
        <v>4.25458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0" t="s">
        <v>76</v>
      </c>
      <c r="AT147" s="201" t="s">
        <v>68</v>
      </c>
      <c r="AU147" s="201" t="s">
        <v>76</v>
      </c>
      <c r="AY147" s="200" t="s">
        <v>139</v>
      </c>
      <c r="BK147" s="202">
        <f>SUM(BK148:BK173)</f>
        <v>0</v>
      </c>
    </row>
    <row r="148" spans="1:65" s="2" customFormat="1" ht="24.15" customHeight="1">
      <c r="A148" s="39"/>
      <c r="B148" s="40"/>
      <c r="C148" s="205" t="s">
        <v>233</v>
      </c>
      <c r="D148" s="205" t="s">
        <v>142</v>
      </c>
      <c r="E148" s="206" t="s">
        <v>234</v>
      </c>
      <c r="F148" s="207" t="s">
        <v>235</v>
      </c>
      <c r="G148" s="208" t="s">
        <v>157</v>
      </c>
      <c r="H148" s="209">
        <v>354.13</v>
      </c>
      <c r="I148" s="210"/>
      <c r="J148" s="211">
        <f>ROUND(I148*H148,2)</f>
        <v>0</v>
      </c>
      <c r="K148" s="207" t="s">
        <v>146</v>
      </c>
      <c r="L148" s="45"/>
      <c r="M148" s="212" t="s">
        <v>19</v>
      </c>
      <c r="N148" s="213" t="s">
        <v>40</v>
      </c>
      <c r="O148" s="85"/>
      <c r="P148" s="214">
        <f>O148*H148</f>
        <v>0</v>
      </c>
      <c r="Q148" s="214">
        <v>0.00021</v>
      </c>
      <c r="R148" s="214">
        <f>Q148*H148</f>
        <v>0.0743673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147</v>
      </c>
      <c r="AT148" s="216" t="s">
        <v>142</v>
      </c>
      <c r="AU148" s="216" t="s">
        <v>78</v>
      </c>
      <c r="AY148" s="18" t="s">
        <v>139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76</v>
      </c>
      <c r="BK148" s="217">
        <f>ROUND(I148*H148,2)</f>
        <v>0</v>
      </c>
      <c r="BL148" s="18" t="s">
        <v>147</v>
      </c>
      <c r="BM148" s="216" t="s">
        <v>236</v>
      </c>
    </row>
    <row r="149" spans="1:47" s="2" customFormat="1" ht="12">
      <c r="A149" s="39"/>
      <c r="B149" s="40"/>
      <c r="C149" s="41"/>
      <c r="D149" s="218" t="s">
        <v>149</v>
      </c>
      <c r="E149" s="41"/>
      <c r="F149" s="219" t="s">
        <v>237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149</v>
      </c>
      <c r="AU149" s="18" t="s">
        <v>78</v>
      </c>
    </row>
    <row r="150" spans="1:65" s="2" customFormat="1" ht="24.15" customHeight="1">
      <c r="A150" s="39"/>
      <c r="B150" s="40"/>
      <c r="C150" s="205" t="s">
        <v>238</v>
      </c>
      <c r="D150" s="205" t="s">
        <v>142</v>
      </c>
      <c r="E150" s="206" t="s">
        <v>239</v>
      </c>
      <c r="F150" s="207" t="s">
        <v>240</v>
      </c>
      <c r="G150" s="208" t="s">
        <v>157</v>
      </c>
      <c r="H150" s="209">
        <v>354.13</v>
      </c>
      <c r="I150" s="210"/>
      <c r="J150" s="211">
        <f>ROUND(I150*H150,2)</f>
        <v>0</v>
      </c>
      <c r="K150" s="207" t="s">
        <v>146</v>
      </c>
      <c r="L150" s="45"/>
      <c r="M150" s="212" t="s">
        <v>19</v>
      </c>
      <c r="N150" s="213" t="s">
        <v>40</v>
      </c>
      <c r="O150" s="85"/>
      <c r="P150" s="214">
        <f>O150*H150</f>
        <v>0</v>
      </c>
      <c r="Q150" s="214">
        <v>4E-05</v>
      </c>
      <c r="R150" s="214">
        <f>Q150*H150</f>
        <v>0.014165200000000001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147</v>
      </c>
      <c r="AT150" s="216" t="s">
        <v>142</v>
      </c>
      <c r="AU150" s="216" t="s">
        <v>78</v>
      </c>
      <c r="AY150" s="18" t="s">
        <v>139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76</v>
      </c>
      <c r="BK150" s="217">
        <f>ROUND(I150*H150,2)</f>
        <v>0</v>
      </c>
      <c r="BL150" s="18" t="s">
        <v>147</v>
      </c>
      <c r="BM150" s="216" t="s">
        <v>241</v>
      </c>
    </row>
    <row r="151" spans="1:47" s="2" customFormat="1" ht="12">
      <c r="A151" s="39"/>
      <c r="B151" s="40"/>
      <c r="C151" s="41"/>
      <c r="D151" s="218" t="s">
        <v>149</v>
      </c>
      <c r="E151" s="41"/>
      <c r="F151" s="219" t="s">
        <v>242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149</v>
      </c>
      <c r="AU151" s="18" t="s">
        <v>78</v>
      </c>
    </row>
    <row r="152" spans="1:51" s="13" customFormat="1" ht="12">
      <c r="A152" s="13"/>
      <c r="B152" s="223"/>
      <c r="C152" s="224"/>
      <c r="D152" s="225" t="s">
        <v>164</v>
      </c>
      <c r="E152" s="226" t="s">
        <v>19</v>
      </c>
      <c r="F152" s="227" t="s">
        <v>243</v>
      </c>
      <c r="G152" s="224"/>
      <c r="H152" s="228">
        <v>354.13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164</v>
      </c>
      <c r="AU152" s="234" t="s">
        <v>78</v>
      </c>
      <c r="AV152" s="13" t="s">
        <v>78</v>
      </c>
      <c r="AW152" s="13" t="s">
        <v>166</v>
      </c>
      <c r="AX152" s="13" t="s">
        <v>76</v>
      </c>
      <c r="AY152" s="234" t="s">
        <v>139</v>
      </c>
    </row>
    <row r="153" spans="1:65" s="2" customFormat="1" ht="16.5" customHeight="1">
      <c r="A153" s="39"/>
      <c r="B153" s="40"/>
      <c r="C153" s="205" t="s">
        <v>244</v>
      </c>
      <c r="D153" s="205" t="s">
        <v>142</v>
      </c>
      <c r="E153" s="206" t="s">
        <v>245</v>
      </c>
      <c r="F153" s="207" t="s">
        <v>246</v>
      </c>
      <c r="G153" s="208" t="s">
        <v>157</v>
      </c>
      <c r="H153" s="209">
        <v>36.6</v>
      </c>
      <c r="I153" s="210"/>
      <c r="J153" s="211">
        <f>ROUND(I153*H153,2)</f>
        <v>0</v>
      </c>
      <c r="K153" s="207" t="s">
        <v>146</v>
      </c>
      <c r="L153" s="45"/>
      <c r="M153" s="212" t="s">
        <v>19</v>
      </c>
      <c r="N153" s="213" t="s">
        <v>40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147</v>
      </c>
      <c r="AT153" s="216" t="s">
        <v>142</v>
      </c>
      <c r="AU153" s="216" t="s">
        <v>78</v>
      </c>
      <c r="AY153" s="18" t="s">
        <v>139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76</v>
      </c>
      <c r="BK153" s="217">
        <f>ROUND(I153*H153,2)</f>
        <v>0</v>
      </c>
      <c r="BL153" s="18" t="s">
        <v>147</v>
      </c>
      <c r="BM153" s="216" t="s">
        <v>247</v>
      </c>
    </row>
    <row r="154" spans="1:47" s="2" customFormat="1" ht="12">
      <c r="A154" s="39"/>
      <c r="B154" s="40"/>
      <c r="C154" s="41"/>
      <c r="D154" s="218" t="s">
        <v>149</v>
      </c>
      <c r="E154" s="41"/>
      <c r="F154" s="219" t="s">
        <v>248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149</v>
      </c>
      <c r="AU154" s="18" t="s">
        <v>78</v>
      </c>
    </row>
    <row r="155" spans="1:65" s="2" customFormat="1" ht="16.5" customHeight="1">
      <c r="A155" s="39"/>
      <c r="B155" s="40"/>
      <c r="C155" s="205" t="s">
        <v>249</v>
      </c>
      <c r="D155" s="205" t="s">
        <v>142</v>
      </c>
      <c r="E155" s="206" t="s">
        <v>250</v>
      </c>
      <c r="F155" s="207" t="s">
        <v>251</v>
      </c>
      <c r="G155" s="208" t="s">
        <v>157</v>
      </c>
      <c r="H155" s="209">
        <v>36.6</v>
      </c>
      <c r="I155" s="210"/>
      <c r="J155" s="211">
        <f>ROUND(I155*H155,2)</f>
        <v>0</v>
      </c>
      <c r="K155" s="207" t="s">
        <v>146</v>
      </c>
      <c r="L155" s="45"/>
      <c r="M155" s="212" t="s">
        <v>19</v>
      </c>
      <c r="N155" s="213" t="s">
        <v>40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147</v>
      </c>
      <c r="AT155" s="216" t="s">
        <v>142</v>
      </c>
      <c r="AU155" s="216" t="s">
        <v>78</v>
      </c>
      <c r="AY155" s="18" t="s">
        <v>139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76</v>
      </c>
      <c r="BK155" s="217">
        <f>ROUND(I155*H155,2)</f>
        <v>0</v>
      </c>
      <c r="BL155" s="18" t="s">
        <v>147</v>
      </c>
      <c r="BM155" s="216" t="s">
        <v>252</v>
      </c>
    </row>
    <row r="156" spans="1:47" s="2" customFormat="1" ht="12">
      <c r="A156" s="39"/>
      <c r="B156" s="40"/>
      <c r="C156" s="41"/>
      <c r="D156" s="218" t="s">
        <v>149</v>
      </c>
      <c r="E156" s="41"/>
      <c r="F156" s="219" t="s">
        <v>253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149</v>
      </c>
      <c r="AU156" s="18" t="s">
        <v>78</v>
      </c>
    </row>
    <row r="157" spans="1:65" s="2" customFormat="1" ht="24.15" customHeight="1">
      <c r="A157" s="39"/>
      <c r="B157" s="40"/>
      <c r="C157" s="205" t="s">
        <v>7</v>
      </c>
      <c r="D157" s="205" t="s">
        <v>142</v>
      </c>
      <c r="E157" s="206" t="s">
        <v>254</v>
      </c>
      <c r="F157" s="207" t="s">
        <v>255</v>
      </c>
      <c r="G157" s="208" t="s">
        <v>256</v>
      </c>
      <c r="H157" s="209">
        <v>0.5</v>
      </c>
      <c r="I157" s="210"/>
      <c r="J157" s="211">
        <f>ROUND(I157*H157,2)</f>
        <v>0</v>
      </c>
      <c r="K157" s="207" t="s">
        <v>146</v>
      </c>
      <c r="L157" s="45"/>
      <c r="M157" s="212" t="s">
        <v>19</v>
      </c>
      <c r="N157" s="213" t="s">
        <v>40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1.8</v>
      </c>
      <c r="T157" s="215">
        <f>S157*H157</f>
        <v>0.9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147</v>
      </c>
      <c r="AT157" s="216" t="s">
        <v>142</v>
      </c>
      <c r="AU157" s="216" t="s">
        <v>78</v>
      </c>
      <c r="AY157" s="18" t="s">
        <v>139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76</v>
      </c>
      <c r="BK157" s="217">
        <f>ROUND(I157*H157,2)</f>
        <v>0</v>
      </c>
      <c r="BL157" s="18" t="s">
        <v>147</v>
      </c>
      <c r="BM157" s="216" t="s">
        <v>257</v>
      </c>
    </row>
    <row r="158" spans="1:47" s="2" customFormat="1" ht="12">
      <c r="A158" s="39"/>
      <c r="B158" s="40"/>
      <c r="C158" s="41"/>
      <c r="D158" s="218" t="s">
        <v>149</v>
      </c>
      <c r="E158" s="41"/>
      <c r="F158" s="219" t="s">
        <v>258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149</v>
      </c>
      <c r="AU158" s="18" t="s">
        <v>78</v>
      </c>
    </row>
    <row r="159" spans="1:65" s="2" customFormat="1" ht="24.15" customHeight="1">
      <c r="A159" s="39"/>
      <c r="B159" s="40"/>
      <c r="C159" s="205" t="s">
        <v>259</v>
      </c>
      <c r="D159" s="205" t="s">
        <v>142</v>
      </c>
      <c r="E159" s="206" t="s">
        <v>260</v>
      </c>
      <c r="F159" s="207" t="s">
        <v>261</v>
      </c>
      <c r="G159" s="208" t="s">
        <v>256</v>
      </c>
      <c r="H159" s="209">
        <v>1.7</v>
      </c>
      <c r="I159" s="210"/>
      <c r="J159" s="211">
        <f>ROUND(I159*H159,2)</f>
        <v>0</v>
      </c>
      <c r="K159" s="207" t="s">
        <v>146</v>
      </c>
      <c r="L159" s="45"/>
      <c r="M159" s="212" t="s">
        <v>19</v>
      </c>
      <c r="N159" s="213" t="s">
        <v>40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1.175</v>
      </c>
      <c r="T159" s="215">
        <f>S159*H159</f>
        <v>1.9975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147</v>
      </c>
      <c r="AT159" s="216" t="s">
        <v>142</v>
      </c>
      <c r="AU159" s="216" t="s">
        <v>78</v>
      </c>
      <c r="AY159" s="18" t="s">
        <v>139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76</v>
      </c>
      <c r="BK159" s="217">
        <f>ROUND(I159*H159,2)</f>
        <v>0</v>
      </c>
      <c r="BL159" s="18" t="s">
        <v>147</v>
      </c>
      <c r="BM159" s="216" t="s">
        <v>262</v>
      </c>
    </row>
    <row r="160" spans="1:47" s="2" customFormat="1" ht="12">
      <c r="A160" s="39"/>
      <c r="B160" s="40"/>
      <c r="C160" s="41"/>
      <c r="D160" s="218" t="s">
        <v>149</v>
      </c>
      <c r="E160" s="41"/>
      <c r="F160" s="219" t="s">
        <v>263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149</v>
      </c>
      <c r="AU160" s="18" t="s">
        <v>78</v>
      </c>
    </row>
    <row r="161" spans="1:65" s="2" customFormat="1" ht="24.15" customHeight="1">
      <c r="A161" s="39"/>
      <c r="B161" s="40"/>
      <c r="C161" s="205" t="s">
        <v>264</v>
      </c>
      <c r="D161" s="205" t="s">
        <v>142</v>
      </c>
      <c r="E161" s="206" t="s">
        <v>265</v>
      </c>
      <c r="F161" s="207" t="s">
        <v>266</v>
      </c>
      <c r="G161" s="208" t="s">
        <v>157</v>
      </c>
      <c r="H161" s="209">
        <v>3.78</v>
      </c>
      <c r="I161" s="210"/>
      <c r="J161" s="211">
        <f>ROUND(I161*H161,2)</f>
        <v>0</v>
      </c>
      <c r="K161" s="207" t="s">
        <v>146</v>
      </c>
      <c r="L161" s="45"/>
      <c r="M161" s="212" t="s">
        <v>19</v>
      </c>
      <c r="N161" s="213" t="s">
        <v>40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0.076</v>
      </c>
      <c r="T161" s="215">
        <f>S161*H161</f>
        <v>0.28728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147</v>
      </c>
      <c r="AT161" s="216" t="s">
        <v>142</v>
      </c>
      <c r="AU161" s="216" t="s">
        <v>78</v>
      </c>
      <c r="AY161" s="18" t="s">
        <v>139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76</v>
      </c>
      <c r="BK161" s="217">
        <f>ROUND(I161*H161,2)</f>
        <v>0</v>
      </c>
      <c r="BL161" s="18" t="s">
        <v>147</v>
      </c>
      <c r="BM161" s="216" t="s">
        <v>267</v>
      </c>
    </row>
    <row r="162" spans="1:47" s="2" customFormat="1" ht="12">
      <c r="A162" s="39"/>
      <c r="B162" s="40"/>
      <c r="C162" s="41"/>
      <c r="D162" s="218" t="s">
        <v>149</v>
      </c>
      <c r="E162" s="41"/>
      <c r="F162" s="219" t="s">
        <v>268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149</v>
      </c>
      <c r="AU162" s="18" t="s">
        <v>78</v>
      </c>
    </row>
    <row r="163" spans="1:51" s="13" customFormat="1" ht="12">
      <c r="A163" s="13"/>
      <c r="B163" s="223"/>
      <c r="C163" s="224"/>
      <c r="D163" s="225" t="s">
        <v>164</v>
      </c>
      <c r="E163" s="226" t="s">
        <v>19</v>
      </c>
      <c r="F163" s="227" t="s">
        <v>269</v>
      </c>
      <c r="G163" s="224"/>
      <c r="H163" s="228">
        <v>3.78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164</v>
      </c>
      <c r="AU163" s="234" t="s">
        <v>78</v>
      </c>
      <c r="AV163" s="13" t="s">
        <v>78</v>
      </c>
      <c r="AW163" s="13" t="s">
        <v>166</v>
      </c>
      <c r="AX163" s="13" t="s">
        <v>76</v>
      </c>
      <c r="AY163" s="234" t="s">
        <v>139</v>
      </c>
    </row>
    <row r="164" spans="1:65" s="2" customFormat="1" ht="24.15" customHeight="1">
      <c r="A164" s="39"/>
      <c r="B164" s="40"/>
      <c r="C164" s="205" t="s">
        <v>270</v>
      </c>
      <c r="D164" s="205" t="s">
        <v>142</v>
      </c>
      <c r="E164" s="206" t="s">
        <v>271</v>
      </c>
      <c r="F164" s="207" t="s">
        <v>272</v>
      </c>
      <c r="G164" s="208" t="s">
        <v>199</v>
      </c>
      <c r="H164" s="209">
        <v>4.4</v>
      </c>
      <c r="I164" s="210"/>
      <c r="J164" s="211">
        <f>ROUND(I164*H164,2)</f>
        <v>0</v>
      </c>
      <c r="K164" s="207" t="s">
        <v>146</v>
      </c>
      <c r="L164" s="45"/>
      <c r="M164" s="212" t="s">
        <v>19</v>
      </c>
      <c r="N164" s="213" t="s">
        <v>40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0.042</v>
      </c>
      <c r="T164" s="215">
        <f>S164*H164</f>
        <v>0.18480000000000002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147</v>
      </c>
      <c r="AT164" s="216" t="s">
        <v>142</v>
      </c>
      <c r="AU164" s="216" t="s">
        <v>78</v>
      </c>
      <c r="AY164" s="18" t="s">
        <v>139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76</v>
      </c>
      <c r="BK164" s="217">
        <f>ROUND(I164*H164,2)</f>
        <v>0</v>
      </c>
      <c r="BL164" s="18" t="s">
        <v>147</v>
      </c>
      <c r="BM164" s="216" t="s">
        <v>273</v>
      </c>
    </row>
    <row r="165" spans="1:47" s="2" customFormat="1" ht="12">
      <c r="A165" s="39"/>
      <c r="B165" s="40"/>
      <c r="C165" s="41"/>
      <c r="D165" s="218" t="s">
        <v>149</v>
      </c>
      <c r="E165" s="41"/>
      <c r="F165" s="219" t="s">
        <v>274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149</v>
      </c>
      <c r="AU165" s="18" t="s">
        <v>78</v>
      </c>
    </row>
    <row r="166" spans="1:51" s="13" customFormat="1" ht="12">
      <c r="A166" s="13"/>
      <c r="B166" s="223"/>
      <c r="C166" s="224"/>
      <c r="D166" s="225" t="s">
        <v>164</v>
      </c>
      <c r="E166" s="226" t="s">
        <v>19</v>
      </c>
      <c r="F166" s="227" t="s">
        <v>275</v>
      </c>
      <c r="G166" s="224"/>
      <c r="H166" s="228">
        <v>4.4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164</v>
      </c>
      <c r="AU166" s="234" t="s">
        <v>78</v>
      </c>
      <c r="AV166" s="13" t="s">
        <v>78</v>
      </c>
      <c r="AW166" s="13" t="s">
        <v>166</v>
      </c>
      <c r="AX166" s="13" t="s">
        <v>76</v>
      </c>
      <c r="AY166" s="234" t="s">
        <v>139</v>
      </c>
    </row>
    <row r="167" spans="1:65" s="2" customFormat="1" ht="24.15" customHeight="1">
      <c r="A167" s="39"/>
      <c r="B167" s="40"/>
      <c r="C167" s="205" t="s">
        <v>276</v>
      </c>
      <c r="D167" s="205" t="s">
        <v>142</v>
      </c>
      <c r="E167" s="206" t="s">
        <v>277</v>
      </c>
      <c r="F167" s="207" t="s">
        <v>278</v>
      </c>
      <c r="G167" s="208" t="s">
        <v>199</v>
      </c>
      <c r="H167" s="209">
        <v>4.2</v>
      </c>
      <c r="I167" s="210"/>
      <c r="J167" s="211">
        <f>ROUND(I167*H167,2)</f>
        <v>0</v>
      </c>
      <c r="K167" s="207" t="s">
        <v>146</v>
      </c>
      <c r="L167" s="45"/>
      <c r="M167" s="212" t="s">
        <v>19</v>
      </c>
      <c r="N167" s="213" t="s">
        <v>40</v>
      </c>
      <c r="O167" s="85"/>
      <c r="P167" s="214">
        <f>O167*H167</f>
        <v>0</v>
      </c>
      <c r="Q167" s="214">
        <v>0.04737</v>
      </c>
      <c r="R167" s="214">
        <f>Q167*H167</f>
        <v>0.19895400000000002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147</v>
      </c>
      <c r="AT167" s="216" t="s">
        <v>142</v>
      </c>
      <c r="AU167" s="216" t="s">
        <v>78</v>
      </c>
      <c r="AY167" s="18" t="s">
        <v>139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76</v>
      </c>
      <c r="BK167" s="217">
        <f>ROUND(I167*H167,2)</f>
        <v>0</v>
      </c>
      <c r="BL167" s="18" t="s">
        <v>147</v>
      </c>
      <c r="BM167" s="216" t="s">
        <v>279</v>
      </c>
    </row>
    <row r="168" spans="1:47" s="2" customFormat="1" ht="12">
      <c r="A168" s="39"/>
      <c r="B168" s="40"/>
      <c r="C168" s="41"/>
      <c r="D168" s="218" t="s">
        <v>149</v>
      </c>
      <c r="E168" s="41"/>
      <c r="F168" s="219" t="s">
        <v>280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149</v>
      </c>
      <c r="AU168" s="18" t="s">
        <v>78</v>
      </c>
    </row>
    <row r="169" spans="1:65" s="2" customFormat="1" ht="24.15" customHeight="1">
      <c r="A169" s="39"/>
      <c r="B169" s="40"/>
      <c r="C169" s="205" t="s">
        <v>281</v>
      </c>
      <c r="D169" s="205" t="s">
        <v>142</v>
      </c>
      <c r="E169" s="206" t="s">
        <v>282</v>
      </c>
      <c r="F169" s="207" t="s">
        <v>283</v>
      </c>
      <c r="G169" s="208" t="s">
        <v>157</v>
      </c>
      <c r="H169" s="209">
        <v>1.5</v>
      </c>
      <c r="I169" s="210"/>
      <c r="J169" s="211">
        <f>ROUND(I169*H169,2)</f>
        <v>0</v>
      </c>
      <c r="K169" s="207" t="s">
        <v>146</v>
      </c>
      <c r="L169" s="45"/>
      <c r="M169" s="212" t="s">
        <v>19</v>
      </c>
      <c r="N169" s="213" t="s">
        <v>40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0.046</v>
      </c>
      <c r="T169" s="215">
        <f>S169*H169</f>
        <v>0.069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147</v>
      </c>
      <c r="AT169" s="216" t="s">
        <v>142</v>
      </c>
      <c r="AU169" s="216" t="s">
        <v>78</v>
      </c>
      <c r="AY169" s="18" t="s">
        <v>139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76</v>
      </c>
      <c r="BK169" s="217">
        <f>ROUND(I169*H169,2)</f>
        <v>0</v>
      </c>
      <c r="BL169" s="18" t="s">
        <v>147</v>
      </c>
      <c r="BM169" s="216" t="s">
        <v>284</v>
      </c>
    </row>
    <row r="170" spans="1:47" s="2" customFormat="1" ht="12">
      <c r="A170" s="39"/>
      <c r="B170" s="40"/>
      <c r="C170" s="41"/>
      <c r="D170" s="218" t="s">
        <v>149</v>
      </c>
      <c r="E170" s="41"/>
      <c r="F170" s="219" t="s">
        <v>285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149</v>
      </c>
      <c r="AU170" s="18" t="s">
        <v>78</v>
      </c>
    </row>
    <row r="171" spans="1:65" s="2" customFormat="1" ht="24.15" customHeight="1">
      <c r="A171" s="39"/>
      <c r="B171" s="40"/>
      <c r="C171" s="205" t="s">
        <v>286</v>
      </c>
      <c r="D171" s="205" t="s">
        <v>142</v>
      </c>
      <c r="E171" s="206" t="s">
        <v>287</v>
      </c>
      <c r="F171" s="207" t="s">
        <v>288</v>
      </c>
      <c r="G171" s="208" t="s">
        <v>157</v>
      </c>
      <c r="H171" s="209">
        <v>12</v>
      </c>
      <c r="I171" s="210"/>
      <c r="J171" s="211">
        <f>ROUND(I171*H171,2)</f>
        <v>0</v>
      </c>
      <c r="K171" s="207" t="s">
        <v>146</v>
      </c>
      <c r="L171" s="45"/>
      <c r="M171" s="212" t="s">
        <v>19</v>
      </c>
      <c r="N171" s="213" t="s">
        <v>40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0.068</v>
      </c>
      <c r="T171" s="215">
        <f>S171*H171</f>
        <v>0.8160000000000001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147</v>
      </c>
      <c r="AT171" s="216" t="s">
        <v>142</v>
      </c>
      <c r="AU171" s="216" t="s">
        <v>78</v>
      </c>
      <c r="AY171" s="18" t="s">
        <v>139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76</v>
      </c>
      <c r="BK171" s="217">
        <f>ROUND(I171*H171,2)</f>
        <v>0</v>
      </c>
      <c r="BL171" s="18" t="s">
        <v>147</v>
      </c>
      <c r="BM171" s="216" t="s">
        <v>289</v>
      </c>
    </row>
    <row r="172" spans="1:47" s="2" customFormat="1" ht="12">
      <c r="A172" s="39"/>
      <c r="B172" s="40"/>
      <c r="C172" s="41"/>
      <c r="D172" s="218" t="s">
        <v>149</v>
      </c>
      <c r="E172" s="41"/>
      <c r="F172" s="219" t="s">
        <v>290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149</v>
      </c>
      <c r="AU172" s="18" t="s">
        <v>78</v>
      </c>
    </row>
    <row r="173" spans="1:51" s="13" customFormat="1" ht="12">
      <c r="A173" s="13"/>
      <c r="B173" s="223"/>
      <c r="C173" s="224"/>
      <c r="D173" s="225" t="s">
        <v>164</v>
      </c>
      <c r="E173" s="226" t="s">
        <v>19</v>
      </c>
      <c r="F173" s="227" t="s">
        <v>291</v>
      </c>
      <c r="G173" s="224"/>
      <c r="H173" s="228">
        <v>12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164</v>
      </c>
      <c r="AU173" s="234" t="s">
        <v>78</v>
      </c>
      <c r="AV173" s="13" t="s">
        <v>78</v>
      </c>
      <c r="AW173" s="13" t="s">
        <v>166</v>
      </c>
      <c r="AX173" s="13" t="s">
        <v>76</v>
      </c>
      <c r="AY173" s="234" t="s">
        <v>139</v>
      </c>
    </row>
    <row r="174" spans="1:63" s="12" customFormat="1" ht="22.8" customHeight="1">
      <c r="A174" s="12"/>
      <c r="B174" s="189"/>
      <c r="C174" s="190"/>
      <c r="D174" s="191" t="s">
        <v>68</v>
      </c>
      <c r="E174" s="203" t="s">
        <v>292</v>
      </c>
      <c r="F174" s="203" t="s">
        <v>293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SUM(P175:P188)</f>
        <v>0</v>
      </c>
      <c r="Q174" s="197"/>
      <c r="R174" s="198">
        <f>SUM(R175:R188)</f>
        <v>0</v>
      </c>
      <c r="S174" s="197"/>
      <c r="T174" s="199">
        <f>SUM(T175:T188)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76</v>
      </c>
      <c r="AT174" s="201" t="s">
        <v>68</v>
      </c>
      <c r="AU174" s="201" t="s">
        <v>76</v>
      </c>
      <c r="AY174" s="200" t="s">
        <v>139</v>
      </c>
      <c r="BK174" s="202">
        <f>SUM(BK175:BK188)</f>
        <v>0</v>
      </c>
    </row>
    <row r="175" spans="1:65" s="2" customFormat="1" ht="24.15" customHeight="1">
      <c r="A175" s="39"/>
      <c r="B175" s="40"/>
      <c r="C175" s="205" t="s">
        <v>294</v>
      </c>
      <c r="D175" s="205" t="s">
        <v>142</v>
      </c>
      <c r="E175" s="206" t="s">
        <v>295</v>
      </c>
      <c r="F175" s="207" t="s">
        <v>296</v>
      </c>
      <c r="G175" s="208" t="s">
        <v>145</v>
      </c>
      <c r="H175" s="209">
        <v>6.933</v>
      </c>
      <c r="I175" s="210"/>
      <c r="J175" s="211">
        <f>ROUND(I175*H175,2)</f>
        <v>0</v>
      </c>
      <c r="K175" s="207" t="s">
        <v>146</v>
      </c>
      <c r="L175" s="45"/>
      <c r="M175" s="212" t="s">
        <v>19</v>
      </c>
      <c r="N175" s="213" t="s">
        <v>40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147</v>
      </c>
      <c r="AT175" s="216" t="s">
        <v>142</v>
      </c>
      <c r="AU175" s="216" t="s">
        <v>78</v>
      </c>
      <c r="AY175" s="18" t="s">
        <v>139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76</v>
      </c>
      <c r="BK175" s="217">
        <f>ROUND(I175*H175,2)</f>
        <v>0</v>
      </c>
      <c r="BL175" s="18" t="s">
        <v>147</v>
      </c>
      <c r="BM175" s="216" t="s">
        <v>297</v>
      </c>
    </row>
    <row r="176" spans="1:47" s="2" customFormat="1" ht="12">
      <c r="A176" s="39"/>
      <c r="B176" s="40"/>
      <c r="C176" s="41"/>
      <c r="D176" s="218" t="s">
        <v>149</v>
      </c>
      <c r="E176" s="41"/>
      <c r="F176" s="219" t="s">
        <v>298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149</v>
      </c>
      <c r="AU176" s="18" t="s">
        <v>78</v>
      </c>
    </row>
    <row r="177" spans="1:65" s="2" customFormat="1" ht="33" customHeight="1">
      <c r="A177" s="39"/>
      <c r="B177" s="40"/>
      <c r="C177" s="205" t="s">
        <v>299</v>
      </c>
      <c r="D177" s="205" t="s">
        <v>142</v>
      </c>
      <c r="E177" s="206" t="s">
        <v>300</v>
      </c>
      <c r="F177" s="207" t="s">
        <v>301</v>
      </c>
      <c r="G177" s="208" t="s">
        <v>145</v>
      </c>
      <c r="H177" s="209">
        <v>6.933</v>
      </c>
      <c r="I177" s="210"/>
      <c r="J177" s="211">
        <f>ROUND(I177*H177,2)</f>
        <v>0</v>
      </c>
      <c r="K177" s="207" t="s">
        <v>146</v>
      </c>
      <c r="L177" s="45"/>
      <c r="M177" s="212" t="s">
        <v>19</v>
      </c>
      <c r="N177" s="213" t="s">
        <v>40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147</v>
      </c>
      <c r="AT177" s="216" t="s">
        <v>142</v>
      </c>
      <c r="AU177" s="216" t="s">
        <v>78</v>
      </c>
      <c r="AY177" s="18" t="s">
        <v>139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76</v>
      </c>
      <c r="BK177" s="217">
        <f>ROUND(I177*H177,2)</f>
        <v>0</v>
      </c>
      <c r="BL177" s="18" t="s">
        <v>147</v>
      </c>
      <c r="BM177" s="216" t="s">
        <v>302</v>
      </c>
    </row>
    <row r="178" spans="1:47" s="2" customFormat="1" ht="12">
      <c r="A178" s="39"/>
      <c r="B178" s="40"/>
      <c r="C178" s="41"/>
      <c r="D178" s="218" t="s">
        <v>149</v>
      </c>
      <c r="E178" s="41"/>
      <c r="F178" s="219" t="s">
        <v>303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149</v>
      </c>
      <c r="AU178" s="18" t="s">
        <v>78</v>
      </c>
    </row>
    <row r="179" spans="1:65" s="2" customFormat="1" ht="21.75" customHeight="1">
      <c r="A179" s="39"/>
      <c r="B179" s="40"/>
      <c r="C179" s="205" t="s">
        <v>304</v>
      </c>
      <c r="D179" s="205" t="s">
        <v>142</v>
      </c>
      <c r="E179" s="206" t="s">
        <v>305</v>
      </c>
      <c r="F179" s="207" t="s">
        <v>306</v>
      </c>
      <c r="G179" s="208" t="s">
        <v>145</v>
      </c>
      <c r="H179" s="209">
        <v>6.933</v>
      </c>
      <c r="I179" s="210"/>
      <c r="J179" s="211">
        <f>ROUND(I179*H179,2)</f>
        <v>0</v>
      </c>
      <c r="K179" s="207" t="s">
        <v>146</v>
      </c>
      <c r="L179" s="45"/>
      <c r="M179" s="212" t="s">
        <v>19</v>
      </c>
      <c r="N179" s="213" t="s">
        <v>40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147</v>
      </c>
      <c r="AT179" s="216" t="s">
        <v>142</v>
      </c>
      <c r="AU179" s="216" t="s">
        <v>78</v>
      </c>
      <c r="AY179" s="18" t="s">
        <v>139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76</v>
      </c>
      <c r="BK179" s="217">
        <f>ROUND(I179*H179,2)</f>
        <v>0</v>
      </c>
      <c r="BL179" s="18" t="s">
        <v>147</v>
      </c>
      <c r="BM179" s="216" t="s">
        <v>307</v>
      </c>
    </row>
    <row r="180" spans="1:47" s="2" customFormat="1" ht="12">
      <c r="A180" s="39"/>
      <c r="B180" s="40"/>
      <c r="C180" s="41"/>
      <c r="D180" s="218" t="s">
        <v>149</v>
      </c>
      <c r="E180" s="41"/>
      <c r="F180" s="219" t="s">
        <v>308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149</v>
      </c>
      <c r="AU180" s="18" t="s">
        <v>78</v>
      </c>
    </row>
    <row r="181" spans="1:65" s="2" customFormat="1" ht="24.15" customHeight="1">
      <c r="A181" s="39"/>
      <c r="B181" s="40"/>
      <c r="C181" s="205" t="s">
        <v>309</v>
      </c>
      <c r="D181" s="205" t="s">
        <v>142</v>
      </c>
      <c r="E181" s="206" t="s">
        <v>310</v>
      </c>
      <c r="F181" s="207" t="s">
        <v>311</v>
      </c>
      <c r="G181" s="208" t="s">
        <v>145</v>
      </c>
      <c r="H181" s="209">
        <v>6.933</v>
      </c>
      <c r="I181" s="210"/>
      <c r="J181" s="211">
        <f>ROUND(I181*H181,2)</f>
        <v>0</v>
      </c>
      <c r="K181" s="207" t="s">
        <v>146</v>
      </c>
      <c r="L181" s="45"/>
      <c r="M181" s="212" t="s">
        <v>19</v>
      </c>
      <c r="N181" s="213" t="s">
        <v>40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147</v>
      </c>
      <c r="AT181" s="216" t="s">
        <v>142</v>
      </c>
      <c r="AU181" s="216" t="s">
        <v>78</v>
      </c>
      <c r="AY181" s="18" t="s">
        <v>139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76</v>
      </c>
      <c r="BK181" s="217">
        <f>ROUND(I181*H181,2)</f>
        <v>0</v>
      </c>
      <c r="BL181" s="18" t="s">
        <v>147</v>
      </c>
      <c r="BM181" s="216" t="s">
        <v>312</v>
      </c>
    </row>
    <row r="182" spans="1:47" s="2" customFormat="1" ht="12">
      <c r="A182" s="39"/>
      <c r="B182" s="40"/>
      <c r="C182" s="41"/>
      <c r="D182" s="218" t="s">
        <v>149</v>
      </c>
      <c r="E182" s="41"/>
      <c r="F182" s="219" t="s">
        <v>313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149</v>
      </c>
      <c r="AU182" s="18" t="s">
        <v>78</v>
      </c>
    </row>
    <row r="183" spans="1:65" s="2" customFormat="1" ht="21.75" customHeight="1">
      <c r="A183" s="39"/>
      <c r="B183" s="40"/>
      <c r="C183" s="205" t="s">
        <v>314</v>
      </c>
      <c r="D183" s="205" t="s">
        <v>142</v>
      </c>
      <c r="E183" s="206" t="s">
        <v>315</v>
      </c>
      <c r="F183" s="207" t="s">
        <v>316</v>
      </c>
      <c r="G183" s="208" t="s">
        <v>145</v>
      </c>
      <c r="H183" s="209">
        <v>6.933</v>
      </c>
      <c r="I183" s="210"/>
      <c r="J183" s="211">
        <f>ROUND(I183*H183,2)</f>
        <v>0</v>
      </c>
      <c r="K183" s="207" t="s">
        <v>146</v>
      </c>
      <c r="L183" s="45"/>
      <c r="M183" s="212" t="s">
        <v>19</v>
      </c>
      <c r="N183" s="213" t="s">
        <v>40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147</v>
      </c>
      <c r="AT183" s="216" t="s">
        <v>142</v>
      </c>
      <c r="AU183" s="216" t="s">
        <v>78</v>
      </c>
      <c r="AY183" s="18" t="s">
        <v>139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76</v>
      </c>
      <c r="BK183" s="217">
        <f>ROUND(I183*H183,2)</f>
        <v>0</v>
      </c>
      <c r="BL183" s="18" t="s">
        <v>147</v>
      </c>
      <c r="BM183" s="216" t="s">
        <v>317</v>
      </c>
    </row>
    <row r="184" spans="1:47" s="2" customFormat="1" ht="12">
      <c r="A184" s="39"/>
      <c r="B184" s="40"/>
      <c r="C184" s="41"/>
      <c r="D184" s="218" t="s">
        <v>149</v>
      </c>
      <c r="E184" s="41"/>
      <c r="F184" s="219" t="s">
        <v>318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149</v>
      </c>
      <c r="AU184" s="18" t="s">
        <v>78</v>
      </c>
    </row>
    <row r="185" spans="1:65" s="2" customFormat="1" ht="24.15" customHeight="1">
      <c r="A185" s="39"/>
      <c r="B185" s="40"/>
      <c r="C185" s="205" t="s">
        <v>319</v>
      </c>
      <c r="D185" s="205" t="s">
        <v>142</v>
      </c>
      <c r="E185" s="206" t="s">
        <v>320</v>
      </c>
      <c r="F185" s="207" t="s">
        <v>321</v>
      </c>
      <c r="G185" s="208" t="s">
        <v>145</v>
      </c>
      <c r="H185" s="209">
        <v>5.689</v>
      </c>
      <c r="I185" s="210"/>
      <c r="J185" s="211">
        <f>ROUND(I185*H185,2)</f>
        <v>0</v>
      </c>
      <c r="K185" s="207" t="s">
        <v>146</v>
      </c>
      <c r="L185" s="45"/>
      <c r="M185" s="212" t="s">
        <v>19</v>
      </c>
      <c r="N185" s="213" t="s">
        <v>40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147</v>
      </c>
      <c r="AT185" s="216" t="s">
        <v>142</v>
      </c>
      <c r="AU185" s="216" t="s">
        <v>78</v>
      </c>
      <c r="AY185" s="18" t="s">
        <v>139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76</v>
      </c>
      <c r="BK185" s="217">
        <f>ROUND(I185*H185,2)</f>
        <v>0</v>
      </c>
      <c r="BL185" s="18" t="s">
        <v>147</v>
      </c>
      <c r="BM185" s="216" t="s">
        <v>322</v>
      </c>
    </row>
    <row r="186" spans="1:47" s="2" customFormat="1" ht="12">
      <c r="A186" s="39"/>
      <c r="B186" s="40"/>
      <c r="C186" s="41"/>
      <c r="D186" s="218" t="s">
        <v>149</v>
      </c>
      <c r="E186" s="41"/>
      <c r="F186" s="219" t="s">
        <v>323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149</v>
      </c>
      <c r="AU186" s="18" t="s">
        <v>78</v>
      </c>
    </row>
    <row r="187" spans="1:65" s="2" customFormat="1" ht="24.15" customHeight="1">
      <c r="A187" s="39"/>
      <c r="B187" s="40"/>
      <c r="C187" s="205" t="s">
        <v>324</v>
      </c>
      <c r="D187" s="205" t="s">
        <v>142</v>
      </c>
      <c r="E187" s="206" t="s">
        <v>325</v>
      </c>
      <c r="F187" s="207" t="s">
        <v>326</v>
      </c>
      <c r="G187" s="208" t="s">
        <v>145</v>
      </c>
      <c r="H187" s="209">
        <v>0</v>
      </c>
      <c r="I187" s="210"/>
      <c r="J187" s="211">
        <f>ROUND(I187*H187,2)</f>
        <v>0</v>
      </c>
      <c r="K187" s="207" t="s">
        <v>146</v>
      </c>
      <c r="L187" s="45"/>
      <c r="M187" s="212" t="s">
        <v>19</v>
      </c>
      <c r="N187" s="213" t="s">
        <v>40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147</v>
      </c>
      <c r="AT187" s="216" t="s">
        <v>142</v>
      </c>
      <c r="AU187" s="216" t="s">
        <v>78</v>
      </c>
      <c r="AY187" s="18" t="s">
        <v>139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76</v>
      </c>
      <c r="BK187" s="217">
        <f>ROUND(I187*H187,2)</f>
        <v>0</v>
      </c>
      <c r="BL187" s="18" t="s">
        <v>147</v>
      </c>
      <c r="BM187" s="216" t="s">
        <v>327</v>
      </c>
    </row>
    <row r="188" spans="1:47" s="2" customFormat="1" ht="12">
      <c r="A188" s="39"/>
      <c r="B188" s="40"/>
      <c r="C188" s="41"/>
      <c r="D188" s="218" t="s">
        <v>149</v>
      </c>
      <c r="E188" s="41"/>
      <c r="F188" s="219" t="s">
        <v>328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149</v>
      </c>
      <c r="AU188" s="18" t="s">
        <v>78</v>
      </c>
    </row>
    <row r="189" spans="1:63" s="12" customFormat="1" ht="22.8" customHeight="1">
      <c r="A189" s="12"/>
      <c r="B189" s="189"/>
      <c r="C189" s="190"/>
      <c r="D189" s="191" t="s">
        <v>68</v>
      </c>
      <c r="E189" s="203" t="s">
        <v>329</v>
      </c>
      <c r="F189" s="203" t="s">
        <v>330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SUM(P190:P191)</f>
        <v>0</v>
      </c>
      <c r="Q189" s="197"/>
      <c r="R189" s="198">
        <f>SUM(R190:R191)</f>
        <v>0</v>
      </c>
      <c r="S189" s="197"/>
      <c r="T189" s="199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0" t="s">
        <v>76</v>
      </c>
      <c r="AT189" s="201" t="s">
        <v>68</v>
      </c>
      <c r="AU189" s="201" t="s">
        <v>76</v>
      </c>
      <c r="AY189" s="200" t="s">
        <v>139</v>
      </c>
      <c r="BK189" s="202">
        <f>SUM(BK190:BK191)</f>
        <v>0</v>
      </c>
    </row>
    <row r="190" spans="1:65" s="2" customFormat="1" ht="33" customHeight="1">
      <c r="A190" s="39"/>
      <c r="B190" s="40"/>
      <c r="C190" s="205" t="s">
        <v>331</v>
      </c>
      <c r="D190" s="205" t="s">
        <v>142</v>
      </c>
      <c r="E190" s="206" t="s">
        <v>332</v>
      </c>
      <c r="F190" s="207" t="s">
        <v>333</v>
      </c>
      <c r="G190" s="208" t="s">
        <v>145</v>
      </c>
      <c r="H190" s="209">
        <v>30.469</v>
      </c>
      <c r="I190" s="210"/>
      <c r="J190" s="211">
        <f>ROUND(I190*H190,2)</f>
        <v>0</v>
      </c>
      <c r="K190" s="207" t="s">
        <v>146</v>
      </c>
      <c r="L190" s="45"/>
      <c r="M190" s="212" t="s">
        <v>19</v>
      </c>
      <c r="N190" s="213" t="s">
        <v>40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147</v>
      </c>
      <c r="AT190" s="216" t="s">
        <v>142</v>
      </c>
      <c r="AU190" s="216" t="s">
        <v>78</v>
      </c>
      <c r="AY190" s="18" t="s">
        <v>139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76</v>
      </c>
      <c r="BK190" s="217">
        <f>ROUND(I190*H190,2)</f>
        <v>0</v>
      </c>
      <c r="BL190" s="18" t="s">
        <v>147</v>
      </c>
      <c r="BM190" s="216" t="s">
        <v>334</v>
      </c>
    </row>
    <row r="191" spans="1:47" s="2" customFormat="1" ht="12">
      <c r="A191" s="39"/>
      <c r="B191" s="40"/>
      <c r="C191" s="41"/>
      <c r="D191" s="218" t="s">
        <v>149</v>
      </c>
      <c r="E191" s="41"/>
      <c r="F191" s="219" t="s">
        <v>335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149</v>
      </c>
      <c r="AU191" s="18" t="s">
        <v>78</v>
      </c>
    </row>
    <row r="192" spans="1:63" s="12" customFormat="1" ht="25.9" customHeight="1">
      <c r="A192" s="12"/>
      <c r="B192" s="189"/>
      <c r="C192" s="190"/>
      <c r="D192" s="191" t="s">
        <v>68</v>
      </c>
      <c r="E192" s="192" t="s">
        <v>336</v>
      </c>
      <c r="F192" s="192" t="s">
        <v>337</v>
      </c>
      <c r="G192" s="190"/>
      <c r="H192" s="190"/>
      <c r="I192" s="193"/>
      <c r="J192" s="194">
        <f>BK192</f>
        <v>0</v>
      </c>
      <c r="K192" s="190"/>
      <c r="L192" s="195"/>
      <c r="M192" s="196"/>
      <c r="N192" s="197"/>
      <c r="O192" s="197"/>
      <c r="P192" s="198">
        <f>P193</f>
        <v>0</v>
      </c>
      <c r="Q192" s="197"/>
      <c r="R192" s="198">
        <f>R193</f>
        <v>0</v>
      </c>
      <c r="S192" s="197"/>
      <c r="T192" s="199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0" t="s">
        <v>76</v>
      </c>
      <c r="AT192" s="201" t="s">
        <v>68</v>
      </c>
      <c r="AU192" s="201" t="s">
        <v>69</v>
      </c>
      <c r="AY192" s="200" t="s">
        <v>139</v>
      </c>
      <c r="BK192" s="202">
        <f>BK193</f>
        <v>0</v>
      </c>
    </row>
    <row r="193" spans="1:63" s="12" customFormat="1" ht="22.8" customHeight="1">
      <c r="A193" s="12"/>
      <c r="B193" s="189"/>
      <c r="C193" s="190"/>
      <c r="D193" s="191" t="s">
        <v>68</v>
      </c>
      <c r="E193" s="203" t="s">
        <v>338</v>
      </c>
      <c r="F193" s="203" t="s">
        <v>339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SUM(P194:P195)</f>
        <v>0</v>
      </c>
      <c r="Q193" s="197"/>
      <c r="R193" s="198">
        <f>SUM(R194:R195)</f>
        <v>0</v>
      </c>
      <c r="S193" s="197"/>
      <c r="T193" s="199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0" t="s">
        <v>76</v>
      </c>
      <c r="AT193" s="201" t="s">
        <v>68</v>
      </c>
      <c r="AU193" s="201" t="s">
        <v>76</v>
      </c>
      <c r="AY193" s="200" t="s">
        <v>139</v>
      </c>
      <c r="BK193" s="202">
        <f>SUM(BK194:BK195)</f>
        <v>0</v>
      </c>
    </row>
    <row r="194" spans="1:65" s="2" customFormat="1" ht="24.15" customHeight="1">
      <c r="A194" s="39"/>
      <c r="B194" s="40"/>
      <c r="C194" s="205" t="s">
        <v>340</v>
      </c>
      <c r="D194" s="205" t="s">
        <v>142</v>
      </c>
      <c r="E194" s="206" t="s">
        <v>341</v>
      </c>
      <c r="F194" s="207" t="s">
        <v>342</v>
      </c>
      <c r="G194" s="208" t="s">
        <v>145</v>
      </c>
      <c r="H194" s="209">
        <v>0.01</v>
      </c>
      <c r="I194" s="210"/>
      <c r="J194" s="211">
        <f>ROUND(I194*H194,2)</f>
        <v>0</v>
      </c>
      <c r="K194" s="207" t="s">
        <v>146</v>
      </c>
      <c r="L194" s="45"/>
      <c r="M194" s="212" t="s">
        <v>19</v>
      </c>
      <c r="N194" s="213" t="s">
        <v>40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147</v>
      </c>
      <c r="AT194" s="216" t="s">
        <v>142</v>
      </c>
      <c r="AU194" s="216" t="s">
        <v>78</v>
      </c>
      <c r="AY194" s="18" t="s">
        <v>139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76</v>
      </c>
      <c r="BK194" s="217">
        <f>ROUND(I194*H194,2)</f>
        <v>0</v>
      </c>
      <c r="BL194" s="18" t="s">
        <v>147</v>
      </c>
      <c r="BM194" s="216" t="s">
        <v>343</v>
      </c>
    </row>
    <row r="195" spans="1:47" s="2" customFormat="1" ht="12">
      <c r="A195" s="39"/>
      <c r="B195" s="40"/>
      <c r="C195" s="41"/>
      <c r="D195" s="218" t="s">
        <v>149</v>
      </c>
      <c r="E195" s="41"/>
      <c r="F195" s="219" t="s">
        <v>344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149</v>
      </c>
      <c r="AU195" s="18" t="s">
        <v>78</v>
      </c>
    </row>
    <row r="196" spans="1:63" s="12" customFormat="1" ht="25.9" customHeight="1">
      <c r="A196" s="12"/>
      <c r="B196" s="189"/>
      <c r="C196" s="190"/>
      <c r="D196" s="191" t="s">
        <v>68</v>
      </c>
      <c r="E196" s="192" t="s">
        <v>345</v>
      </c>
      <c r="F196" s="192" t="s">
        <v>346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P197+P206+P208+P219+P231+P250+P255+P275+P280+P298+P327+P338+P349</f>
        <v>0</v>
      </c>
      <c r="Q196" s="197"/>
      <c r="R196" s="198">
        <f>R197+R206+R208+R219+R231+R250+R255+R275+R280+R298+R327+R338+R349</f>
        <v>7.08286366</v>
      </c>
      <c r="S196" s="197"/>
      <c r="T196" s="199">
        <f>T197+T206+T208+T219+T231+T250+T255+T275+T280+T298+T327+T338+T349</f>
        <v>2.6782242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0" t="s">
        <v>78</v>
      </c>
      <c r="AT196" s="201" t="s">
        <v>68</v>
      </c>
      <c r="AU196" s="201" t="s">
        <v>69</v>
      </c>
      <c r="AY196" s="200" t="s">
        <v>139</v>
      </c>
      <c r="BK196" s="202">
        <f>BK197+BK206+BK208+BK219+BK231+BK250+BK255+BK275+BK280+BK298+BK327+BK338+BK349</f>
        <v>0</v>
      </c>
    </row>
    <row r="197" spans="1:63" s="12" customFormat="1" ht="22.8" customHeight="1">
      <c r="A197" s="12"/>
      <c r="B197" s="189"/>
      <c r="C197" s="190"/>
      <c r="D197" s="191" t="s">
        <v>68</v>
      </c>
      <c r="E197" s="203" t="s">
        <v>347</v>
      </c>
      <c r="F197" s="203" t="s">
        <v>348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SUM(P198:P205)</f>
        <v>0</v>
      </c>
      <c r="Q197" s="197"/>
      <c r="R197" s="198">
        <f>SUM(R198:R205)</f>
        <v>0</v>
      </c>
      <c r="S197" s="197"/>
      <c r="T197" s="199">
        <f>SUM(T198:T205)</f>
        <v>0.15769999999999998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78</v>
      </c>
      <c r="AT197" s="201" t="s">
        <v>68</v>
      </c>
      <c r="AU197" s="201" t="s">
        <v>76</v>
      </c>
      <c r="AY197" s="200" t="s">
        <v>139</v>
      </c>
      <c r="BK197" s="202">
        <f>SUM(BK198:BK205)</f>
        <v>0</v>
      </c>
    </row>
    <row r="198" spans="1:65" s="2" customFormat="1" ht="16.5" customHeight="1">
      <c r="A198" s="39"/>
      <c r="B198" s="40"/>
      <c r="C198" s="205" t="s">
        <v>349</v>
      </c>
      <c r="D198" s="205" t="s">
        <v>142</v>
      </c>
      <c r="E198" s="206" t="s">
        <v>350</v>
      </c>
      <c r="F198" s="207" t="s">
        <v>351</v>
      </c>
      <c r="G198" s="208" t="s">
        <v>352</v>
      </c>
      <c r="H198" s="209">
        <v>6</v>
      </c>
      <c r="I198" s="210"/>
      <c r="J198" s="211">
        <f>ROUND(I198*H198,2)</f>
        <v>0</v>
      </c>
      <c r="K198" s="207" t="s">
        <v>146</v>
      </c>
      <c r="L198" s="45"/>
      <c r="M198" s="212" t="s">
        <v>19</v>
      </c>
      <c r="N198" s="213" t="s">
        <v>40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0.01946</v>
      </c>
      <c r="T198" s="215">
        <f>S198*H198</f>
        <v>0.11676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227</v>
      </c>
      <c r="AT198" s="216" t="s">
        <v>142</v>
      </c>
      <c r="AU198" s="216" t="s">
        <v>78</v>
      </c>
      <c r="AY198" s="18" t="s">
        <v>139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76</v>
      </c>
      <c r="BK198" s="217">
        <f>ROUND(I198*H198,2)</f>
        <v>0</v>
      </c>
      <c r="BL198" s="18" t="s">
        <v>227</v>
      </c>
      <c r="BM198" s="216" t="s">
        <v>353</v>
      </c>
    </row>
    <row r="199" spans="1:47" s="2" customFormat="1" ht="12">
      <c r="A199" s="39"/>
      <c r="B199" s="40"/>
      <c r="C199" s="41"/>
      <c r="D199" s="218" t="s">
        <v>149</v>
      </c>
      <c r="E199" s="41"/>
      <c r="F199" s="219" t="s">
        <v>354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149</v>
      </c>
      <c r="AU199" s="18" t="s">
        <v>78</v>
      </c>
    </row>
    <row r="200" spans="1:65" s="2" customFormat="1" ht="16.5" customHeight="1">
      <c r="A200" s="39"/>
      <c r="B200" s="40"/>
      <c r="C200" s="205" t="s">
        <v>355</v>
      </c>
      <c r="D200" s="205" t="s">
        <v>142</v>
      </c>
      <c r="E200" s="206" t="s">
        <v>356</v>
      </c>
      <c r="F200" s="207" t="s">
        <v>357</v>
      </c>
      <c r="G200" s="208" t="s">
        <v>352</v>
      </c>
      <c r="H200" s="209">
        <v>3</v>
      </c>
      <c r="I200" s="210"/>
      <c r="J200" s="211">
        <f>ROUND(I200*H200,2)</f>
        <v>0</v>
      </c>
      <c r="K200" s="207" t="s">
        <v>146</v>
      </c>
      <c r="L200" s="45"/>
      <c r="M200" s="212" t="s">
        <v>19</v>
      </c>
      <c r="N200" s="213" t="s">
        <v>40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0.0092</v>
      </c>
      <c r="T200" s="215">
        <f>S200*H200</f>
        <v>0.0276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227</v>
      </c>
      <c r="AT200" s="216" t="s">
        <v>142</v>
      </c>
      <c r="AU200" s="216" t="s">
        <v>78</v>
      </c>
      <c r="AY200" s="18" t="s">
        <v>139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76</v>
      </c>
      <c r="BK200" s="217">
        <f>ROUND(I200*H200,2)</f>
        <v>0</v>
      </c>
      <c r="BL200" s="18" t="s">
        <v>227</v>
      </c>
      <c r="BM200" s="216" t="s">
        <v>358</v>
      </c>
    </row>
    <row r="201" spans="1:47" s="2" customFormat="1" ht="12">
      <c r="A201" s="39"/>
      <c r="B201" s="40"/>
      <c r="C201" s="41"/>
      <c r="D201" s="218" t="s">
        <v>149</v>
      </c>
      <c r="E201" s="41"/>
      <c r="F201" s="219" t="s">
        <v>359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149</v>
      </c>
      <c r="AU201" s="18" t="s">
        <v>78</v>
      </c>
    </row>
    <row r="202" spans="1:65" s="2" customFormat="1" ht="16.5" customHeight="1">
      <c r="A202" s="39"/>
      <c r="B202" s="40"/>
      <c r="C202" s="205" t="s">
        <v>360</v>
      </c>
      <c r="D202" s="205" t="s">
        <v>142</v>
      </c>
      <c r="E202" s="206" t="s">
        <v>361</v>
      </c>
      <c r="F202" s="207" t="s">
        <v>362</v>
      </c>
      <c r="G202" s="208" t="s">
        <v>352</v>
      </c>
      <c r="H202" s="209">
        <v>8</v>
      </c>
      <c r="I202" s="210"/>
      <c r="J202" s="211">
        <f>ROUND(I202*H202,2)</f>
        <v>0</v>
      </c>
      <c r="K202" s="207" t="s">
        <v>146</v>
      </c>
      <c r="L202" s="45"/>
      <c r="M202" s="212" t="s">
        <v>19</v>
      </c>
      <c r="N202" s="213" t="s">
        <v>40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0.00156</v>
      </c>
      <c r="T202" s="215">
        <f>S202*H202</f>
        <v>0.01248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227</v>
      </c>
      <c r="AT202" s="216" t="s">
        <v>142</v>
      </c>
      <c r="AU202" s="216" t="s">
        <v>78</v>
      </c>
      <c r="AY202" s="18" t="s">
        <v>139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76</v>
      </c>
      <c r="BK202" s="217">
        <f>ROUND(I202*H202,2)</f>
        <v>0</v>
      </c>
      <c r="BL202" s="18" t="s">
        <v>227</v>
      </c>
      <c r="BM202" s="216" t="s">
        <v>363</v>
      </c>
    </row>
    <row r="203" spans="1:47" s="2" customFormat="1" ht="12">
      <c r="A203" s="39"/>
      <c r="B203" s="40"/>
      <c r="C203" s="41"/>
      <c r="D203" s="218" t="s">
        <v>149</v>
      </c>
      <c r="E203" s="41"/>
      <c r="F203" s="219" t="s">
        <v>364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149</v>
      </c>
      <c r="AU203" s="18" t="s">
        <v>78</v>
      </c>
    </row>
    <row r="204" spans="1:65" s="2" customFormat="1" ht="16.5" customHeight="1">
      <c r="A204" s="39"/>
      <c r="B204" s="40"/>
      <c r="C204" s="205" t="s">
        <v>365</v>
      </c>
      <c r="D204" s="205" t="s">
        <v>142</v>
      </c>
      <c r="E204" s="206" t="s">
        <v>366</v>
      </c>
      <c r="F204" s="207" t="s">
        <v>367</v>
      </c>
      <c r="G204" s="208" t="s">
        <v>352</v>
      </c>
      <c r="H204" s="209">
        <v>1</v>
      </c>
      <c r="I204" s="210"/>
      <c r="J204" s="211">
        <f>ROUND(I204*H204,2)</f>
        <v>0</v>
      </c>
      <c r="K204" s="207" t="s">
        <v>146</v>
      </c>
      <c r="L204" s="45"/>
      <c r="M204" s="212" t="s">
        <v>19</v>
      </c>
      <c r="N204" s="213" t="s">
        <v>40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0.00086</v>
      </c>
      <c r="T204" s="215">
        <f>S204*H204</f>
        <v>0.00086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227</v>
      </c>
      <c r="AT204" s="216" t="s">
        <v>142</v>
      </c>
      <c r="AU204" s="216" t="s">
        <v>78</v>
      </c>
      <c r="AY204" s="18" t="s">
        <v>139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76</v>
      </c>
      <c r="BK204" s="217">
        <f>ROUND(I204*H204,2)</f>
        <v>0</v>
      </c>
      <c r="BL204" s="18" t="s">
        <v>227</v>
      </c>
      <c r="BM204" s="216" t="s">
        <v>368</v>
      </c>
    </row>
    <row r="205" spans="1:47" s="2" customFormat="1" ht="12">
      <c r="A205" s="39"/>
      <c r="B205" s="40"/>
      <c r="C205" s="41"/>
      <c r="D205" s="218" t="s">
        <v>149</v>
      </c>
      <c r="E205" s="41"/>
      <c r="F205" s="219" t="s">
        <v>369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149</v>
      </c>
      <c r="AU205" s="18" t="s">
        <v>78</v>
      </c>
    </row>
    <row r="206" spans="1:63" s="12" customFormat="1" ht="22.8" customHeight="1">
      <c r="A206" s="12"/>
      <c r="B206" s="189"/>
      <c r="C206" s="190"/>
      <c r="D206" s="191" t="s">
        <v>68</v>
      </c>
      <c r="E206" s="203" t="s">
        <v>370</v>
      </c>
      <c r="F206" s="203" t="s">
        <v>371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P207</f>
        <v>0</v>
      </c>
      <c r="Q206" s="197"/>
      <c r="R206" s="198">
        <f>R207</f>
        <v>0.00016</v>
      </c>
      <c r="S206" s="197"/>
      <c r="T206" s="199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0" t="s">
        <v>78</v>
      </c>
      <c r="AT206" s="201" t="s">
        <v>68</v>
      </c>
      <c r="AU206" s="201" t="s">
        <v>76</v>
      </c>
      <c r="AY206" s="200" t="s">
        <v>139</v>
      </c>
      <c r="BK206" s="202">
        <f>BK207</f>
        <v>0</v>
      </c>
    </row>
    <row r="207" spans="1:65" s="2" customFormat="1" ht="16.5" customHeight="1">
      <c r="A207" s="39"/>
      <c r="B207" s="40"/>
      <c r="C207" s="205" t="s">
        <v>372</v>
      </c>
      <c r="D207" s="205" t="s">
        <v>142</v>
      </c>
      <c r="E207" s="206" t="s">
        <v>373</v>
      </c>
      <c r="F207" s="207" t="s">
        <v>374</v>
      </c>
      <c r="G207" s="208" t="s">
        <v>224</v>
      </c>
      <c r="H207" s="209">
        <v>8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40</v>
      </c>
      <c r="O207" s="85"/>
      <c r="P207" s="214">
        <f>O207*H207</f>
        <v>0</v>
      </c>
      <c r="Q207" s="214">
        <v>2E-05</v>
      </c>
      <c r="R207" s="214">
        <f>Q207*H207</f>
        <v>0.00016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227</v>
      </c>
      <c r="AT207" s="216" t="s">
        <v>142</v>
      </c>
      <c r="AU207" s="216" t="s">
        <v>78</v>
      </c>
      <c r="AY207" s="18" t="s">
        <v>139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76</v>
      </c>
      <c r="BK207" s="217">
        <f>ROUND(I207*H207,2)</f>
        <v>0</v>
      </c>
      <c r="BL207" s="18" t="s">
        <v>227</v>
      </c>
      <c r="BM207" s="216" t="s">
        <v>375</v>
      </c>
    </row>
    <row r="208" spans="1:63" s="12" customFormat="1" ht="22.8" customHeight="1">
      <c r="A208" s="12"/>
      <c r="B208" s="189"/>
      <c r="C208" s="190"/>
      <c r="D208" s="191" t="s">
        <v>68</v>
      </c>
      <c r="E208" s="203" t="s">
        <v>376</v>
      </c>
      <c r="F208" s="203" t="s">
        <v>377</v>
      </c>
      <c r="G208" s="190"/>
      <c r="H208" s="190"/>
      <c r="I208" s="193"/>
      <c r="J208" s="204">
        <f>BK208</f>
        <v>0</v>
      </c>
      <c r="K208" s="190"/>
      <c r="L208" s="195"/>
      <c r="M208" s="196"/>
      <c r="N208" s="197"/>
      <c r="O208" s="197"/>
      <c r="P208" s="198">
        <f>SUM(P209:P218)</f>
        <v>0</v>
      </c>
      <c r="Q208" s="197"/>
      <c r="R208" s="198">
        <f>SUM(R209:R218)</f>
        <v>0</v>
      </c>
      <c r="S208" s="197"/>
      <c r="T208" s="199">
        <f>SUM(T209:T218)</f>
        <v>0.14700000000000002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0" t="s">
        <v>78</v>
      </c>
      <c r="AT208" s="201" t="s">
        <v>68</v>
      </c>
      <c r="AU208" s="201" t="s">
        <v>76</v>
      </c>
      <c r="AY208" s="200" t="s">
        <v>139</v>
      </c>
      <c r="BK208" s="202">
        <f>SUM(BK209:BK218)</f>
        <v>0</v>
      </c>
    </row>
    <row r="209" spans="1:65" s="2" customFormat="1" ht="16.5" customHeight="1">
      <c r="A209" s="39"/>
      <c r="B209" s="40"/>
      <c r="C209" s="205" t="s">
        <v>378</v>
      </c>
      <c r="D209" s="205" t="s">
        <v>142</v>
      </c>
      <c r="E209" s="206" t="s">
        <v>379</v>
      </c>
      <c r="F209" s="207" t="s">
        <v>380</v>
      </c>
      <c r="G209" s="208" t="s">
        <v>224</v>
      </c>
      <c r="H209" s="209">
        <v>5</v>
      </c>
      <c r="I209" s="210"/>
      <c r="J209" s="211">
        <f>ROUND(I209*H209,2)</f>
        <v>0</v>
      </c>
      <c r="K209" s="207" t="s">
        <v>146</v>
      </c>
      <c r="L209" s="45"/>
      <c r="M209" s="212" t="s">
        <v>19</v>
      </c>
      <c r="N209" s="213" t="s">
        <v>40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0.023</v>
      </c>
      <c r="T209" s="215">
        <f>S209*H209</f>
        <v>0.11499999999999999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227</v>
      </c>
      <c r="AT209" s="216" t="s">
        <v>142</v>
      </c>
      <c r="AU209" s="216" t="s">
        <v>78</v>
      </c>
      <c r="AY209" s="18" t="s">
        <v>139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76</v>
      </c>
      <c r="BK209" s="217">
        <f>ROUND(I209*H209,2)</f>
        <v>0</v>
      </c>
      <c r="BL209" s="18" t="s">
        <v>227</v>
      </c>
      <c r="BM209" s="216" t="s">
        <v>381</v>
      </c>
    </row>
    <row r="210" spans="1:47" s="2" customFormat="1" ht="12">
      <c r="A210" s="39"/>
      <c r="B210" s="40"/>
      <c r="C210" s="41"/>
      <c r="D210" s="218" t="s">
        <v>149</v>
      </c>
      <c r="E210" s="41"/>
      <c r="F210" s="219" t="s">
        <v>382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149</v>
      </c>
      <c r="AU210" s="18" t="s">
        <v>78</v>
      </c>
    </row>
    <row r="211" spans="1:65" s="2" customFormat="1" ht="16.5" customHeight="1">
      <c r="A211" s="39"/>
      <c r="B211" s="40"/>
      <c r="C211" s="205" t="s">
        <v>383</v>
      </c>
      <c r="D211" s="205" t="s">
        <v>142</v>
      </c>
      <c r="E211" s="206" t="s">
        <v>384</v>
      </c>
      <c r="F211" s="207" t="s">
        <v>385</v>
      </c>
      <c r="G211" s="208" t="s">
        <v>224</v>
      </c>
      <c r="H211" s="209">
        <v>5</v>
      </c>
      <c r="I211" s="210"/>
      <c r="J211" s="211">
        <f>ROUND(I211*H211,2)</f>
        <v>0</v>
      </c>
      <c r="K211" s="207" t="s">
        <v>146</v>
      </c>
      <c r="L211" s="45"/>
      <c r="M211" s="212" t="s">
        <v>19</v>
      </c>
      <c r="N211" s="213" t="s">
        <v>40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0.0009</v>
      </c>
      <c r="T211" s="215">
        <f>S211*H211</f>
        <v>0.0045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227</v>
      </c>
      <c r="AT211" s="216" t="s">
        <v>142</v>
      </c>
      <c r="AU211" s="216" t="s">
        <v>78</v>
      </c>
      <c r="AY211" s="18" t="s">
        <v>139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76</v>
      </c>
      <c r="BK211" s="217">
        <f>ROUND(I211*H211,2)</f>
        <v>0</v>
      </c>
      <c r="BL211" s="18" t="s">
        <v>227</v>
      </c>
      <c r="BM211" s="216" t="s">
        <v>386</v>
      </c>
    </row>
    <row r="212" spans="1:47" s="2" customFormat="1" ht="12">
      <c r="A212" s="39"/>
      <c r="B212" s="40"/>
      <c r="C212" s="41"/>
      <c r="D212" s="218" t="s">
        <v>149</v>
      </c>
      <c r="E212" s="41"/>
      <c r="F212" s="219" t="s">
        <v>387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149</v>
      </c>
      <c r="AU212" s="18" t="s">
        <v>78</v>
      </c>
    </row>
    <row r="213" spans="1:65" s="2" customFormat="1" ht="16.5" customHeight="1">
      <c r="A213" s="39"/>
      <c r="B213" s="40"/>
      <c r="C213" s="205" t="s">
        <v>388</v>
      </c>
      <c r="D213" s="205" t="s">
        <v>142</v>
      </c>
      <c r="E213" s="206" t="s">
        <v>389</v>
      </c>
      <c r="F213" s="207" t="s">
        <v>390</v>
      </c>
      <c r="G213" s="208" t="s">
        <v>224</v>
      </c>
      <c r="H213" s="209">
        <v>5</v>
      </c>
      <c r="I213" s="210"/>
      <c r="J213" s="211">
        <f>ROUND(I213*H213,2)</f>
        <v>0</v>
      </c>
      <c r="K213" s="207" t="s">
        <v>146</v>
      </c>
      <c r="L213" s="45"/>
      <c r="M213" s="212" t="s">
        <v>19</v>
      </c>
      <c r="N213" s="213" t="s">
        <v>40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0.001</v>
      </c>
      <c r="T213" s="215">
        <f>S213*H213</f>
        <v>0.005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227</v>
      </c>
      <c r="AT213" s="216" t="s">
        <v>142</v>
      </c>
      <c r="AU213" s="216" t="s">
        <v>78</v>
      </c>
      <c r="AY213" s="18" t="s">
        <v>139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76</v>
      </c>
      <c r="BK213" s="217">
        <f>ROUND(I213*H213,2)</f>
        <v>0</v>
      </c>
      <c r="BL213" s="18" t="s">
        <v>227</v>
      </c>
      <c r="BM213" s="216" t="s">
        <v>391</v>
      </c>
    </row>
    <row r="214" spans="1:47" s="2" customFormat="1" ht="12">
      <c r="A214" s="39"/>
      <c r="B214" s="40"/>
      <c r="C214" s="41"/>
      <c r="D214" s="218" t="s">
        <v>149</v>
      </c>
      <c r="E214" s="41"/>
      <c r="F214" s="219" t="s">
        <v>392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149</v>
      </c>
      <c r="AU214" s="18" t="s">
        <v>78</v>
      </c>
    </row>
    <row r="215" spans="1:65" s="2" customFormat="1" ht="16.5" customHeight="1">
      <c r="A215" s="39"/>
      <c r="B215" s="40"/>
      <c r="C215" s="205" t="s">
        <v>393</v>
      </c>
      <c r="D215" s="205" t="s">
        <v>142</v>
      </c>
      <c r="E215" s="206" t="s">
        <v>394</v>
      </c>
      <c r="F215" s="207" t="s">
        <v>395</v>
      </c>
      <c r="G215" s="208" t="s">
        <v>224</v>
      </c>
      <c r="H215" s="209">
        <v>5</v>
      </c>
      <c r="I215" s="210"/>
      <c r="J215" s="211">
        <f>ROUND(I215*H215,2)</f>
        <v>0</v>
      </c>
      <c r="K215" s="207" t="s">
        <v>146</v>
      </c>
      <c r="L215" s="45"/>
      <c r="M215" s="212" t="s">
        <v>19</v>
      </c>
      <c r="N215" s="213" t="s">
        <v>40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0.0025</v>
      </c>
      <c r="T215" s="215">
        <f>S215*H215</f>
        <v>0.0125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227</v>
      </c>
      <c r="AT215" s="216" t="s">
        <v>142</v>
      </c>
      <c r="AU215" s="216" t="s">
        <v>78</v>
      </c>
      <c r="AY215" s="18" t="s">
        <v>139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76</v>
      </c>
      <c r="BK215" s="217">
        <f>ROUND(I215*H215,2)</f>
        <v>0</v>
      </c>
      <c r="BL215" s="18" t="s">
        <v>227</v>
      </c>
      <c r="BM215" s="216" t="s">
        <v>396</v>
      </c>
    </row>
    <row r="216" spans="1:47" s="2" customFormat="1" ht="12">
      <c r="A216" s="39"/>
      <c r="B216" s="40"/>
      <c r="C216" s="41"/>
      <c r="D216" s="218" t="s">
        <v>149</v>
      </c>
      <c r="E216" s="41"/>
      <c r="F216" s="219" t="s">
        <v>397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149</v>
      </c>
      <c r="AU216" s="18" t="s">
        <v>78</v>
      </c>
    </row>
    <row r="217" spans="1:65" s="2" customFormat="1" ht="16.5" customHeight="1">
      <c r="A217" s="39"/>
      <c r="B217" s="40"/>
      <c r="C217" s="205" t="s">
        <v>398</v>
      </c>
      <c r="D217" s="205" t="s">
        <v>142</v>
      </c>
      <c r="E217" s="206" t="s">
        <v>399</v>
      </c>
      <c r="F217" s="207" t="s">
        <v>400</v>
      </c>
      <c r="G217" s="208" t="s">
        <v>224</v>
      </c>
      <c r="H217" s="209">
        <v>5</v>
      </c>
      <c r="I217" s="210"/>
      <c r="J217" s="211">
        <f>ROUND(I217*H217,2)</f>
        <v>0</v>
      </c>
      <c r="K217" s="207" t="s">
        <v>146</v>
      </c>
      <c r="L217" s="45"/>
      <c r="M217" s="212" t="s">
        <v>19</v>
      </c>
      <c r="N217" s="213" t="s">
        <v>40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0.002</v>
      </c>
      <c r="T217" s="215">
        <f>S217*H217</f>
        <v>0.01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227</v>
      </c>
      <c r="AT217" s="216" t="s">
        <v>142</v>
      </c>
      <c r="AU217" s="216" t="s">
        <v>78</v>
      </c>
      <c r="AY217" s="18" t="s">
        <v>139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76</v>
      </c>
      <c r="BK217" s="217">
        <f>ROUND(I217*H217,2)</f>
        <v>0</v>
      </c>
      <c r="BL217" s="18" t="s">
        <v>227</v>
      </c>
      <c r="BM217" s="216" t="s">
        <v>401</v>
      </c>
    </row>
    <row r="218" spans="1:47" s="2" customFormat="1" ht="12">
      <c r="A218" s="39"/>
      <c r="B218" s="40"/>
      <c r="C218" s="41"/>
      <c r="D218" s="218" t="s">
        <v>149</v>
      </c>
      <c r="E218" s="41"/>
      <c r="F218" s="219" t="s">
        <v>402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149</v>
      </c>
      <c r="AU218" s="18" t="s">
        <v>78</v>
      </c>
    </row>
    <row r="219" spans="1:63" s="12" customFormat="1" ht="22.8" customHeight="1">
      <c r="A219" s="12"/>
      <c r="B219" s="189"/>
      <c r="C219" s="190"/>
      <c r="D219" s="191" t="s">
        <v>68</v>
      </c>
      <c r="E219" s="203" t="s">
        <v>403</v>
      </c>
      <c r="F219" s="203" t="s">
        <v>404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SUM(P220:P230)</f>
        <v>0</v>
      </c>
      <c r="Q219" s="197"/>
      <c r="R219" s="198">
        <f>SUM(R220:R230)</f>
        <v>0.46934680000000006</v>
      </c>
      <c r="S219" s="197"/>
      <c r="T219" s="199">
        <f>SUM(T220:T230)</f>
        <v>0.28188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78</v>
      </c>
      <c r="AT219" s="201" t="s">
        <v>68</v>
      </c>
      <c r="AU219" s="201" t="s">
        <v>76</v>
      </c>
      <c r="AY219" s="200" t="s">
        <v>139</v>
      </c>
      <c r="BK219" s="202">
        <f>SUM(BK220:BK230)</f>
        <v>0</v>
      </c>
    </row>
    <row r="220" spans="1:65" s="2" customFormat="1" ht="24.15" customHeight="1">
      <c r="A220" s="39"/>
      <c r="B220" s="40"/>
      <c r="C220" s="205" t="s">
        <v>405</v>
      </c>
      <c r="D220" s="205" t="s">
        <v>142</v>
      </c>
      <c r="E220" s="206" t="s">
        <v>406</v>
      </c>
      <c r="F220" s="207" t="s">
        <v>407</v>
      </c>
      <c r="G220" s="208" t="s">
        <v>157</v>
      </c>
      <c r="H220" s="209">
        <v>69.43</v>
      </c>
      <c r="I220" s="210"/>
      <c r="J220" s="211">
        <f>ROUND(I220*H220,2)</f>
        <v>0</v>
      </c>
      <c r="K220" s="207" t="s">
        <v>146</v>
      </c>
      <c r="L220" s="45"/>
      <c r="M220" s="212" t="s">
        <v>19</v>
      </c>
      <c r="N220" s="213" t="s">
        <v>40</v>
      </c>
      <c r="O220" s="85"/>
      <c r="P220" s="214">
        <f>O220*H220</f>
        <v>0</v>
      </c>
      <c r="Q220" s="214">
        <v>0.00676</v>
      </c>
      <c r="R220" s="214">
        <f>Q220*H220</f>
        <v>0.46934680000000006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227</v>
      </c>
      <c r="AT220" s="216" t="s">
        <v>142</v>
      </c>
      <c r="AU220" s="216" t="s">
        <v>78</v>
      </c>
      <c r="AY220" s="18" t="s">
        <v>139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76</v>
      </c>
      <c r="BK220" s="217">
        <f>ROUND(I220*H220,2)</f>
        <v>0</v>
      </c>
      <c r="BL220" s="18" t="s">
        <v>227</v>
      </c>
      <c r="BM220" s="216" t="s">
        <v>408</v>
      </c>
    </row>
    <row r="221" spans="1:47" s="2" customFormat="1" ht="12">
      <c r="A221" s="39"/>
      <c r="B221" s="40"/>
      <c r="C221" s="41"/>
      <c r="D221" s="218" t="s">
        <v>149</v>
      </c>
      <c r="E221" s="41"/>
      <c r="F221" s="219" t="s">
        <v>409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149</v>
      </c>
      <c r="AU221" s="18" t="s">
        <v>78</v>
      </c>
    </row>
    <row r="222" spans="1:51" s="13" customFormat="1" ht="12">
      <c r="A222" s="13"/>
      <c r="B222" s="223"/>
      <c r="C222" s="224"/>
      <c r="D222" s="225" t="s">
        <v>164</v>
      </c>
      <c r="E222" s="226" t="s">
        <v>19</v>
      </c>
      <c r="F222" s="227" t="s">
        <v>410</v>
      </c>
      <c r="G222" s="224"/>
      <c r="H222" s="228">
        <v>69.43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164</v>
      </c>
      <c r="AU222" s="234" t="s">
        <v>78</v>
      </c>
      <c r="AV222" s="13" t="s">
        <v>78</v>
      </c>
      <c r="AW222" s="13" t="s">
        <v>166</v>
      </c>
      <c r="AX222" s="13" t="s">
        <v>76</v>
      </c>
      <c r="AY222" s="234" t="s">
        <v>139</v>
      </c>
    </row>
    <row r="223" spans="1:65" s="2" customFormat="1" ht="24.15" customHeight="1">
      <c r="A223" s="39"/>
      <c r="B223" s="40"/>
      <c r="C223" s="205" t="s">
        <v>411</v>
      </c>
      <c r="D223" s="205" t="s">
        <v>142</v>
      </c>
      <c r="E223" s="206" t="s">
        <v>412</v>
      </c>
      <c r="F223" s="207" t="s">
        <v>413</v>
      </c>
      <c r="G223" s="208" t="s">
        <v>157</v>
      </c>
      <c r="H223" s="209">
        <v>13.5</v>
      </c>
      <c r="I223" s="210"/>
      <c r="J223" s="211">
        <f>ROUND(I223*H223,2)</f>
        <v>0</v>
      </c>
      <c r="K223" s="207" t="s">
        <v>146</v>
      </c>
      <c r="L223" s="45"/>
      <c r="M223" s="212" t="s">
        <v>19</v>
      </c>
      <c r="N223" s="213" t="s">
        <v>40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0.01956</v>
      </c>
      <c r="T223" s="215">
        <f>S223*H223</f>
        <v>0.26406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227</v>
      </c>
      <c r="AT223" s="216" t="s">
        <v>142</v>
      </c>
      <c r="AU223" s="216" t="s">
        <v>78</v>
      </c>
      <c r="AY223" s="18" t="s">
        <v>139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76</v>
      </c>
      <c r="BK223" s="217">
        <f>ROUND(I223*H223,2)</f>
        <v>0</v>
      </c>
      <c r="BL223" s="18" t="s">
        <v>227</v>
      </c>
      <c r="BM223" s="216" t="s">
        <v>414</v>
      </c>
    </row>
    <row r="224" spans="1:47" s="2" customFormat="1" ht="12">
      <c r="A224" s="39"/>
      <c r="B224" s="40"/>
      <c r="C224" s="41"/>
      <c r="D224" s="218" t="s">
        <v>149</v>
      </c>
      <c r="E224" s="41"/>
      <c r="F224" s="219" t="s">
        <v>415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149</v>
      </c>
      <c r="AU224" s="18" t="s">
        <v>78</v>
      </c>
    </row>
    <row r="225" spans="1:65" s="2" customFormat="1" ht="16.5" customHeight="1">
      <c r="A225" s="39"/>
      <c r="B225" s="40"/>
      <c r="C225" s="205" t="s">
        <v>416</v>
      </c>
      <c r="D225" s="205" t="s">
        <v>142</v>
      </c>
      <c r="E225" s="206" t="s">
        <v>417</v>
      </c>
      <c r="F225" s="207" t="s">
        <v>418</v>
      </c>
      <c r="G225" s="208" t="s">
        <v>157</v>
      </c>
      <c r="H225" s="209">
        <v>13.5</v>
      </c>
      <c r="I225" s="210"/>
      <c r="J225" s="211">
        <f>ROUND(I225*H225,2)</f>
        <v>0</v>
      </c>
      <c r="K225" s="207" t="s">
        <v>146</v>
      </c>
      <c r="L225" s="45"/>
      <c r="M225" s="212" t="s">
        <v>19</v>
      </c>
      <c r="N225" s="213" t="s">
        <v>40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0.00132</v>
      </c>
      <c r="T225" s="215">
        <f>S225*H225</f>
        <v>0.01782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227</v>
      </c>
      <c r="AT225" s="216" t="s">
        <v>142</v>
      </c>
      <c r="AU225" s="216" t="s">
        <v>78</v>
      </c>
      <c r="AY225" s="18" t="s">
        <v>139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76</v>
      </c>
      <c r="BK225" s="217">
        <f>ROUND(I225*H225,2)</f>
        <v>0</v>
      </c>
      <c r="BL225" s="18" t="s">
        <v>227</v>
      </c>
      <c r="BM225" s="216" t="s">
        <v>419</v>
      </c>
    </row>
    <row r="226" spans="1:47" s="2" customFormat="1" ht="12">
      <c r="A226" s="39"/>
      <c r="B226" s="40"/>
      <c r="C226" s="41"/>
      <c r="D226" s="218" t="s">
        <v>149</v>
      </c>
      <c r="E226" s="41"/>
      <c r="F226" s="219" t="s">
        <v>420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149</v>
      </c>
      <c r="AU226" s="18" t="s">
        <v>78</v>
      </c>
    </row>
    <row r="227" spans="1:51" s="13" customFormat="1" ht="12">
      <c r="A227" s="13"/>
      <c r="B227" s="223"/>
      <c r="C227" s="224"/>
      <c r="D227" s="225" t="s">
        <v>164</v>
      </c>
      <c r="E227" s="226" t="s">
        <v>19</v>
      </c>
      <c r="F227" s="227" t="s">
        <v>421</v>
      </c>
      <c r="G227" s="224"/>
      <c r="H227" s="228">
        <v>13.5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164</v>
      </c>
      <c r="AU227" s="234" t="s">
        <v>78</v>
      </c>
      <c r="AV227" s="13" t="s">
        <v>78</v>
      </c>
      <c r="AW227" s="13" t="s">
        <v>166</v>
      </c>
      <c r="AX227" s="13" t="s">
        <v>76</v>
      </c>
      <c r="AY227" s="234" t="s">
        <v>139</v>
      </c>
    </row>
    <row r="228" spans="1:65" s="2" customFormat="1" ht="24.15" customHeight="1">
      <c r="A228" s="39"/>
      <c r="B228" s="40"/>
      <c r="C228" s="205" t="s">
        <v>422</v>
      </c>
      <c r="D228" s="205" t="s">
        <v>142</v>
      </c>
      <c r="E228" s="206" t="s">
        <v>423</v>
      </c>
      <c r="F228" s="207" t="s">
        <v>424</v>
      </c>
      <c r="G228" s="208" t="s">
        <v>145</v>
      </c>
      <c r="H228" s="209">
        <v>0.469</v>
      </c>
      <c r="I228" s="210"/>
      <c r="J228" s="211">
        <f>ROUND(I228*H228,2)</f>
        <v>0</v>
      </c>
      <c r="K228" s="207" t="s">
        <v>146</v>
      </c>
      <c r="L228" s="45"/>
      <c r="M228" s="212" t="s">
        <v>19</v>
      </c>
      <c r="N228" s="213" t="s">
        <v>40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227</v>
      </c>
      <c r="AT228" s="216" t="s">
        <v>142</v>
      </c>
      <c r="AU228" s="216" t="s">
        <v>78</v>
      </c>
      <c r="AY228" s="18" t="s">
        <v>139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76</v>
      </c>
      <c r="BK228" s="217">
        <f>ROUND(I228*H228,2)</f>
        <v>0</v>
      </c>
      <c r="BL228" s="18" t="s">
        <v>227</v>
      </c>
      <c r="BM228" s="216" t="s">
        <v>425</v>
      </c>
    </row>
    <row r="229" spans="1:47" s="2" customFormat="1" ht="12">
      <c r="A229" s="39"/>
      <c r="B229" s="40"/>
      <c r="C229" s="41"/>
      <c r="D229" s="218" t="s">
        <v>149</v>
      </c>
      <c r="E229" s="41"/>
      <c r="F229" s="219" t="s">
        <v>426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149</v>
      </c>
      <c r="AU229" s="18" t="s">
        <v>78</v>
      </c>
    </row>
    <row r="230" spans="1:65" s="2" customFormat="1" ht="24.15" customHeight="1">
      <c r="A230" s="39"/>
      <c r="B230" s="40"/>
      <c r="C230" s="205" t="s">
        <v>427</v>
      </c>
      <c r="D230" s="205" t="s">
        <v>142</v>
      </c>
      <c r="E230" s="206" t="s">
        <v>428</v>
      </c>
      <c r="F230" s="207" t="s">
        <v>429</v>
      </c>
      <c r="G230" s="208" t="s">
        <v>157</v>
      </c>
      <c r="H230" s="209">
        <v>69.43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40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227</v>
      </c>
      <c r="AT230" s="216" t="s">
        <v>142</v>
      </c>
      <c r="AU230" s="216" t="s">
        <v>78</v>
      </c>
      <c r="AY230" s="18" t="s">
        <v>139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76</v>
      </c>
      <c r="BK230" s="217">
        <f>ROUND(I230*H230,2)</f>
        <v>0</v>
      </c>
      <c r="BL230" s="18" t="s">
        <v>227</v>
      </c>
      <c r="BM230" s="216" t="s">
        <v>430</v>
      </c>
    </row>
    <row r="231" spans="1:63" s="12" customFormat="1" ht="22.8" customHeight="1">
      <c r="A231" s="12"/>
      <c r="B231" s="189"/>
      <c r="C231" s="190"/>
      <c r="D231" s="191" t="s">
        <v>68</v>
      </c>
      <c r="E231" s="203" t="s">
        <v>431</v>
      </c>
      <c r="F231" s="203" t="s">
        <v>432</v>
      </c>
      <c r="G231" s="190"/>
      <c r="H231" s="190"/>
      <c r="I231" s="193"/>
      <c r="J231" s="204">
        <f>BK231</f>
        <v>0</v>
      </c>
      <c r="K231" s="190"/>
      <c r="L231" s="195"/>
      <c r="M231" s="196"/>
      <c r="N231" s="197"/>
      <c r="O231" s="197"/>
      <c r="P231" s="198">
        <f>SUM(P232:P249)</f>
        <v>0</v>
      </c>
      <c r="Q231" s="197"/>
      <c r="R231" s="198">
        <f>SUM(R232:R249)</f>
        <v>1.5379399999999999</v>
      </c>
      <c r="S231" s="197"/>
      <c r="T231" s="199">
        <f>SUM(T232:T249)</f>
        <v>0.18604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0" t="s">
        <v>78</v>
      </c>
      <c r="AT231" s="201" t="s">
        <v>68</v>
      </c>
      <c r="AU231" s="201" t="s">
        <v>76</v>
      </c>
      <c r="AY231" s="200" t="s">
        <v>139</v>
      </c>
      <c r="BK231" s="202">
        <f>SUM(BK232:BK249)</f>
        <v>0</v>
      </c>
    </row>
    <row r="232" spans="1:65" s="2" customFormat="1" ht="37.8" customHeight="1">
      <c r="A232" s="39"/>
      <c r="B232" s="40"/>
      <c r="C232" s="205" t="s">
        <v>433</v>
      </c>
      <c r="D232" s="205" t="s">
        <v>142</v>
      </c>
      <c r="E232" s="206" t="s">
        <v>434</v>
      </c>
      <c r="F232" s="207" t="s">
        <v>435</v>
      </c>
      <c r="G232" s="208" t="s">
        <v>157</v>
      </c>
      <c r="H232" s="209">
        <v>26.7</v>
      </c>
      <c r="I232" s="210"/>
      <c r="J232" s="211">
        <f>ROUND(I232*H232,2)</f>
        <v>0</v>
      </c>
      <c r="K232" s="207" t="s">
        <v>146</v>
      </c>
      <c r="L232" s="45"/>
      <c r="M232" s="212" t="s">
        <v>19</v>
      </c>
      <c r="N232" s="213" t="s">
        <v>40</v>
      </c>
      <c r="O232" s="85"/>
      <c r="P232" s="214">
        <f>O232*H232</f>
        <v>0</v>
      </c>
      <c r="Q232" s="214">
        <v>0.0453</v>
      </c>
      <c r="R232" s="214">
        <f>Q232*H232</f>
        <v>1.2095099999999999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147</v>
      </c>
      <c r="AT232" s="216" t="s">
        <v>142</v>
      </c>
      <c r="AU232" s="216" t="s">
        <v>78</v>
      </c>
      <c r="AY232" s="18" t="s">
        <v>139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76</v>
      </c>
      <c r="BK232" s="217">
        <f>ROUND(I232*H232,2)</f>
        <v>0</v>
      </c>
      <c r="BL232" s="18" t="s">
        <v>147</v>
      </c>
      <c r="BM232" s="216" t="s">
        <v>436</v>
      </c>
    </row>
    <row r="233" spans="1:47" s="2" customFormat="1" ht="12">
      <c r="A233" s="39"/>
      <c r="B233" s="40"/>
      <c r="C233" s="41"/>
      <c r="D233" s="218" t="s">
        <v>149</v>
      </c>
      <c r="E233" s="41"/>
      <c r="F233" s="219" t="s">
        <v>437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149</v>
      </c>
      <c r="AU233" s="18" t="s">
        <v>78</v>
      </c>
    </row>
    <row r="234" spans="1:65" s="2" customFormat="1" ht="24.15" customHeight="1">
      <c r="A234" s="39"/>
      <c r="B234" s="40"/>
      <c r="C234" s="205" t="s">
        <v>438</v>
      </c>
      <c r="D234" s="205" t="s">
        <v>142</v>
      </c>
      <c r="E234" s="206" t="s">
        <v>439</v>
      </c>
      <c r="F234" s="207" t="s">
        <v>440</v>
      </c>
      <c r="G234" s="208" t="s">
        <v>157</v>
      </c>
      <c r="H234" s="209">
        <v>26.7</v>
      </c>
      <c r="I234" s="210"/>
      <c r="J234" s="211">
        <f>ROUND(I234*H234,2)</f>
        <v>0</v>
      </c>
      <c r="K234" s="207" t="s">
        <v>146</v>
      </c>
      <c r="L234" s="45"/>
      <c r="M234" s="212" t="s">
        <v>19</v>
      </c>
      <c r="N234" s="213" t="s">
        <v>40</v>
      </c>
      <c r="O234" s="85"/>
      <c r="P234" s="214">
        <f>O234*H234</f>
        <v>0</v>
      </c>
      <c r="Q234" s="214">
        <v>0.0002</v>
      </c>
      <c r="R234" s="214">
        <f>Q234*H234</f>
        <v>0.00534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227</v>
      </c>
      <c r="AT234" s="216" t="s">
        <v>142</v>
      </c>
      <c r="AU234" s="216" t="s">
        <v>78</v>
      </c>
      <c r="AY234" s="18" t="s">
        <v>139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76</v>
      </c>
      <c r="BK234" s="217">
        <f>ROUND(I234*H234,2)</f>
        <v>0</v>
      </c>
      <c r="BL234" s="18" t="s">
        <v>227</v>
      </c>
      <c r="BM234" s="216" t="s">
        <v>441</v>
      </c>
    </row>
    <row r="235" spans="1:47" s="2" customFormat="1" ht="12">
      <c r="A235" s="39"/>
      <c r="B235" s="40"/>
      <c r="C235" s="41"/>
      <c r="D235" s="218" t="s">
        <v>149</v>
      </c>
      <c r="E235" s="41"/>
      <c r="F235" s="219" t="s">
        <v>442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149</v>
      </c>
      <c r="AU235" s="18" t="s">
        <v>78</v>
      </c>
    </row>
    <row r="236" spans="1:65" s="2" customFormat="1" ht="24.15" customHeight="1">
      <c r="A236" s="39"/>
      <c r="B236" s="40"/>
      <c r="C236" s="205" t="s">
        <v>443</v>
      </c>
      <c r="D236" s="205" t="s">
        <v>142</v>
      </c>
      <c r="E236" s="206" t="s">
        <v>444</v>
      </c>
      <c r="F236" s="207" t="s">
        <v>445</v>
      </c>
      <c r="G236" s="208" t="s">
        <v>157</v>
      </c>
      <c r="H236" s="209">
        <v>3</v>
      </c>
      <c r="I236" s="210"/>
      <c r="J236" s="211">
        <f>ROUND(I236*H236,2)</f>
        <v>0</v>
      </c>
      <c r="K236" s="207" t="s">
        <v>146</v>
      </c>
      <c r="L236" s="45"/>
      <c r="M236" s="212" t="s">
        <v>19</v>
      </c>
      <c r="N236" s="213" t="s">
        <v>40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0.05638</v>
      </c>
      <c r="T236" s="215">
        <f>S236*H236</f>
        <v>0.16914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227</v>
      </c>
      <c r="AT236" s="216" t="s">
        <v>142</v>
      </c>
      <c r="AU236" s="216" t="s">
        <v>78</v>
      </c>
      <c r="AY236" s="18" t="s">
        <v>139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76</v>
      </c>
      <c r="BK236" s="217">
        <f>ROUND(I236*H236,2)</f>
        <v>0</v>
      </c>
      <c r="BL236" s="18" t="s">
        <v>227</v>
      </c>
      <c r="BM236" s="216" t="s">
        <v>446</v>
      </c>
    </row>
    <row r="237" spans="1:47" s="2" customFormat="1" ht="12">
      <c r="A237" s="39"/>
      <c r="B237" s="40"/>
      <c r="C237" s="41"/>
      <c r="D237" s="218" t="s">
        <v>149</v>
      </c>
      <c r="E237" s="41"/>
      <c r="F237" s="219" t="s">
        <v>447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149</v>
      </c>
      <c r="AU237" s="18" t="s">
        <v>78</v>
      </c>
    </row>
    <row r="238" spans="1:65" s="2" customFormat="1" ht="24.15" customHeight="1">
      <c r="A238" s="39"/>
      <c r="B238" s="40"/>
      <c r="C238" s="205" t="s">
        <v>448</v>
      </c>
      <c r="D238" s="205" t="s">
        <v>142</v>
      </c>
      <c r="E238" s="206" t="s">
        <v>449</v>
      </c>
      <c r="F238" s="207" t="s">
        <v>450</v>
      </c>
      <c r="G238" s="208" t="s">
        <v>157</v>
      </c>
      <c r="H238" s="209">
        <v>10.6</v>
      </c>
      <c r="I238" s="210"/>
      <c r="J238" s="211">
        <f>ROUND(I238*H238,2)</f>
        <v>0</v>
      </c>
      <c r="K238" s="207" t="s">
        <v>146</v>
      </c>
      <c r="L238" s="45"/>
      <c r="M238" s="212" t="s">
        <v>19</v>
      </c>
      <c r="N238" s="213" t="s">
        <v>40</v>
      </c>
      <c r="O238" s="85"/>
      <c r="P238" s="214">
        <f>O238*H238</f>
        <v>0</v>
      </c>
      <c r="Q238" s="214">
        <v>0.02003</v>
      </c>
      <c r="R238" s="214">
        <f>Q238*H238</f>
        <v>0.21231799999999998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227</v>
      </c>
      <c r="AT238" s="216" t="s">
        <v>142</v>
      </c>
      <c r="AU238" s="216" t="s">
        <v>78</v>
      </c>
      <c r="AY238" s="18" t="s">
        <v>139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76</v>
      </c>
      <c r="BK238" s="217">
        <f>ROUND(I238*H238,2)</f>
        <v>0</v>
      </c>
      <c r="BL238" s="18" t="s">
        <v>227</v>
      </c>
      <c r="BM238" s="216" t="s">
        <v>451</v>
      </c>
    </row>
    <row r="239" spans="1:47" s="2" customFormat="1" ht="12">
      <c r="A239" s="39"/>
      <c r="B239" s="40"/>
      <c r="C239" s="41"/>
      <c r="D239" s="218" t="s">
        <v>149</v>
      </c>
      <c r="E239" s="41"/>
      <c r="F239" s="219" t="s">
        <v>452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149</v>
      </c>
      <c r="AU239" s="18" t="s">
        <v>78</v>
      </c>
    </row>
    <row r="240" spans="1:65" s="2" customFormat="1" ht="24.15" customHeight="1">
      <c r="A240" s="39"/>
      <c r="B240" s="40"/>
      <c r="C240" s="205" t="s">
        <v>453</v>
      </c>
      <c r="D240" s="205" t="s">
        <v>142</v>
      </c>
      <c r="E240" s="206" t="s">
        <v>454</v>
      </c>
      <c r="F240" s="207" t="s">
        <v>455</v>
      </c>
      <c r="G240" s="208" t="s">
        <v>157</v>
      </c>
      <c r="H240" s="209">
        <v>4.2</v>
      </c>
      <c r="I240" s="210"/>
      <c r="J240" s="211">
        <f>ROUND(I240*H240,2)</f>
        <v>0</v>
      </c>
      <c r="K240" s="207" t="s">
        <v>146</v>
      </c>
      <c r="L240" s="45"/>
      <c r="M240" s="212" t="s">
        <v>19</v>
      </c>
      <c r="N240" s="213" t="s">
        <v>40</v>
      </c>
      <c r="O240" s="85"/>
      <c r="P240" s="214">
        <f>O240*H240</f>
        <v>0</v>
      </c>
      <c r="Q240" s="214">
        <v>0.01566</v>
      </c>
      <c r="R240" s="214">
        <f>Q240*H240</f>
        <v>0.06577200000000001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227</v>
      </c>
      <c r="AT240" s="216" t="s">
        <v>142</v>
      </c>
      <c r="AU240" s="216" t="s">
        <v>78</v>
      </c>
      <c r="AY240" s="18" t="s">
        <v>139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76</v>
      </c>
      <c r="BK240" s="217">
        <f>ROUND(I240*H240,2)</f>
        <v>0</v>
      </c>
      <c r="BL240" s="18" t="s">
        <v>227</v>
      </c>
      <c r="BM240" s="216" t="s">
        <v>456</v>
      </c>
    </row>
    <row r="241" spans="1:47" s="2" customFormat="1" ht="12">
      <c r="A241" s="39"/>
      <c r="B241" s="40"/>
      <c r="C241" s="41"/>
      <c r="D241" s="218" t="s">
        <v>149</v>
      </c>
      <c r="E241" s="41"/>
      <c r="F241" s="219" t="s">
        <v>457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149</v>
      </c>
      <c r="AU241" s="18" t="s">
        <v>78</v>
      </c>
    </row>
    <row r="242" spans="1:65" s="2" customFormat="1" ht="16.5" customHeight="1">
      <c r="A242" s="39"/>
      <c r="B242" s="40"/>
      <c r="C242" s="235" t="s">
        <v>458</v>
      </c>
      <c r="D242" s="235" t="s">
        <v>228</v>
      </c>
      <c r="E242" s="236" t="s">
        <v>459</v>
      </c>
      <c r="F242" s="237" t="s">
        <v>460</v>
      </c>
      <c r="G242" s="238" t="s">
        <v>224</v>
      </c>
      <c r="H242" s="239">
        <v>1</v>
      </c>
      <c r="I242" s="240"/>
      <c r="J242" s="241">
        <f>ROUND(I242*H242,2)</f>
        <v>0</v>
      </c>
      <c r="K242" s="237" t="s">
        <v>19</v>
      </c>
      <c r="L242" s="242"/>
      <c r="M242" s="243" t="s">
        <v>19</v>
      </c>
      <c r="N242" s="244" t="s">
        <v>40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314</v>
      </c>
      <c r="AT242" s="216" t="s">
        <v>228</v>
      </c>
      <c r="AU242" s="216" t="s">
        <v>78</v>
      </c>
      <c r="AY242" s="18" t="s">
        <v>139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76</v>
      </c>
      <c r="BK242" s="217">
        <f>ROUND(I242*H242,2)</f>
        <v>0</v>
      </c>
      <c r="BL242" s="18" t="s">
        <v>227</v>
      </c>
      <c r="BM242" s="216" t="s">
        <v>461</v>
      </c>
    </row>
    <row r="243" spans="1:65" s="2" customFormat="1" ht="16.5" customHeight="1">
      <c r="A243" s="39"/>
      <c r="B243" s="40"/>
      <c r="C243" s="205" t="s">
        <v>462</v>
      </c>
      <c r="D243" s="205" t="s">
        <v>142</v>
      </c>
      <c r="E243" s="206" t="s">
        <v>463</v>
      </c>
      <c r="F243" s="207" t="s">
        <v>464</v>
      </c>
      <c r="G243" s="208" t="s">
        <v>224</v>
      </c>
      <c r="H243" s="209">
        <v>1</v>
      </c>
      <c r="I243" s="210"/>
      <c r="J243" s="211">
        <f>ROUND(I243*H243,2)</f>
        <v>0</v>
      </c>
      <c r="K243" s="207" t="s">
        <v>146</v>
      </c>
      <c r="L243" s="45"/>
      <c r="M243" s="212" t="s">
        <v>19</v>
      </c>
      <c r="N243" s="213" t="s">
        <v>40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0.0169</v>
      </c>
      <c r="T243" s="215">
        <f>S243*H243</f>
        <v>0.0169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227</v>
      </c>
      <c r="AT243" s="216" t="s">
        <v>142</v>
      </c>
      <c r="AU243" s="216" t="s">
        <v>78</v>
      </c>
      <c r="AY243" s="18" t="s">
        <v>139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76</v>
      </c>
      <c r="BK243" s="217">
        <f>ROUND(I243*H243,2)</f>
        <v>0</v>
      </c>
      <c r="BL243" s="18" t="s">
        <v>227</v>
      </c>
      <c r="BM243" s="216" t="s">
        <v>465</v>
      </c>
    </row>
    <row r="244" spans="1:47" s="2" customFormat="1" ht="12">
      <c r="A244" s="39"/>
      <c r="B244" s="40"/>
      <c r="C244" s="41"/>
      <c r="D244" s="218" t="s">
        <v>149</v>
      </c>
      <c r="E244" s="41"/>
      <c r="F244" s="219" t="s">
        <v>466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149</v>
      </c>
      <c r="AU244" s="18" t="s">
        <v>78</v>
      </c>
    </row>
    <row r="245" spans="1:65" s="2" customFormat="1" ht="33" customHeight="1">
      <c r="A245" s="39"/>
      <c r="B245" s="40"/>
      <c r="C245" s="205" t="s">
        <v>467</v>
      </c>
      <c r="D245" s="205" t="s">
        <v>142</v>
      </c>
      <c r="E245" s="206" t="s">
        <v>468</v>
      </c>
      <c r="F245" s="207" t="s">
        <v>469</v>
      </c>
      <c r="G245" s="208" t="s">
        <v>224</v>
      </c>
      <c r="H245" s="209">
        <v>1</v>
      </c>
      <c r="I245" s="210"/>
      <c r="J245" s="211">
        <f>ROUND(I245*H245,2)</f>
        <v>0</v>
      </c>
      <c r="K245" s="207" t="s">
        <v>146</v>
      </c>
      <c r="L245" s="45"/>
      <c r="M245" s="212" t="s">
        <v>19</v>
      </c>
      <c r="N245" s="213" t="s">
        <v>40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227</v>
      </c>
      <c r="AT245" s="216" t="s">
        <v>142</v>
      </c>
      <c r="AU245" s="216" t="s">
        <v>78</v>
      </c>
      <c r="AY245" s="18" t="s">
        <v>139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76</v>
      </c>
      <c r="BK245" s="217">
        <f>ROUND(I245*H245,2)</f>
        <v>0</v>
      </c>
      <c r="BL245" s="18" t="s">
        <v>227</v>
      </c>
      <c r="BM245" s="216" t="s">
        <v>470</v>
      </c>
    </row>
    <row r="246" spans="1:47" s="2" customFormat="1" ht="12">
      <c r="A246" s="39"/>
      <c r="B246" s="40"/>
      <c r="C246" s="41"/>
      <c r="D246" s="218" t="s">
        <v>149</v>
      </c>
      <c r="E246" s="41"/>
      <c r="F246" s="219" t="s">
        <v>471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149</v>
      </c>
      <c r="AU246" s="18" t="s">
        <v>78</v>
      </c>
    </row>
    <row r="247" spans="1:65" s="2" customFormat="1" ht="16.5" customHeight="1">
      <c r="A247" s="39"/>
      <c r="B247" s="40"/>
      <c r="C247" s="235" t="s">
        <v>472</v>
      </c>
      <c r="D247" s="235" t="s">
        <v>228</v>
      </c>
      <c r="E247" s="236" t="s">
        <v>473</v>
      </c>
      <c r="F247" s="237" t="s">
        <v>474</v>
      </c>
      <c r="G247" s="238" t="s">
        <v>224</v>
      </c>
      <c r="H247" s="239">
        <v>1</v>
      </c>
      <c r="I247" s="240"/>
      <c r="J247" s="241">
        <f>ROUND(I247*H247,2)</f>
        <v>0</v>
      </c>
      <c r="K247" s="237" t="s">
        <v>146</v>
      </c>
      <c r="L247" s="242"/>
      <c r="M247" s="243" t="s">
        <v>19</v>
      </c>
      <c r="N247" s="244" t="s">
        <v>40</v>
      </c>
      <c r="O247" s="85"/>
      <c r="P247" s="214">
        <f>O247*H247</f>
        <v>0</v>
      </c>
      <c r="Q247" s="214">
        <v>0.045</v>
      </c>
      <c r="R247" s="214">
        <f>Q247*H247</f>
        <v>0.045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314</v>
      </c>
      <c r="AT247" s="216" t="s">
        <v>228</v>
      </c>
      <c r="AU247" s="216" t="s">
        <v>78</v>
      </c>
      <c r="AY247" s="18" t="s">
        <v>139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76</v>
      </c>
      <c r="BK247" s="217">
        <f>ROUND(I247*H247,2)</f>
        <v>0</v>
      </c>
      <c r="BL247" s="18" t="s">
        <v>227</v>
      </c>
      <c r="BM247" s="216" t="s">
        <v>475</v>
      </c>
    </row>
    <row r="248" spans="1:65" s="2" customFormat="1" ht="37.8" customHeight="1">
      <c r="A248" s="39"/>
      <c r="B248" s="40"/>
      <c r="C248" s="205" t="s">
        <v>476</v>
      </c>
      <c r="D248" s="205" t="s">
        <v>142</v>
      </c>
      <c r="E248" s="206" t="s">
        <v>477</v>
      </c>
      <c r="F248" s="207" t="s">
        <v>478</v>
      </c>
      <c r="G248" s="208" t="s">
        <v>145</v>
      </c>
      <c r="H248" s="209">
        <v>0.328</v>
      </c>
      <c r="I248" s="210"/>
      <c r="J248" s="211">
        <f>ROUND(I248*H248,2)</f>
        <v>0</v>
      </c>
      <c r="K248" s="207" t="s">
        <v>146</v>
      </c>
      <c r="L248" s="45"/>
      <c r="M248" s="212" t="s">
        <v>19</v>
      </c>
      <c r="N248" s="213" t="s">
        <v>40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227</v>
      </c>
      <c r="AT248" s="216" t="s">
        <v>142</v>
      </c>
      <c r="AU248" s="216" t="s">
        <v>78</v>
      </c>
      <c r="AY248" s="18" t="s">
        <v>139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76</v>
      </c>
      <c r="BK248" s="217">
        <f>ROUND(I248*H248,2)</f>
        <v>0</v>
      </c>
      <c r="BL248" s="18" t="s">
        <v>227</v>
      </c>
      <c r="BM248" s="216" t="s">
        <v>479</v>
      </c>
    </row>
    <row r="249" spans="1:47" s="2" customFormat="1" ht="12">
      <c r="A249" s="39"/>
      <c r="B249" s="40"/>
      <c r="C249" s="41"/>
      <c r="D249" s="218" t="s">
        <v>149</v>
      </c>
      <c r="E249" s="41"/>
      <c r="F249" s="219" t="s">
        <v>480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149</v>
      </c>
      <c r="AU249" s="18" t="s">
        <v>78</v>
      </c>
    </row>
    <row r="250" spans="1:63" s="12" customFormat="1" ht="22.8" customHeight="1">
      <c r="A250" s="12"/>
      <c r="B250" s="189"/>
      <c r="C250" s="190"/>
      <c r="D250" s="191" t="s">
        <v>68</v>
      </c>
      <c r="E250" s="203" t="s">
        <v>481</v>
      </c>
      <c r="F250" s="203" t="s">
        <v>482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SUM(P251:P254)</f>
        <v>0</v>
      </c>
      <c r="Q250" s="197"/>
      <c r="R250" s="198">
        <f>SUM(R251:R254)</f>
        <v>0.002904</v>
      </c>
      <c r="S250" s="197"/>
      <c r="T250" s="199">
        <f>SUM(T251:T254)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0" t="s">
        <v>78</v>
      </c>
      <c r="AT250" s="201" t="s">
        <v>68</v>
      </c>
      <c r="AU250" s="201" t="s">
        <v>76</v>
      </c>
      <c r="AY250" s="200" t="s">
        <v>139</v>
      </c>
      <c r="BK250" s="202">
        <f>SUM(BK251:BK254)</f>
        <v>0</v>
      </c>
    </row>
    <row r="251" spans="1:65" s="2" customFormat="1" ht="16.5" customHeight="1">
      <c r="A251" s="39"/>
      <c r="B251" s="40"/>
      <c r="C251" s="205" t="s">
        <v>483</v>
      </c>
      <c r="D251" s="205" t="s">
        <v>142</v>
      </c>
      <c r="E251" s="206" t="s">
        <v>484</v>
      </c>
      <c r="F251" s="207" t="s">
        <v>485</v>
      </c>
      <c r="G251" s="208" t="s">
        <v>157</v>
      </c>
      <c r="H251" s="209">
        <v>12</v>
      </c>
      <c r="I251" s="210"/>
      <c r="J251" s="211">
        <f>ROUND(I251*H251,2)</f>
        <v>0</v>
      </c>
      <c r="K251" s="207" t="s">
        <v>146</v>
      </c>
      <c r="L251" s="45"/>
      <c r="M251" s="212" t="s">
        <v>19</v>
      </c>
      <c r="N251" s="213" t="s">
        <v>40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227</v>
      </c>
      <c r="AT251" s="216" t="s">
        <v>142</v>
      </c>
      <c r="AU251" s="216" t="s">
        <v>78</v>
      </c>
      <c r="AY251" s="18" t="s">
        <v>139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76</v>
      </c>
      <c r="BK251" s="217">
        <f>ROUND(I251*H251,2)</f>
        <v>0</v>
      </c>
      <c r="BL251" s="18" t="s">
        <v>227</v>
      </c>
      <c r="BM251" s="216" t="s">
        <v>486</v>
      </c>
    </row>
    <row r="252" spans="1:47" s="2" customFormat="1" ht="12">
      <c r="A252" s="39"/>
      <c r="B252" s="40"/>
      <c r="C252" s="41"/>
      <c r="D252" s="218" t="s">
        <v>149</v>
      </c>
      <c r="E252" s="41"/>
      <c r="F252" s="219" t="s">
        <v>487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149</v>
      </c>
      <c r="AU252" s="18" t="s">
        <v>78</v>
      </c>
    </row>
    <row r="253" spans="1:65" s="2" customFormat="1" ht="21.75" customHeight="1">
      <c r="A253" s="39"/>
      <c r="B253" s="40"/>
      <c r="C253" s="235" t="s">
        <v>488</v>
      </c>
      <c r="D253" s="235" t="s">
        <v>228</v>
      </c>
      <c r="E253" s="236" t="s">
        <v>489</v>
      </c>
      <c r="F253" s="237" t="s">
        <v>490</v>
      </c>
      <c r="G253" s="238" t="s">
        <v>157</v>
      </c>
      <c r="H253" s="239">
        <v>13.2</v>
      </c>
      <c r="I253" s="240"/>
      <c r="J253" s="241">
        <f>ROUND(I253*H253,2)</f>
        <v>0</v>
      </c>
      <c r="K253" s="237" t="s">
        <v>146</v>
      </c>
      <c r="L253" s="242"/>
      <c r="M253" s="243" t="s">
        <v>19</v>
      </c>
      <c r="N253" s="244" t="s">
        <v>40</v>
      </c>
      <c r="O253" s="85"/>
      <c r="P253" s="214">
        <f>O253*H253</f>
        <v>0</v>
      </c>
      <c r="Q253" s="214">
        <v>0.00022</v>
      </c>
      <c r="R253" s="214">
        <f>Q253*H253</f>
        <v>0.002904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314</v>
      </c>
      <c r="AT253" s="216" t="s">
        <v>228</v>
      </c>
      <c r="AU253" s="216" t="s">
        <v>78</v>
      </c>
      <c r="AY253" s="18" t="s">
        <v>139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76</v>
      </c>
      <c r="BK253" s="217">
        <f>ROUND(I253*H253,2)</f>
        <v>0</v>
      </c>
      <c r="BL253" s="18" t="s">
        <v>227</v>
      </c>
      <c r="BM253" s="216" t="s">
        <v>491</v>
      </c>
    </row>
    <row r="254" spans="1:51" s="13" customFormat="1" ht="12">
      <c r="A254" s="13"/>
      <c r="B254" s="223"/>
      <c r="C254" s="224"/>
      <c r="D254" s="225" t="s">
        <v>164</v>
      </c>
      <c r="E254" s="224"/>
      <c r="F254" s="227" t="s">
        <v>492</v>
      </c>
      <c r="G254" s="224"/>
      <c r="H254" s="228">
        <v>13.2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164</v>
      </c>
      <c r="AU254" s="234" t="s">
        <v>78</v>
      </c>
      <c r="AV254" s="13" t="s">
        <v>78</v>
      </c>
      <c r="AW254" s="13" t="s">
        <v>4</v>
      </c>
      <c r="AX254" s="13" t="s">
        <v>76</v>
      </c>
      <c r="AY254" s="234" t="s">
        <v>139</v>
      </c>
    </row>
    <row r="255" spans="1:63" s="12" customFormat="1" ht="22.8" customHeight="1">
      <c r="A255" s="12"/>
      <c r="B255" s="189"/>
      <c r="C255" s="190"/>
      <c r="D255" s="191" t="s">
        <v>68</v>
      </c>
      <c r="E255" s="203" t="s">
        <v>493</v>
      </c>
      <c r="F255" s="203" t="s">
        <v>494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SUM(P256:P274)</f>
        <v>0</v>
      </c>
      <c r="Q255" s="197"/>
      <c r="R255" s="198">
        <f>SUM(R256:R274)</f>
        <v>0.31908000000000003</v>
      </c>
      <c r="S255" s="197"/>
      <c r="T255" s="199">
        <f>SUM(T256:T274)</f>
        <v>0.5548952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78</v>
      </c>
      <c r="AT255" s="201" t="s">
        <v>68</v>
      </c>
      <c r="AU255" s="201" t="s">
        <v>76</v>
      </c>
      <c r="AY255" s="200" t="s">
        <v>139</v>
      </c>
      <c r="BK255" s="202">
        <f>SUM(BK256:BK274)</f>
        <v>0</v>
      </c>
    </row>
    <row r="256" spans="1:65" s="2" customFormat="1" ht="16.5" customHeight="1">
      <c r="A256" s="39"/>
      <c r="B256" s="40"/>
      <c r="C256" s="205" t="s">
        <v>495</v>
      </c>
      <c r="D256" s="205" t="s">
        <v>142</v>
      </c>
      <c r="E256" s="206" t="s">
        <v>496</v>
      </c>
      <c r="F256" s="207" t="s">
        <v>497</v>
      </c>
      <c r="G256" s="208" t="s">
        <v>157</v>
      </c>
      <c r="H256" s="209">
        <v>11.728</v>
      </c>
      <c r="I256" s="210"/>
      <c r="J256" s="211">
        <f>ROUND(I256*H256,2)</f>
        <v>0</v>
      </c>
      <c r="K256" s="207" t="s">
        <v>146</v>
      </c>
      <c r="L256" s="45"/>
      <c r="M256" s="212" t="s">
        <v>19</v>
      </c>
      <c r="N256" s="213" t="s">
        <v>40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0.02465</v>
      </c>
      <c r="T256" s="215">
        <f>S256*H256</f>
        <v>0.2890952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227</v>
      </c>
      <c r="AT256" s="216" t="s">
        <v>142</v>
      </c>
      <c r="AU256" s="216" t="s">
        <v>78</v>
      </c>
      <c r="AY256" s="18" t="s">
        <v>139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76</v>
      </c>
      <c r="BK256" s="217">
        <f>ROUND(I256*H256,2)</f>
        <v>0</v>
      </c>
      <c r="BL256" s="18" t="s">
        <v>227</v>
      </c>
      <c r="BM256" s="216" t="s">
        <v>498</v>
      </c>
    </row>
    <row r="257" spans="1:47" s="2" customFormat="1" ht="12">
      <c r="A257" s="39"/>
      <c r="B257" s="40"/>
      <c r="C257" s="41"/>
      <c r="D257" s="218" t="s">
        <v>149</v>
      </c>
      <c r="E257" s="41"/>
      <c r="F257" s="219" t="s">
        <v>499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149</v>
      </c>
      <c r="AU257" s="18" t="s">
        <v>78</v>
      </c>
    </row>
    <row r="258" spans="1:65" s="2" customFormat="1" ht="16.5" customHeight="1">
      <c r="A258" s="39"/>
      <c r="B258" s="40"/>
      <c r="C258" s="205" t="s">
        <v>500</v>
      </c>
      <c r="D258" s="205" t="s">
        <v>142</v>
      </c>
      <c r="E258" s="206" t="s">
        <v>501</v>
      </c>
      <c r="F258" s="207" t="s">
        <v>502</v>
      </c>
      <c r="G258" s="208" t="s">
        <v>224</v>
      </c>
      <c r="H258" s="209">
        <v>3</v>
      </c>
      <c r="I258" s="210"/>
      <c r="J258" s="211">
        <f>ROUND(I258*H258,2)</f>
        <v>0</v>
      </c>
      <c r="K258" s="207" t="s">
        <v>146</v>
      </c>
      <c r="L258" s="45"/>
      <c r="M258" s="212" t="s">
        <v>19</v>
      </c>
      <c r="N258" s="213" t="s">
        <v>40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0.001</v>
      </c>
      <c r="T258" s="215">
        <f>S258*H258</f>
        <v>0.003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227</v>
      </c>
      <c r="AT258" s="216" t="s">
        <v>142</v>
      </c>
      <c r="AU258" s="216" t="s">
        <v>78</v>
      </c>
      <c r="AY258" s="18" t="s">
        <v>139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76</v>
      </c>
      <c r="BK258" s="217">
        <f>ROUND(I258*H258,2)</f>
        <v>0</v>
      </c>
      <c r="BL258" s="18" t="s">
        <v>227</v>
      </c>
      <c r="BM258" s="216" t="s">
        <v>503</v>
      </c>
    </row>
    <row r="259" spans="1:47" s="2" customFormat="1" ht="12">
      <c r="A259" s="39"/>
      <c r="B259" s="40"/>
      <c r="C259" s="41"/>
      <c r="D259" s="218" t="s">
        <v>149</v>
      </c>
      <c r="E259" s="41"/>
      <c r="F259" s="219" t="s">
        <v>504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149</v>
      </c>
      <c r="AU259" s="18" t="s">
        <v>78</v>
      </c>
    </row>
    <row r="260" spans="1:65" s="2" customFormat="1" ht="24.15" customHeight="1">
      <c r="A260" s="39"/>
      <c r="B260" s="40"/>
      <c r="C260" s="205" t="s">
        <v>505</v>
      </c>
      <c r="D260" s="205" t="s">
        <v>142</v>
      </c>
      <c r="E260" s="206" t="s">
        <v>506</v>
      </c>
      <c r="F260" s="207" t="s">
        <v>507</v>
      </c>
      <c r="G260" s="208" t="s">
        <v>224</v>
      </c>
      <c r="H260" s="209">
        <v>2</v>
      </c>
      <c r="I260" s="210"/>
      <c r="J260" s="211">
        <f>ROUND(I260*H260,2)</f>
        <v>0</v>
      </c>
      <c r="K260" s="207" t="s">
        <v>146</v>
      </c>
      <c r="L260" s="45"/>
      <c r="M260" s="212" t="s">
        <v>19</v>
      </c>
      <c r="N260" s="213" t="s">
        <v>40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227</v>
      </c>
      <c r="AT260" s="216" t="s">
        <v>142</v>
      </c>
      <c r="AU260" s="216" t="s">
        <v>78</v>
      </c>
      <c r="AY260" s="18" t="s">
        <v>139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76</v>
      </c>
      <c r="BK260" s="217">
        <f>ROUND(I260*H260,2)</f>
        <v>0</v>
      </c>
      <c r="BL260" s="18" t="s">
        <v>227</v>
      </c>
      <c r="BM260" s="216" t="s">
        <v>508</v>
      </c>
    </row>
    <row r="261" spans="1:47" s="2" customFormat="1" ht="12">
      <c r="A261" s="39"/>
      <c r="B261" s="40"/>
      <c r="C261" s="41"/>
      <c r="D261" s="218" t="s">
        <v>149</v>
      </c>
      <c r="E261" s="41"/>
      <c r="F261" s="219" t="s">
        <v>509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149</v>
      </c>
      <c r="AU261" s="18" t="s">
        <v>78</v>
      </c>
    </row>
    <row r="262" spans="1:65" s="2" customFormat="1" ht="16.5" customHeight="1">
      <c r="A262" s="39"/>
      <c r="B262" s="40"/>
      <c r="C262" s="235" t="s">
        <v>510</v>
      </c>
      <c r="D262" s="235" t="s">
        <v>228</v>
      </c>
      <c r="E262" s="236" t="s">
        <v>511</v>
      </c>
      <c r="F262" s="237" t="s">
        <v>512</v>
      </c>
      <c r="G262" s="238" t="s">
        <v>224</v>
      </c>
      <c r="H262" s="239">
        <v>2</v>
      </c>
      <c r="I262" s="240"/>
      <c r="J262" s="241">
        <f>ROUND(I262*H262,2)</f>
        <v>0</v>
      </c>
      <c r="K262" s="237" t="s">
        <v>146</v>
      </c>
      <c r="L262" s="242"/>
      <c r="M262" s="243" t="s">
        <v>19</v>
      </c>
      <c r="N262" s="244" t="s">
        <v>40</v>
      </c>
      <c r="O262" s="85"/>
      <c r="P262" s="214">
        <f>O262*H262</f>
        <v>0</v>
      </c>
      <c r="Q262" s="214">
        <v>0.016</v>
      </c>
      <c r="R262" s="214">
        <f>Q262*H262</f>
        <v>0.032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314</v>
      </c>
      <c r="AT262" s="216" t="s">
        <v>228</v>
      </c>
      <c r="AU262" s="216" t="s">
        <v>78</v>
      </c>
      <c r="AY262" s="18" t="s">
        <v>139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76</v>
      </c>
      <c r="BK262" s="217">
        <f>ROUND(I262*H262,2)</f>
        <v>0</v>
      </c>
      <c r="BL262" s="18" t="s">
        <v>227</v>
      </c>
      <c r="BM262" s="216" t="s">
        <v>513</v>
      </c>
    </row>
    <row r="263" spans="1:65" s="2" customFormat="1" ht="24.15" customHeight="1">
      <c r="A263" s="39"/>
      <c r="B263" s="40"/>
      <c r="C263" s="205" t="s">
        <v>514</v>
      </c>
      <c r="D263" s="205" t="s">
        <v>142</v>
      </c>
      <c r="E263" s="206" t="s">
        <v>515</v>
      </c>
      <c r="F263" s="207" t="s">
        <v>516</v>
      </c>
      <c r="G263" s="208" t="s">
        <v>224</v>
      </c>
      <c r="H263" s="209">
        <v>1</v>
      </c>
      <c r="I263" s="210"/>
      <c r="J263" s="211">
        <f>ROUND(I263*H263,2)</f>
        <v>0</v>
      </c>
      <c r="K263" s="207" t="s">
        <v>146</v>
      </c>
      <c r="L263" s="45"/>
      <c r="M263" s="212" t="s">
        <v>19</v>
      </c>
      <c r="N263" s="213" t="s">
        <v>40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227</v>
      </c>
      <c r="AT263" s="216" t="s">
        <v>142</v>
      </c>
      <c r="AU263" s="216" t="s">
        <v>78</v>
      </c>
      <c r="AY263" s="18" t="s">
        <v>139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76</v>
      </c>
      <c r="BK263" s="217">
        <f>ROUND(I263*H263,2)</f>
        <v>0</v>
      </c>
      <c r="BL263" s="18" t="s">
        <v>227</v>
      </c>
      <c r="BM263" s="216" t="s">
        <v>517</v>
      </c>
    </row>
    <row r="264" spans="1:47" s="2" customFormat="1" ht="12">
      <c r="A264" s="39"/>
      <c r="B264" s="40"/>
      <c r="C264" s="41"/>
      <c r="D264" s="218" t="s">
        <v>149</v>
      </c>
      <c r="E264" s="41"/>
      <c r="F264" s="219" t="s">
        <v>518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149</v>
      </c>
      <c r="AU264" s="18" t="s">
        <v>78</v>
      </c>
    </row>
    <row r="265" spans="1:65" s="2" customFormat="1" ht="16.5" customHeight="1">
      <c r="A265" s="39"/>
      <c r="B265" s="40"/>
      <c r="C265" s="235" t="s">
        <v>519</v>
      </c>
      <c r="D265" s="235" t="s">
        <v>228</v>
      </c>
      <c r="E265" s="236" t="s">
        <v>520</v>
      </c>
      <c r="F265" s="237" t="s">
        <v>521</v>
      </c>
      <c r="G265" s="238" t="s">
        <v>224</v>
      </c>
      <c r="H265" s="239">
        <v>1</v>
      </c>
      <c r="I265" s="240"/>
      <c r="J265" s="241">
        <f>ROUND(I265*H265,2)</f>
        <v>0</v>
      </c>
      <c r="K265" s="237" t="s">
        <v>19</v>
      </c>
      <c r="L265" s="242"/>
      <c r="M265" s="243" t="s">
        <v>19</v>
      </c>
      <c r="N265" s="244" t="s">
        <v>40</v>
      </c>
      <c r="O265" s="85"/>
      <c r="P265" s="214">
        <f>O265*H265</f>
        <v>0</v>
      </c>
      <c r="Q265" s="214">
        <v>0.11</v>
      </c>
      <c r="R265" s="214">
        <f>Q265*H265</f>
        <v>0.11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314</v>
      </c>
      <c r="AT265" s="216" t="s">
        <v>228</v>
      </c>
      <c r="AU265" s="216" t="s">
        <v>78</v>
      </c>
      <c r="AY265" s="18" t="s">
        <v>139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76</v>
      </c>
      <c r="BK265" s="217">
        <f>ROUND(I265*H265,2)</f>
        <v>0</v>
      </c>
      <c r="BL265" s="18" t="s">
        <v>227</v>
      </c>
      <c r="BM265" s="216" t="s">
        <v>522</v>
      </c>
    </row>
    <row r="266" spans="1:65" s="2" customFormat="1" ht="33" customHeight="1">
      <c r="A266" s="39"/>
      <c r="B266" s="40"/>
      <c r="C266" s="205" t="s">
        <v>523</v>
      </c>
      <c r="D266" s="205" t="s">
        <v>142</v>
      </c>
      <c r="E266" s="206" t="s">
        <v>524</v>
      </c>
      <c r="F266" s="207" t="s">
        <v>525</v>
      </c>
      <c r="G266" s="208" t="s">
        <v>224</v>
      </c>
      <c r="H266" s="209">
        <v>4</v>
      </c>
      <c r="I266" s="210"/>
      <c r="J266" s="211">
        <f>ROUND(I266*H266,2)</f>
        <v>0</v>
      </c>
      <c r="K266" s="207" t="s">
        <v>146</v>
      </c>
      <c r="L266" s="45"/>
      <c r="M266" s="212" t="s">
        <v>19</v>
      </c>
      <c r="N266" s="213" t="s">
        <v>40</v>
      </c>
      <c r="O266" s="85"/>
      <c r="P266" s="214">
        <f>O266*H266</f>
        <v>0</v>
      </c>
      <c r="Q266" s="214">
        <v>0.00027</v>
      </c>
      <c r="R266" s="214">
        <f>Q266*H266</f>
        <v>0.00108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227</v>
      </c>
      <c r="AT266" s="216" t="s">
        <v>142</v>
      </c>
      <c r="AU266" s="216" t="s">
        <v>78</v>
      </c>
      <c r="AY266" s="18" t="s">
        <v>139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76</v>
      </c>
      <c r="BK266" s="217">
        <f>ROUND(I266*H266,2)</f>
        <v>0</v>
      </c>
      <c r="BL266" s="18" t="s">
        <v>227</v>
      </c>
      <c r="BM266" s="216" t="s">
        <v>526</v>
      </c>
    </row>
    <row r="267" spans="1:47" s="2" customFormat="1" ht="12">
      <c r="A267" s="39"/>
      <c r="B267" s="40"/>
      <c r="C267" s="41"/>
      <c r="D267" s="218" t="s">
        <v>149</v>
      </c>
      <c r="E267" s="41"/>
      <c r="F267" s="219" t="s">
        <v>527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149</v>
      </c>
      <c r="AU267" s="18" t="s">
        <v>78</v>
      </c>
    </row>
    <row r="268" spans="1:65" s="2" customFormat="1" ht="24.15" customHeight="1">
      <c r="A268" s="39"/>
      <c r="B268" s="40"/>
      <c r="C268" s="235" t="s">
        <v>528</v>
      </c>
      <c r="D268" s="235" t="s">
        <v>228</v>
      </c>
      <c r="E268" s="236" t="s">
        <v>529</v>
      </c>
      <c r="F268" s="237" t="s">
        <v>530</v>
      </c>
      <c r="G268" s="238" t="s">
        <v>224</v>
      </c>
      <c r="H268" s="239">
        <v>4</v>
      </c>
      <c r="I268" s="240"/>
      <c r="J268" s="241">
        <f>ROUND(I268*H268,2)</f>
        <v>0</v>
      </c>
      <c r="K268" s="237" t="s">
        <v>19</v>
      </c>
      <c r="L268" s="242"/>
      <c r="M268" s="243" t="s">
        <v>19</v>
      </c>
      <c r="N268" s="244" t="s">
        <v>40</v>
      </c>
      <c r="O268" s="85"/>
      <c r="P268" s="214">
        <f>O268*H268</f>
        <v>0</v>
      </c>
      <c r="Q268" s="214">
        <v>0.044</v>
      </c>
      <c r="R268" s="214">
        <f>Q268*H268</f>
        <v>0.176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314</v>
      </c>
      <c r="AT268" s="216" t="s">
        <v>228</v>
      </c>
      <c r="AU268" s="216" t="s">
        <v>78</v>
      </c>
      <c r="AY268" s="18" t="s">
        <v>139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76</v>
      </c>
      <c r="BK268" s="217">
        <f>ROUND(I268*H268,2)</f>
        <v>0</v>
      </c>
      <c r="BL268" s="18" t="s">
        <v>227</v>
      </c>
      <c r="BM268" s="216" t="s">
        <v>531</v>
      </c>
    </row>
    <row r="269" spans="1:65" s="2" customFormat="1" ht="16.5" customHeight="1">
      <c r="A269" s="39"/>
      <c r="B269" s="40"/>
      <c r="C269" s="205" t="s">
        <v>532</v>
      </c>
      <c r="D269" s="205" t="s">
        <v>142</v>
      </c>
      <c r="E269" s="206" t="s">
        <v>533</v>
      </c>
      <c r="F269" s="207" t="s">
        <v>534</v>
      </c>
      <c r="G269" s="208" t="s">
        <v>224</v>
      </c>
      <c r="H269" s="209">
        <v>4</v>
      </c>
      <c r="I269" s="210"/>
      <c r="J269" s="211">
        <f>ROUND(I269*H269,2)</f>
        <v>0</v>
      </c>
      <c r="K269" s="207" t="s">
        <v>146</v>
      </c>
      <c r="L269" s="45"/>
      <c r="M269" s="212" t="s">
        <v>19</v>
      </c>
      <c r="N269" s="213" t="s">
        <v>40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0.0417</v>
      </c>
      <c r="T269" s="215">
        <f>S269*H269</f>
        <v>0.1668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227</v>
      </c>
      <c r="AT269" s="216" t="s">
        <v>142</v>
      </c>
      <c r="AU269" s="216" t="s">
        <v>78</v>
      </c>
      <c r="AY269" s="18" t="s">
        <v>139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76</v>
      </c>
      <c r="BK269" s="217">
        <f>ROUND(I269*H269,2)</f>
        <v>0</v>
      </c>
      <c r="BL269" s="18" t="s">
        <v>227</v>
      </c>
      <c r="BM269" s="216" t="s">
        <v>535</v>
      </c>
    </row>
    <row r="270" spans="1:47" s="2" customFormat="1" ht="12">
      <c r="A270" s="39"/>
      <c r="B270" s="40"/>
      <c r="C270" s="41"/>
      <c r="D270" s="218" t="s">
        <v>149</v>
      </c>
      <c r="E270" s="41"/>
      <c r="F270" s="219" t="s">
        <v>536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149</v>
      </c>
      <c r="AU270" s="18" t="s">
        <v>78</v>
      </c>
    </row>
    <row r="271" spans="1:65" s="2" customFormat="1" ht="24.15" customHeight="1">
      <c r="A271" s="39"/>
      <c r="B271" s="40"/>
      <c r="C271" s="205" t="s">
        <v>338</v>
      </c>
      <c r="D271" s="205" t="s">
        <v>142</v>
      </c>
      <c r="E271" s="206" t="s">
        <v>537</v>
      </c>
      <c r="F271" s="207" t="s">
        <v>538</v>
      </c>
      <c r="G271" s="208" t="s">
        <v>224</v>
      </c>
      <c r="H271" s="209">
        <v>4</v>
      </c>
      <c r="I271" s="210"/>
      <c r="J271" s="211">
        <f>ROUND(I271*H271,2)</f>
        <v>0</v>
      </c>
      <c r="K271" s="207" t="s">
        <v>146</v>
      </c>
      <c r="L271" s="45"/>
      <c r="M271" s="212" t="s">
        <v>19</v>
      </c>
      <c r="N271" s="213" t="s">
        <v>40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0.024</v>
      </c>
      <c r="T271" s="215">
        <f>S271*H271</f>
        <v>0.096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227</v>
      </c>
      <c r="AT271" s="216" t="s">
        <v>142</v>
      </c>
      <c r="AU271" s="216" t="s">
        <v>78</v>
      </c>
      <c r="AY271" s="18" t="s">
        <v>139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76</v>
      </c>
      <c r="BK271" s="217">
        <f>ROUND(I271*H271,2)</f>
        <v>0</v>
      </c>
      <c r="BL271" s="18" t="s">
        <v>227</v>
      </c>
      <c r="BM271" s="216" t="s">
        <v>539</v>
      </c>
    </row>
    <row r="272" spans="1:47" s="2" customFormat="1" ht="12">
      <c r="A272" s="39"/>
      <c r="B272" s="40"/>
      <c r="C272" s="41"/>
      <c r="D272" s="218" t="s">
        <v>149</v>
      </c>
      <c r="E272" s="41"/>
      <c r="F272" s="219" t="s">
        <v>540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149</v>
      </c>
      <c r="AU272" s="18" t="s">
        <v>78</v>
      </c>
    </row>
    <row r="273" spans="1:65" s="2" customFormat="1" ht="24.15" customHeight="1">
      <c r="A273" s="39"/>
      <c r="B273" s="40"/>
      <c r="C273" s="205" t="s">
        <v>541</v>
      </c>
      <c r="D273" s="205" t="s">
        <v>142</v>
      </c>
      <c r="E273" s="206" t="s">
        <v>542</v>
      </c>
      <c r="F273" s="207" t="s">
        <v>543</v>
      </c>
      <c r="G273" s="208" t="s">
        <v>544</v>
      </c>
      <c r="H273" s="245"/>
      <c r="I273" s="210"/>
      <c r="J273" s="211">
        <f>ROUND(I273*H273,2)</f>
        <v>0</v>
      </c>
      <c r="K273" s="207" t="s">
        <v>146</v>
      </c>
      <c r="L273" s="45"/>
      <c r="M273" s="212" t="s">
        <v>19</v>
      </c>
      <c r="N273" s="213" t="s">
        <v>40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227</v>
      </c>
      <c r="AT273" s="216" t="s">
        <v>142</v>
      </c>
      <c r="AU273" s="216" t="s">
        <v>78</v>
      </c>
      <c r="AY273" s="18" t="s">
        <v>139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76</v>
      </c>
      <c r="BK273" s="217">
        <f>ROUND(I273*H273,2)</f>
        <v>0</v>
      </c>
      <c r="BL273" s="18" t="s">
        <v>227</v>
      </c>
      <c r="BM273" s="216" t="s">
        <v>545</v>
      </c>
    </row>
    <row r="274" spans="1:47" s="2" customFormat="1" ht="12">
      <c r="A274" s="39"/>
      <c r="B274" s="40"/>
      <c r="C274" s="41"/>
      <c r="D274" s="218" t="s">
        <v>149</v>
      </c>
      <c r="E274" s="41"/>
      <c r="F274" s="219" t="s">
        <v>546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149</v>
      </c>
      <c r="AU274" s="18" t="s">
        <v>78</v>
      </c>
    </row>
    <row r="275" spans="1:63" s="12" customFormat="1" ht="22.8" customHeight="1">
      <c r="A275" s="12"/>
      <c r="B275" s="189"/>
      <c r="C275" s="190"/>
      <c r="D275" s="191" t="s">
        <v>68</v>
      </c>
      <c r="E275" s="203" t="s">
        <v>547</v>
      </c>
      <c r="F275" s="203" t="s">
        <v>548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SUM(P276:P279)</f>
        <v>0</v>
      </c>
      <c r="Q275" s="197"/>
      <c r="R275" s="198">
        <f>SUM(R276:R279)</f>
        <v>0.0298</v>
      </c>
      <c r="S275" s="197"/>
      <c r="T275" s="199">
        <f>SUM(T276:T279)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78</v>
      </c>
      <c r="AT275" s="201" t="s">
        <v>68</v>
      </c>
      <c r="AU275" s="201" t="s">
        <v>76</v>
      </c>
      <c r="AY275" s="200" t="s">
        <v>139</v>
      </c>
      <c r="BK275" s="202">
        <f>SUM(BK276:BK279)</f>
        <v>0</v>
      </c>
    </row>
    <row r="276" spans="1:65" s="2" customFormat="1" ht="24.15" customHeight="1">
      <c r="A276" s="39"/>
      <c r="B276" s="40"/>
      <c r="C276" s="205" t="s">
        <v>549</v>
      </c>
      <c r="D276" s="205" t="s">
        <v>142</v>
      </c>
      <c r="E276" s="206" t="s">
        <v>550</v>
      </c>
      <c r="F276" s="207" t="s">
        <v>551</v>
      </c>
      <c r="G276" s="208" t="s">
        <v>544</v>
      </c>
      <c r="H276" s="245"/>
      <c r="I276" s="210"/>
      <c r="J276" s="211">
        <f>ROUND(I276*H276,2)</f>
        <v>0</v>
      </c>
      <c r="K276" s="207" t="s">
        <v>146</v>
      </c>
      <c r="L276" s="45"/>
      <c r="M276" s="212" t="s">
        <v>19</v>
      </c>
      <c r="N276" s="213" t="s">
        <v>40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227</v>
      </c>
      <c r="AT276" s="216" t="s">
        <v>142</v>
      </c>
      <c r="AU276" s="216" t="s">
        <v>78</v>
      </c>
      <c r="AY276" s="18" t="s">
        <v>139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76</v>
      </c>
      <c r="BK276" s="217">
        <f>ROUND(I276*H276,2)</f>
        <v>0</v>
      </c>
      <c r="BL276" s="18" t="s">
        <v>227</v>
      </c>
      <c r="BM276" s="216" t="s">
        <v>552</v>
      </c>
    </row>
    <row r="277" spans="1:47" s="2" customFormat="1" ht="12">
      <c r="A277" s="39"/>
      <c r="B277" s="40"/>
      <c r="C277" s="41"/>
      <c r="D277" s="218" t="s">
        <v>149</v>
      </c>
      <c r="E277" s="41"/>
      <c r="F277" s="219" t="s">
        <v>553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149</v>
      </c>
      <c r="AU277" s="18" t="s">
        <v>78</v>
      </c>
    </row>
    <row r="278" spans="1:65" s="2" customFormat="1" ht="21.75" customHeight="1">
      <c r="A278" s="39"/>
      <c r="B278" s="40"/>
      <c r="C278" s="205" t="s">
        <v>554</v>
      </c>
      <c r="D278" s="205" t="s">
        <v>142</v>
      </c>
      <c r="E278" s="206" t="s">
        <v>555</v>
      </c>
      <c r="F278" s="207" t="s">
        <v>556</v>
      </c>
      <c r="G278" s="208" t="s">
        <v>157</v>
      </c>
      <c r="H278" s="209">
        <v>36</v>
      </c>
      <c r="I278" s="210"/>
      <c r="J278" s="211">
        <f>ROUND(I278*H278,2)</f>
        <v>0</v>
      </c>
      <c r="K278" s="207" t="s">
        <v>19</v>
      </c>
      <c r="L278" s="45"/>
      <c r="M278" s="212" t="s">
        <v>19</v>
      </c>
      <c r="N278" s="213" t="s">
        <v>40</v>
      </c>
      <c r="O278" s="85"/>
      <c r="P278" s="214">
        <f>O278*H278</f>
        <v>0</v>
      </c>
      <c r="Q278" s="214">
        <v>5E-05</v>
      </c>
      <c r="R278" s="214">
        <f>Q278*H278</f>
        <v>0.0018000000000000002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227</v>
      </c>
      <c r="AT278" s="216" t="s">
        <v>142</v>
      </c>
      <c r="AU278" s="216" t="s">
        <v>78</v>
      </c>
      <c r="AY278" s="18" t="s">
        <v>139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76</v>
      </c>
      <c r="BK278" s="217">
        <f>ROUND(I278*H278,2)</f>
        <v>0</v>
      </c>
      <c r="BL278" s="18" t="s">
        <v>227</v>
      </c>
      <c r="BM278" s="216" t="s">
        <v>557</v>
      </c>
    </row>
    <row r="279" spans="1:65" s="2" customFormat="1" ht="16.5" customHeight="1">
      <c r="A279" s="39"/>
      <c r="B279" s="40"/>
      <c r="C279" s="235" t="s">
        <v>558</v>
      </c>
      <c r="D279" s="235" t="s">
        <v>228</v>
      </c>
      <c r="E279" s="236" t="s">
        <v>559</v>
      </c>
      <c r="F279" s="237" t="s">
        <v>560</v>
      </c>
      <c r="G279" s="238" t="s">
        <v>224</v>
      </c>
      <c r="H279" s="239">
        <v>1</v>
      </c>
      <c r="I279" s="240"/>
      <c r="J279" s="241">
        <f>ROUND(I279*H279,2)</f>
        <v>0</v>
      </c>
      <c r="K279" s="237" t="s">
        <v>19</v>
      </c>
      <c r="L279" s="242"/>
      <c r="M279" s="243" t="s">
        <v>19</v>
      </c>
      <c r="N279" s="244" t="s">
        <v>40</v>
      </c>
      <c r="O279" s="85"/>
      <c r="P279" s="214">
        <f>O279*H279</f>
        <v>0</v>
      </c>
      <c r="Q279" s="214">
        <v>0.028</v>
      </c>
      <c r="R279" s="214">
        <f>Q279*H279</f>
        <v>0.028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314</v>
      </c>
      <c r="AT279" s="216" t="s">
        <v>228</v>
      </c>
      <c r="AU279" s="216" t="s">
        <v>78</v>
      </c>
      <c r="AY279" s="18" t="s">
        <v>139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76</v>
      </c>
      <c r="BK279" s="217">
        <f>ROUND(I279*H279,2)</f>
        <v>0</v>
      </c>
      <c r="BL279" s="18" t="s">
        <v>227</v>
      </c>
      <c r="BM279" s="216" t="s">
        <v>561</v>
      </c>
    </row>
    <row r="280" spans="1:63" s="12" customFormat="1" ht="22.8" customHeight="1">
      <c r="A280" s="12"/>
      <c r="B280" s="189"/>
      <c r="C280" s="190"/>
      <c r="D280" s="191" t="s">
        <v>68</v>
      </c>
      <c r="E280" s="203" t="s">
        <v>562</v>
      </c>
      <c r="F280" s="203" t="s">
        <v>563</v>
      </c>
      <c r="G280" s="190"/>
      <c r="H280" s="190"/>
      <c r="I280" s="193"/>
      <c r="J280" s="204">
        <f>BK280</f>
        <v>0</v>
      </c>
      <c r="K280" s="190"/>
      <c r="L280" s="195"/>
      <c r="M280" s="196"/>
      <c r="N280" s="197"/>
      <c r="O280" s="197"/>
      <c r="P280" s="198">
        <f>SUM(P281:P297)</f>
        <v>0</v>
      </c>
      <c r="Q280" s="197"/>
      <c r="R280" s="198">
        <f>SUM(R281:R297)</f>
        <v>0.056166</v>
      </c>
      <c r="S280" s="197"/>
      <c r="T280" s="199">
        <f>SUM(T281:T297)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0" t="s">
        <v>78</v>
      </c>
      <c r="AT280" s="201" t="s">
        <v>68</v>
      </c>
      <c r="AU280" s="201" t="s">
        <v>76</v>
      </c>
      <c r="AY280" s="200" t="s">
        <v>139</v>
      </c>
      <c r="BK280" s="202">
        <f>SUM(BK281:BK297)</f>
        <v>0</v>
      </c>
    </row>
    <row r="281" spans="1:65" s="2" customFormat="1" ht="16.5" customHeight="1">
      <c r="A281" s="39"/>
      <c r="B281" s="40"/>
      <c r="C281" s="205" t="s">
        <v>564</v>
      </c>
      <c r="D281" s="205" t="s">
        <v>142</v>
      </c>
      <c r="E281" s="206" t="s">
        <v>565</v>
      </c>
      <c r="F281" s="207" t="s">
        <v>566</v>
      </c>
      <c r="G281" s="208" t="s">
        <v>224</v>
      </c>
      <c r="H281" s="209">
        <v>1</v>
      </c>
      <c r="I281" s="210"/>
      <c r="J281" s="211">
        <f>ROUND(I281*H281,2)</f>
        <v>0</v>
      </c>
      <c r="K281" s="207" t="s">
        <v>146</v>
      </c>
      <c r="L281" s="45"/>
      <c r="M281" s="212" t="s">
        <v>19</v>
      </c>
      <c r="N281" s="213" t="s">
        <v>40</v>
      </c>
      <c r="O281" s="85"/>
      <c r="P281" s="214">
        <f>O281*H281</f>
        <v>0</v>
      </c>
      <c r="Q281" s="214">
        <v>0.00014</v>
      </c>
      <c r="R281" s="214">
        <f>Q281*H281</f>
        <v>0.00014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227</v>
      </c>
      <c r="AT281" s="216" t="s">
        <v>142</v>
      </c>
      <c r="AU281" s="216" t="s">
        <v>78</v>
      </c>
      <c r="AY281" s="18" t="s">
        <v>139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76</v>
      </c>
      <c r="BK281" s="217">
        <f>ROUND(I281*H281,2)</f>
        <v>0</v>
      </c>
      <c r="BL281" s="18" t="s">
        <v>227</v>
      </c>
      <c r="BM281" s="216" t="s">
        <v>567</v>
      </c>
    </row>
    <row r="282" spans="1:47" s="2" customFormat="1" ht="12">
      <c r="A282" s="39"/>
      <c r="B282" s="40"/>
      <c r="C282" s="41"/>
      <c r="D282" s="218" t="s">
        <v>149</v>
      </c>
      <c r="E282" s="41"/>
      <c r="F282" s="219" t="s">
        <v>568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149</v>
      </c>
      <c r="AU282" s="18" t="s">
        <v>78</v>
      </c>
    </row>
    <row r="283" spans="1:65" s="2" customFormat="1" ht="16.5" customHeight="1">
      <c r="A283" s="39"/>
      <c r="B283" s="40"/>
      <c r="C283" s="235" t="s">
        <v>569</v>
      </c>
      <c r="D283" s="235" t="s">
        <v>228</v>
      </c>
      <c r="E283" s="236" t="s">
        <v>570</v>
      </c>
      <c r="F283" s="237" t="s">
        <v>571</v>
      </c>
      <c r="G283" s="238" t="s">
        <v>157</v>
      </c>
      <c r="H283" s="239">
        <v>2.1</v>
      </c>
      <c r="I283" s="240"/>
      <c r="J283" s="241">
        <f>ROUND(I283*H283,2)</f>
        <v>0</v>
      </c>
      <c r="K283" s="237" t="s">
        <v>146</v>
      </c>
      <c r="L283" s="242"/>
      <c r="M283" s="243" t="s">
        <v>19</v>
      </c>
      <c r="N283" s="244" t="s">
        <v>40</v>
      </c>
      <c r="O283" s="85"/>
      <c r="P283" s="214">
        <f>O283*H283</f>
        <v>0</v>
      </c>
      <c r="Q283" s="214">
        <v>0.01575</v>
      </c>
      <c r="R283" s="214">
        <f>Q283*H283</f>
        <v>0.033075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314</v>
      </c>
      <c r="AT283" s="216" t="s">
        <v>228</v>
      </c>
      <c r="AU283" s="216" t="s">
        <v>78</v>
      </c>
      <c r="AY283" s="18" t="s">
        <v>139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76</v>
      </c>
      <c r="BK283" s="217">
        <f>ROUND(I283*H283,2)</f>
        <v>0</v>
      </c>
      <c r="BL283" s="18" t="s">
        <v>227</v>
      </c>
      <c r="BM283" s="216" t="s">
        <v>572</v>
      </c>
    </row>
    <row r="284" spans="1:51" s="13" customFormat="1" ht="12">
      <c r="A284" s="13"/>
      <c r="B284" s="223"/>
      <c r="C284" s="224"/>
      <c r="D284" s="225" t="s">
        <v>164</v>
      </c>
      <c r="E284" s="224"/>
      <c r="F284" s="227" t="s">
        <v>573</v>
      </c>
      <c r="G284" s="224"/>
      <c r="H284" s="228">
        <v>2.1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164</v>
      </c>
      <c r="AU284" s="234" t="s">
        <v>78</v>
      </c>
      <c r="AV284" s="13" t="s">
        <v>78</v>
      </c>
      <c r="AW284" s="13" t="s">
        <v>4</v>
      </c>
      <c r="AX284" s="13" t="s">
        <v>76</v>
      </c>
      <c r="AY284" s="234" t="s">
        <v>139</v>
      </c>
    </row>
    <row r="285" spans="1:65" s="2" customFormat="1" ht="24.15" customHeight="1">
      <c r="A285" s="39"/>
      <c r="B285" s="40"/>
      <c r="C285" s="205" t="s">
        <v>574</v>
      </c>
      <c r="D285" s="205" t="s">
        <v>142</v>
      </c>
      <c r="E285" s="206" t="s">
        <v>575</v>
      </c>
      <c r="F285" s="207" t="s">
        <v>576</v>
      </c>
      <c r="G285" s="208" t="s">
        <v>157</v>
      </c>
      <c r="H285" s="209">
        <v>38.9</v>
      </c>
      <c r="I285" s="210"/>
      <c r="J285" s="211">
        <f>ROUND(I285*H285,2)</f>
        <v>0</v>
      </c>
      <c r="K285" s="207" t="s">
        <v>146</v>
      </c>
      <c r="L285" s="45"/>
      <c r="M285" s="212" t="s">
        <v>19</v>
      </c>
      <c r="N285" s="213" t="s">
        <v>40</v>
      </c>
      <c r="O285" s="85"/>
      <c r="P285" s="214">
        <f>O285*H285</f>
        <v>0</v>
      </c>
      <c r="Q285" s="214">
        <v>0.00017</v>
      </c>
      <c r="R285" s="214">
        <f>Q285*H285</f>
        <v>0.006613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227</v>
      </c>
      <c r="AT285" s="216" t="s">
        <v>142</v>
      </c>
      <c r="AU285" s="216" t="s">
        <v>78</v>
      </c>
      <c r="AY285" s="18" t="s">
        <v>139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76</v>
      </c>
      <c r="BK285" s="217">
        <f>ROUND(I285*H285,2)</f>
        <v>0</v>
      </c>
      <c r="BL285" s="18" t="s">
        <v>227</v>
      </c>
      <c r="BM285" s="216" t="s">
        <v>577</v>
      </c>
    </row>
    <row r="286" spans="1:47" s="2" customFormat="1" ht="12">
      <c r="A286" s="39"/>
      <c r="B286" s="40"/>
      <c r="C286" s="41"/>
      <c r="D286" s="218" t="s">
        <v>149</v>
      </c>
      <c r="E286" s="41"/>
      <c r="F286" s="219" t="s">
        <v>578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149</v>
      </c>
      <c r="AU286" s="18" t="s">
        <v>78</v>
      </c>
    </row>
    <row r="287" spans="1:51" s="13" customFormat="1" ht="12">
      <c r="A287" s="13"/>
      <c r="B287" s="223"/>
      <c r="C287" s="224"/>
      <c r="D287" s="225" t="s">
        <v>164</v>
      </c>
      <c r="E287" s="226" t="s">
        <v>19</v>
      </c>
      <c r="F287" s="227" t="s">
        <v>579</v>
      </c>
      <c r="G287" s="224"/>
      <c r="H287" s="228">
        <v>38.9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164</v>
      </c>
      <c r="AU287" s="234" t="s">
        <v>78</v>
      </c>
      <c r="AV287" s="13" t="s">
        <v>78</v>
      </c>
      <c r="AW287" s="13" t="s">
        <v>166</v>
      </c>
      <c r="AX287" s="13" t="s">
        <v>76</v>
      </c>
      <c r="AY287" s="234" t="s">
        <v>139</v>
      </c>
    </row>
    <row r="288" spans="1:65" s="2" customFormat="1" ht="16.5" customHeight="1">
      <c r="A288" s="39"/>
      <c r="B288" s="40"/>
      <c r="C288" s="205" t="s">
        <v>580</v>
      </c>
      <c r="D288" s="205" t="s">
        <v>142</v>
      </c>
      <c r="E288" s="206" t="s">
        <v>581</v>
      </c>
      <c r="F288" s="207" t="s">
        <v>582</v>
      </c>
      <c r="G288" s="208" t="s">
        <v>157</v>
      </c>
      <c r="H288" s="209">
        <v>38.9</v>
      </c>
      <c r="I288" s="210"/>
      <c r="J288" s="211">
        <f>ROUND(I288*H288,2)</f>
        <v>0</v>
      </c>
      <c r="K288" s="207" t="s">
        <v>146</v>
      </c>
      <c r="L288" s="45"/>
      <c r="M288" s="212" t="s">
        <v>19</v>
      </c>
      <c r="N288" s="213" t="s">
        <v>40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227</v>
      </c>
      <c r="AT288" s="216" t="s">
        <v>142</v>
      </c>
      <c r="AU288" s="216" t="s">
        <v>78</v>
      </c>
      <c r="AY288" s="18" t="s">
        <v>139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76</v>
      </c>
      <c r="BK288" s="217">
        <f>ROUND(I288*H288,2)</f>
        <v>0</v>
      </c>
      <c r="BL288" s="18" t="s">
        <v>227</v>
      </c>
      <c r="BM288" s="216" t="s">
        <v>583</v>
      </c>
    </row>
    <row r="289" spans="1:47" s="2" customFormat="1" ht="12">
      <c r="A289" s="39"/>
      <c r="B289" s="40"/>
      <c r="C289" s="41"/>
      <c r="D289" s="218" t="s">
        <v>149</v>
      </c>
      <c r="E289" s="41"/>
      <c r="F289" s="219" t="s">
        <v>584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149</v>
      </c>
      <c r="AU289" s="18" t="s">
        <v>78</v>
      </c>
    </row>
    <row r="290" spans="1:65" s="2" customFormat="1" ht="16.5" customHeight="1">
      <c r="A290" s="39"/>
      <c r="B290" s="40"/>
      <c r="C290" s="205" t="s">
        <v>585</v>
      </c>
      <c r="D290" s="205" t="s">
        <v>142</v>
      </c>
      <c r="E290" s="206" t="s">
        <v>586</v>
      </c>
      <c r="F290" s="207" t="s">
        <v>587</v>
      </c>
      <c r="G290" s="208" t="s">
        <v>157</v>
      </c>
      <c r="H290" s="209">
        <v>38.9</v>
      </c>
      <c r="I290" s="210"/>
      <c r="J290" s="211">
        <f>ROUND(I290*H290,2)</f>
        <v>0</v>
      </c>
      <c r="K290" s="207" t="s">
        <v>146</v>
      </c>
      <c r="L290" s="45"/>
      <c r="M290" s="212" t="s">
        <v>19</v>
      </c>
      <c r="N290" s="213" t="s">
        <v>40</v>
      </c>
      <c r="O290" s="85"/>
      <c r="P290" s="214">
        <f>O290*H290</f>
        <v>0</v>
      </c>
      <c r="Q290" s="214">
        <v>0.00026</v>
      </c>
      <c r="R290" s="214">
        <f>Q290*H290</f>
        <v>0.010113999999999998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227</v>
      </c>
      <c r="AT290" s="216" t="s">
        <v>142</v>
      </c>
      <c r="AU290" s="216" t="s">
        <v>78</v>
      </c>
      <c r="AY290" s="18" t="s">
        <v>139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76</v>
      </c>
      <c r="BK290" s="217">
        <f>ROUND(I290*H290,2)</f>
        <v>0</v>
      </c>
      <c r="BL290" s="18" t="s">
        <v>227</v>
      </c>
      <c r="BM290" s="216" t="s">
        <v>588</v>
      </c>
    </row>
    <row r="291" spans="1:47" s="2" customFormat="1" ht="12">
      <c r="A291" s="39"/>
      <c r="B291" s="40"/>
      <c r="C291" s="41"/>
      <c r="D291" s="218" t="s">
        <v>149</v>
      </c>
      <c r="E291" s="41"/>
      <c r="F291" s="219" t="s">
        <v>589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149</v>
      </c>
      <c r="AU291" s="18" t="s">
        <v>78</v>
      </c>
    </row>
    <row r="292" spans="1:65" s="2" customFormat="1" ht="24.15" customHeight="1">
      <c r="A292" s="39"/>
      <c r="B292" s="40"/>
      <c r="C292" s="205" t="s">
        <v>590</v>
      </c>
      <c r="D292" s="205" t="s">
        <v>142</v>
      </c>
      <c r="E292" s="206" t="s">
        <v>591</v>
      </c>
      <c r="F292" s="207" t="s">
        <v>592</v>
      </c>
      <c r="G292" s="208" t="s">
        <v>157</v>
      </c>
      <c r="H292" s="209">
        <v>38.9</v>
      </c>
      <c r="I292" s="210"/>
      <c r="J292" s="211">
        <f>ROUND(I292*H292,2)</f>
        <v>0</v>
      </c>
      <c r="K292" s="207" t="s">
        <v>146</v>
      </c>
      <c r="L292" s="45"/>
      <c r="M292" s="212" t="s">
        <v>19</v>
      </c>
      <c r="N292" s="213" t="s">
        <v>40</v>
      </c>
      <c r="O292" s="85"/>
      <c r="P292" s="214">
        <f>O292*H292</f>
        <v>0</v>
      </c>
      <c r="Q292" s="214">
        <v>0.00015</v>
      </c>
      <c r="R292" s="214">
        <f>Q292*H292</f>
        <v>0.005834999999999999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227</v>
      </c>
      <c r="AT292" s="216" t="s">
        <v>142</v>
      </c>
      <c r="AU292" s="216" t="s">
        <v>78</v>
      </c>
      <c r="AY292" s="18" t="s">
        <v>139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76</v>
      </c>
      <c r="BK292" s="217">
        <f>ROUND(I292*H292,2)</f>
        <v>0</v>
      </c>
      <c r="BL292" s="18" t="s">
        <v>227</v>
      </c>
      <c r="BM292" s="216" t="s">
        <v>593</v>
      </c>
    </row>
    <row r="293" spans="1:47" s="2" customFormat="1" ht="12">
      <c r="A293" s="39"/>
      <c r="B293" s="40"/>
      <c r="C293" s="41"/>
      <c r="D293" s="218" t="s">
        <v>149</v>
      </c>
      <c r="E293" s="41"/>
      <c r="F293" s="219" t="s">
        <v>594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149</v>
      </c>
      <c r="AU293" s="18" t="s">
        <v>78</v>
      </c>
    </row>
    <row r="294" spans="1:65" s="2" customFormat="1" ht="21.75" customHeight="1">
      <c r="A294" s="39"/>
      <c r="B294" s="40"/>
      <c r="C294" s="205" t="s">
        <v>595</v>
      </c>
      <c r="D294" s="205" t="s">
        <v>142</v>
      </c>
      <c r="E294" s="206" t="s">
        <v>596</v>
      </c>
      <c r="F294" s="207" t="s">
        <v>597</v>
      </c>
      <c r="G294" s="208" t="s">
        <v>157</v>
      </c>
      <c r="H294" s="209">
        <v>38.9</v>
      </c>
      <c r="I294" s="210"/>
      <c r="J294" s="211">
        <f>ROUND(I294*H294,2)</f>
        <v>0</v>
      </c>
      <c r="K294" s="207" t="s">
        <v>146</v>
      </c>
      <c r="L294" s="45"/>
      <c r="M294" s="212" t="s">
        <v>19</v>
      </c>
      <c r="N294" s="213" t="s">
        <v>40</v>
      </c>
      <c r="O294" s="85"/>
      <c r="P294" s="214">
        <f>O294*H294</f>
        <v>0</v>
      </c>
      <c r="Q294" s="214">
        <v>1E-05</v>
      </c>
      <c r="R294" s="214">
        <f>Q294*H294</f>
        <v>0.000389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227</v>
      </c>
      <c r="AT294" s="216" t="s">
        <v>142</v>
      </c>
      <c r="AU294" s="216" t="s">
        <v>78</v>
      </c>
      <c r="AY294" s="18" t="s">
        <v>139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76</v>
      </c>
      <c r="BK294" s="217">
        <f>ROUND(I294*H294,2)</f>
        <v>0</v>
      </c>
      <c r="BL294" s="18" t="s">
        <v>227</v>
      </c>
      <c r="BM294" s="216" t="s">
        <v>598</v>
      </c>
    </row>
    <row r="295" spans="1:47" s="2" customFormat="1" ht="12">
      <c r="A295" s="39"/>
      <c r="B295" s="40"/>
      <c r="C295" s="41"/>
      <c r="D295" s="218" t="s">
        <v>149</v>
      </c>
      <c r="E295" s="41"/>
      <c r="F295" s="219" t="s">
        <v>599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149</v>
      </c>
      <c r="AU295" s="18" t="s">
        <v>78</v>
      </c>
    </row>
    <row r="296" spans="1:65" s="2" customFormat="1" ht="24.15" customHeight="1">
      <c r="A296" s="39"/>
      <c r="B296" s="40"/>
      <c r="C296" s="205" t="s">
        <v>600</v>
      </c>
      <c r="D296" s="205" t="s">
        <v>142</v>
      </c>
      <c r="E296" s="206" t="s">
        <v>601</v>
      </c>
      <c r="F296" s="207" t="s">
        <v>602</v>
      </c>
      <c r="G296" s="208" t="s">
        <v>544</v>
      </c>
      <c r="H296" s="245"/>
      <c r="I296" s="210"/>
      <c r="J296" s="211">
        <f>ROUND(I296*H296,2)</f>
        <v>0</v>
      </c>
      <c r="K296" s="207" t="s">
        <v>146</v>
      </c>
      <c r="L296" s="45"/>
      <c r="M296" s="212" t="s">
        <v>19</v>
      </c>
      <c r="N296" s="213" t="s">
        <v>40</v>
      </c>
      <c r="O296" s="85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227</v>
      </c>
      <c r="AT296" s="216" t="s">
        <v>142</v>
      </c>
      <c r="AU296" s="216" t="s">
        <v>78</v>
      </c>
      <c r="AY296" s="18" t="s">
        <v>139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76</v>
      </c>
      <c r="BK296" s="217">
        <f>ROUND(I296*H296,2)</f>
        <v>0</v>
      </c>
      <c r="BL296" s="18" t="s">
        <v>227</v>
      </c>
      <c r="BM296" s="216" t="s">
        <v>603</v>
      </c>
    </row>
    <row r="297" spans="1:47" s="2" customFormat="1" ht="12">
      <c r="A297" s="39"/>
      <c r="B297" s="40"/>
      <c r="C297" s="41"/>
      <c r="D297" s="218" t="s">
        <v>149</v>
      </c>
      <c r="E297" s="41"/>
      <c r="F297" s="219" t="s">
        <v>604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149</v>
      </c>
      <c r="AU297" s="18" t="s">
        <v>78</v>
      </c>
    </row>
    <row r="298" spans="1:63" s="12" customFormat="1" ht="22.8" customHeight="1">
      <c r="A298" s="12"/>
      <c r="B298" s="189"/>
      <c r="C298" s="190"/>
      <c r="D298" s="191" t="s">
        <v>68</v>
      </c>
      <c r="E298" s="203" t="s">
        <v>605</v>
      </c>
      <c r="F298" s="203" t="s">
        <v>606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SUM(P299:P326)</f>
        <v>0</v>
      </c>
      <c r="Q298" s="197"/>
      <c r="R298" s="198">
        <f>SUM(R299:R326)</f>
        <v>2.62390386</v>
      </c>
      <c r="S298" s="197"/>
      <c r="T298" s="199">
        <f>SUM(T299:T326)</f>
        <v>1.02369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0" t="s">
        <v>78</v>
      </c>
      <c r="AT298" s="201" t="s">
        <v>68</v>
      </c>
      <c r="AU298" s="201" t="s">
        <v>76</v>
      </c>
      <c r="AY298" s="200" t="s">
        <v>139</v>
      </c>
      <c r="BK298" s="202">
        <f>SUM(BK299:BK326)</f>
        <v>0</v>
      </c>
    </row>
    <row r="299" spans="1:65" s="2" customFormat="1" ht="16.5" customHeight="1">
      <c r="A299" s="39"/>
      <c r="B299" s="40"/>
      <c r="C299" s="205" t="s">
        <v>607</v>
      </c>
      <c r="D299" s="205" t="s">
        <v>142</v>
      </c>
      <c r="E299" s="206" t="s">
        <v>608</v>
      </c>
      <c r="F299" s="207" t="s">
        <v>609</v>
      </c>
      <c r="G299" s="208" t="s">
        <v>157</v>
      </c>
      <c r="H299" s="209">
        <v>341.23</v>
      </c>
      <c r="I299" s="210"/>
      <c r="J299" s="211">
        <f>ROUND(I299*H299,2)</f>
        <v>0</v>
      </c>
      <c r="K299" s="207" t="s">
        <v>146</v>
      </c>
      <c r="L299" s="45"/>
      <c r="M299" s="212" t="s">
        <v>19</v>
      </c>
      <c r="N299" s="213" t="s">
        <v>40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227</v>
      </c>
      <c r="AT299" s="216" t="s">
        <v>142</v>
      </c>
      <c r="AU299" s="216" t="s">
        <v>78</v>
      </c>
      <c r="AY299" s="18" t="s">
        <v>139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76</v>
      </c>
      <c r="BK299" s="217">
        <f>ROUND(I299*H299,2)</f>
        <v>0</v>
      </c>
      <c r="BL299" s="18" t="s">
        <v>227</v>
      </c>
      <c r="BM299" s="216" t="s">
        <v>610</v>
      </c>
    </row>
    <row r="300" spans="1:47" s="2" customFormat="1" ht="12">
      <c r="A300" s="39"/>
      <c r="B300" s="40"/>
      <c r="C300" s="41"/>
      <c r="D300" s="218" t="s">
        <v>149</v>
      </c>
      <c r="E300" s="41"/>
      <c r="F300" s="219" t="s">
        <v>611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149</v>
      </c>
      <c r="AU300" s="18" t="s">
        <v>78</v>
      </c>
    </row>
    <row r="301" spans="1:65" s="2" customFormat="1" ht="16.5" customHeight="1">
      <c r="A301" s="39"/>
      <c r="B301" s="40"/>
      <c r="C301" s="205" t="s">
        <v>612</v>
      </c>
      <c r="D301" s="205" t="s">
        <v>142</v>
      </c>
      <c r="E301" s="206" t="s">
        <v>613</v>
      </c>
      <c r="F301" s="207" t="s">
        <v>614</v>
      </c>
      <c r="G301" s="208" t="s">
        <v>157</v>
      </c>
      <c r="H301" s="209">
        <v>341.23</v>
      </c>
      <c r="I301" s="210"/>
      <c r="J301" s="211">
        <f>ROUND(I301*H301,2)</f>
        <v>0</v>
      </c>
      <c r="K301" s="207" t="s">
        <v>146</v>
      </c>
      <c r="L301" s="45"/>
      <c r="M301" s="212" t="s">
        <v>19</v>
      </c>
      <c r="N301" s="213" t="s">
        <v>40</v>
      </c>
      <c r="O301" s="85"/>
      <c r="P301" s="214">
        <f>O301*H301</f>
        <v>0</v>
      </c>
      <c r="Q301" s="214">
        <v>3E-05</v>
      </c>
      <c r="R301" s="214">
        <f>Q301*H301</f>
        <v>0.0102369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227</v>
      </c>
      <c r="AT301" s="216" t="s">
        <v>142</v>
      </c>
      <c r="AU301" s="216" t="s">
        <v>78</v>
      </c>
      <c r="AY301" s="18" t="s">
        <v>139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76</v>
      </c>
      <c r="BK301" s="217">
        <f>ROUND(I301*H301,2)</f>
        <v>0</v>
      </c>
      <c r="BL301" s="18" t="s">
        <v>227</v>
      </c>
      <c r="BM301" s="216" t="s">
        <v>615</v>
      </c>
    </row>
    <row r="302" spans="1:47" s="2" customFormat="1" ht="12">
      <c r="A302" s="39"/>
      <c r="B302" s="40"/>
      <c r="C302" s="41"/>
      <c r="D302" s="218" t="s">
        <v>149</v>
      </c>
      <c r="E302" s="41"/>
      <c r="F302" s="219" t="s">
        <v>616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149</v>
      </c>
      <c r="AU302" s="18" t="s">
        <v>78</v>
      </c>
    </row>
    <row r="303" spans="1:65" s="2" customFormat="1" ht="21.75" customHeight="1">
      <c r="A303" s="39"/>
      <c r="B303" s="40"/>
      <c r="C303" s="205" t="s">
        <v>617</v>
      </c>
      <c r="D303" s="205" t="s">
        <v>142</v>
      </c>
      <c r="E303" s="206" t="s">
        <v>618</v>
      </c>
      <c r="F303" s="207" t="s">
        <v>619</v>
      </c>
      <c r="G303" s="208" t="s">
        <v>157</v>
      </c>
      <c r="H303" s="209">
        <v>341.23</v>
      </c>
      <c r="I303" s="210"/>
      <c r="J303" s="211">
        <f>ROUND(I303*H303,2)</f>
        <v>0</v>
      </c>
      <c r="K303" s="207" t="s">
        <v>146</v>
      </c>
      <c r="L303" s="45"/>
      <c r="M303" s="212" t="s">
        <v>19</v>
      </c>
      <c r="N303" s="213" t="s">
        <v>40</v>
      </c>
      <c r="O303" s="85"/>
      <c r="P303" s="214">
        <f>O303*H303</f>
        <v>0</v>
      </c>
      <c r="Q303" s="214">
        <v>0.0045</v>
      </c>
      <c r="R303" s="214">
        <f>Q303*H303</f>
        <v>1.5355349999999999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227</v>
      </c>
      <c r="AT303" s="216" t="s">
        <v>142</v>
      </c>
      <c r="AU303" s="216" t="s">
        <v>78</v>
      </c>
      <c r="AY303" s="18" t="s">
        <v>139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76</v>
      </c>
      <c r="BK303" s="217">
        <f>ROUND(I303*H303,2)</f>
        <v>0</v>
      </c>
      <c r="BL303" s="18" t="s">
        <v>227</v>
      </c>
      <c r="BM303" s="216" t="s">
        <v>620</v>
      </c>
    </row>
    <row r="304" spans="1:47" s="2" customFormat="1" ht="12">
      <c r="A304" s="39"/>
      <c r="B304" s="40"/>
      <c r="C304" s="41"/>
      <c r="D304" s="218" t="s">
        <v>149</v>
      </c>
      <c r="E304" s="41"/>
      <c r="F304" s="219" t="s">
        <v>621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149</v>
      </c>
      <c r="AU304" s="18" t="s">
        <v>78</v>
      </c>
    </row>
    <row r="305" spans="1:65" s="2" customFormat="1" ht="16.5" customHeight="1">
      <c r="A305" s="39"/>
      <c r="B305" s="40"/>
      <c r="C305" s="205" t="s">
        <v>622</v>
      </c>
      <c r="D305" s="205" t="s">
        <v>142</v>
      </c>
      <c r="E305" s="206" t="s">
        <v>623</v>
      </c>
      <c r="F305" s="207" t="s">
        <v>624</v>
      </c>
      <c r="G305" s="208" t="s">
        <v>157</v>
      </c>
      <c r="H305" s="209">
        <v>341.23</v>
      </c>
      <c r="I305" s="210"/>
      <c r="J305" s="211">
        <f>ROUND(I305*H305,2)</f>
        <v>0</v>
      </c>
      <c r="K305" s="207" t="s">
        <v>146</v>
      </c>
      <c r="L305" s="45"/>
      <c r="M305" s="212" t="s">
        <v>19</v>
      </c>
      <c r="N305" s="213" t="s">
        <v>40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0.003</v>
      </c>
      <c r="T305" s="215">
        <f>S305*H305</f>
        <v>1.02369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227</v>
      </c>
      <c r="AT305" s="216" t="s">
        <v>142</v>
      </c>
      <c r="AU305" s="216" t="s">
        <v>78</v>
      </c>
      <c r="AY305" s="18" t="s">
        <v>139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76</v>
      </c>
      <c r="BK305" s="217">
        <f>ROUND(I305*H305,2)</f>
        <v>0</v>
      </c>
      <c r="BL305" s="18" t="s">
        <v>227</v>
      </c>
      <c r="BM305" s="216" t="s">
        <v>625</v>
      </c>
    </row>
    <row r="306" spans="1:47" s="2" customFormat="1" ht="12">
      <c r="A306" s="39"/>
      <c r="B306" s="40"/>
      <c r="C306" s="41"/>
      <c r="D306" s="218" t="s">
        <v>149</v>
      </c>
      <c r="E306" s="41"/>
      <c r="F306" s="219" t="s">
        <v>626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149</v>
      </c>
      <c r="AU306" s="18" t="s">
        <v>78</v>
      </c>
    </row>
    <row r="307" spans="1:51" s="13" customFormat="1" ht="12">
      <c r="A307" s="13"/>
      <c r="B307" s="223"/>
      <c r="C307" s="224"/>
      <c r="D307" s="225" t="s">
        <v>164</v>
      </c>
      <c r="E307" s="226" t="s">
        <v>19</v>
      </c>
      <c r="F307" s="227" t="s">
        <v>627</v>
      </c>
      <c r="G307" s="224"/>
      <c r="H307" s="228">
        <v>341.23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164</v>
      </c>
      <c r="AU307" s="234" t="s">
        <v>78</v>
      </c>
      <c r="AV307" s="13" t="s">
        <v>78</v>
      </c>
      <c r="AW307" s="13" t="s">
        <v>166</v>
      </c>
      <c r="AX307" s="13" t="s">
        <v>76</v>
      </c>
      <c r="AY307" s="234" t="s">
        <v>139</v>
      </c>
    </row>
    <row r="308" spans="1:65" s="2" customFormat="1" ht="16.5" customHeight="1">
      <c r="A308" s="39"/>
      <c r="B308" s="40"/>
      <c r="C308" s="205" t="s">
        <v>628</v>
      </c>
      <c r="D308" s="205" t="s">
        <v>142</v>
      </c>
      <c r="E308" s="206" t="s">
        <v>629</v>
      </c>
      <c r="F308" s="207" t="s">
        <v>630</v>
      </c>
      <c r="G308" s="208" t="s">
        <v>157</v>
      </c>
      <c r="H308" s="209">
        <v>341.23</v>
      </c>
      <c r="I308" s="210"/>
      <c r="J308" s="211">
        <f>ROUND(I308*H308,2)</f>
        <v>0</v>
      </c>
      <c r="K308" s="207" t="s">
        <v>146</v>
      </c>
      <c r="L308" s="45"/>
      <c r="M308" s="212" t="s">
        <v>19</v>
      </c>
      <c r="N308" s="213" t="s">
        <v>40</v>
      </c>
      <c r="O308" s="85"/>
      <c r="P308" s="214">
        <f>O308*H308</f>
        <v>0</v>
      </c>
      <c r="Q308" s="214">
        <v>0.0003</v>
      </c>
      <c r="R308" s="214">
        <f>Q308*H308</f>
        <v>0.102369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227</v>
      </c>
      <c r="AT308" s="216" t="s">
        <v>142</v>
      </c>
      <c r="AU308" s="216" t="s">
        <v>78</v>
      </c>
      <c r="AY308" s="18" t="s">
        <v>139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76</v>
      </c>
      <c r="BK308" s="217">
        <f>ROUND(I308*H308,2)</f>
        <v>0</v>
      </c>
      <c r="BL308" s="18" t="s">
        <v>227</v>
      </c>
      <c r="BM308" s="216" t="s">
        <v>631</v>
      </c>
    </row>
    <row r="309" spans="1:47" s="2" customFormat="1" ht="12">
      <c r="A309" s="39"/>
      <c r="B309" s="40"/>
      <c r="C309" s="41"/>
      <c r="D309" s="218" t="s">
        <v>149</v>
      </c>
      <c r="E309" s="41"/>
      <c r="F309" s="219" t="s">
        <v>632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149</v>
      </c>
      <c r="AU309" s="18" t="s">
        <v>78</v>
      </c>
    </row>
    <row r="310" spans="1:65" s="2" customFormat="1" ht="16.5" customHeight="1">
      <c r="A310" s="39"/>
      <c r="B310" s="40"/>
      <c r="C310" s="235" t="s">
        <v>633</v>
      </c>
      <c r="D310" s="235" t="s">
        <v>228</v>
      </c>
      <c r="E310" s="236" t="s">
        <v>634</v>
      </c>
      <c r="F310" s="237" t="s">
        <v>635</v>
      </c>
      <c r="G310" s="238" t="s">
        <v>157</v>
      </c>
      <c r="H310" s="239">
        <v>375.353</v>
      </c>
      <c r="I310" s="240"/>
      <c r="J310" s="241">
        <f>ROUND(I310*H310,2)</f>
        <v>0</v>
      </c>
      <c r="K310" s="237" t="s">
        <v>19</v>
      </c>
      <c r="L310" s="242"/>
      <c r="M310" s="243" t="s">
        <v>19</v>
      </c>
      <c r="N310" s="244" t="s">
        <v>40</v>
      </c>
      <c r="O310" s="85"/>
      <c r="P310" s="214">
        <f>O310*H310</f>
        <v>0</v>
      </c>
      <c r="Q310" s="214">
        <v>0.0025</v>
      </c>
      <c r="R310" s="214">
        <f>Q310*H310</f>
        <v>0.9383825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314</v>
      </c>
      <c r="AT310" s="216" t="s">
        <v>228</v>
      </c>
      <c r="AU310" s="216" t="s">
        <v>78</v>
      </c>
      <c r="AY310" s="18" t="s">
        <v>139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76</v>
      </c>
      <c r="BK310" s="217">
        <f>ROUND(I310*H310,2)</f>
        <v>0</v>
      </c>
      <c r="BL310" s="18" t="s">
        <v>227</v>
      </c>
      <c r="BM310" s="216" t="s">
        <v>636</v>
      </c>
    </row>
    <row r="311" spans="1:51" s="13" customFormat="1" ht="12">
      <c r="A311" s="13"/>
      <c r="B311" s="223"/>
      <c r="C311" s="224"/>
      <c r="D311" s="225" t="s">
        <v>164</v>
      </c>
      <c r="E311" s="224"/>
      <c r="F311" s="227" t="s">
        <v>637</v>
      </c>
      <c r="G311" s="224"/>
      <c r="H311" s="228">
        <v>375.353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164</v>
      </c>
      <c r="AU311" s="234" t="s">
        <v>78</v>
      </c>
      <c r="AV311" s="13" t="s">
        <v>78</v>
      </c>
      <c r="AW311" s="13" t="s">
        <v>4</v>
      </c>
      <c r="AX311" s="13" t="s">
        <v>76</v>
      </c>
      <c r="AY311" s="234" t="s">
        <v>139</v>
      </c>
    </row>
    <row r="312" spans="1:65" s="2" customFormat="1" ht="16.5" customHeight="1">
      <c r="A312" s="39"/>
      <c r="B312" s="40"/>
      <c r="C312" s="205" t="s">
        <v>638</v>
      </c>
      <c r="D312" s="205" t="s">
        <v>142</v>
      </c>
      <c r="E312" s="206" t="s">
        <v>639</v>
      </c>
      <c r="F312" s="207" t="s">
        <v>640</v>
      </c>
      <c r="G312" s="208" t="s">
        <v>199</v>
      </c>
      <c r="H312" s="209">
        <v>155.5</v>
      </c>
      <c r="I312" s="210"/>
      <c r="J312" s="211">
        <f>ROUND(I312*H312,2)</f>
        <v>0</v>
      </c>
      <c r="K312" s="207" t="s">
        <v>146</v>
      </c>
      <c r="L312" s="45"/>
      <c r="M312" s="212" t="s">
        <v>19</v>
      </c>
      <c r="N312" s="213" t="s">
        <v>40</v>
      </c>
      <c r="O312" s="85"/>
      <c r="P312" s="214">
        <f>O312*H312</f>
        <v>0</v>
      </c>
      <c r="Q312" s="214">
        <v>1E-05</v>
      </c>
      <c r="R312" s="214">
        <f>Q312*H312</f>
        <v>0.0015550000000000002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227</v>
      </c>
      <c r="AT312" s="216" t="s">
        <v>142</v>
      </c>
      <c r="AU312" s="216" t="s">
        <v>78</v>
      </c>
      <c r="AY312" s="18" t="s">
        <v>139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76</v>
      </c>
      <c r="BK312" s="217">
        <f>ROUND(I312*H312,2)</f>
        <v>0</v>
      </c>
      <c r="BL312" s="18" t="s">
        <v>227</v>
      </c>
      <c r="BM312" s="216" t="s">
        <v>641</v>
      </c>
    </row>
    <row r="313" spans="1:47" s="2" customFormat="1" ht="12">
      <c r="A313" s="39"/>
      <c r="B313" s="40"/>
      <c r="C313" s="41"/>
      <c r="D313" s="218" t="s">
        <v>149</v>
      </c>
      <c r="E313" s="41"/>
      <c r="F313" s="219" t="s">
        <v>642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149</v>
      </c>
      <c r="AU313" s="18" t="s">
        <v>78</v>
      </c>
    </row>
    <row r="314" spans="1:65" s="2" customFormat="1" ht="16.5" customHeight="1">
      <c r="A314" s="39"/>
      <c r="B314" s="40"/>
      <c r="C314" s="235" t="s">
        <v>643</v>
      </c>
      <c r="D314" s="235" t="s">
        <v>228</v>
      </c>
      <c r="E314" s="236" t="s">
        <v>644</v>
      </c>
      <c r="F314" s="237" t="s">
        <v>645</v>
      </c>
      <c r="G314" s="238" t="s">
        <v>199</v>
      </c>
      <c r="H314" s="239">
        <v>158.61</v>
      </c>
      <c r="I314" s="240"/>
      <c r="J314" s="241">
        <f>ROUND(I314*H314,2)</f>
        <v>0</v>
      </c>
      <c r="K314" s="237" t="s">
        <v>146</v>
      </c>
      <c r="L314" s="242"/>
      <c r="M314" s="243" t="s">
        <v>19</v>
      </c>
      <c r="N314" s="244" t="s">
        <v>40</v>
      </c>
      <c r="O314" s="85"/>
      <c r="P314" s="214">
        <f>O314*H314</f>
        <v>0</v>
      </c>
      <c r="Q314" s="214">
        <v>0.00022</v>
      </c>
      <c r="R314" s="214">
        <f>Q314*H314</f>
        <v>0.03489420000000001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314</v>
      </c>
      <c r="AT314" s="216" t="s">
        <v>228</v>
      </c>
      <c r="AU314" s="216" t="s">
        <v>78</v>
      </c>
      <c r="AY314" s="18" t="s">
        <v>139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76</v>
      </c>
      <c r="BK314" s="217">
        <f>ROUND(I314*H314,2)</f>
        <v>0</v>
      </c>
      <c r="BL314" s="18" t="s">
        <v>227</v>
      </c>
      <c r="BM314" s="216" t="s">
        <v>646</v>
      </c>
    </row>
    <row r="315" spans="1:51" s="13" customFormat="1" ht="12">
      <c r="A315" s="13"/>
      <c r="B315" s="223"/>
      <c r="C315" s="224"/>
      <c r="D315" s="225" t="s">
        <v>164</v>
      </c>
      <c r="E315" s="224"/>
      <c r="F315" s="227" t="s">
        <v>647</v>
      </c>
      <c r="G315" s="224"/>
      <c r="H315" s="228">
        <v>158.61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164</v>
      </c>
      <c r="AU315" s="234" t="s">
        <v>78</v>
      </c>
      <c r="AV315" s="13" t="s">
        <v>78</v>
      </c>
      <c r="AW315" s="13" t="s">
        <v>4</v>
      </c>
      <c r="AX315" s="13" t="s">
        <v>76</v>
      </c>
      <c r="AY315" s="234" t="s">
        <v>139</v>
      </c>
    </row>
    <row r="316" spans="1:65" s="2" customFormat="1" ht="16.5" customHeight="1">
      <c r="A316" s="39"/>
      <c r="B316" s="40"/>
      <c r="C316" s="205" t="s">
        <v>648</v>
      </c>
      <c r="D316" s="205" t="s">
        <v>142</v>
      </c>
      <c r="E316" s="206" t="s">
        <v>649</v>
      </c>
      <c r="F316" s="207" t="s">
        <v>650</v>
      </c>
      <c r="G316" s="208" t="s">
        <v>199</v>
      </c>
      <c r="H316" s="209">
        <v>2</v>
      </c>
      <c r="I316" s="210"/>
      <c r="J316" s="211">
        <f>ROUND(I316*H316,2)</f>
        <v>0</v>
      </c>
      <c r="K316" s="207" t="s">
        <v>146</v>
      </c>
      <c r="L316" s="45"/>
      <c r="M316" s="212" t="s">
        <v>19</v>
      </c>
      <c r="N316" s="213" t="s">
        <v>40</v>
      </c>
      <c r="O316" s="85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227</v>
      </c>
      <c r="AT316" s="216" t="s">
        <v>142</v>
      </c>
      <c r="AU316" s="216" t="s">
        <v>78</v>
      </c>
      <c r="AY316" s="18" t="s">
        <v>139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76</v>
      </c>
      <c r="BK316" s="217">
        <f>ROUND(I316*H316,2)</f>
        <v>0</v>
      </c>
      <c r="BL316" s="18" t="s">
        <v>227</v>
      </c>
      <c r="BM316" s="216" t="s">
        <v>651</v>
      </c>
    </row>
    <row r="317" spans="1:47" s="2" customFormat="1" ht="12">
      <c r="A317" s="39"/>
      <c r="B317" s="40"/>
      <c r="C317" s="41"/>
      <c r="D317" s="218" t="s">
        <v>149</v>
      </c>
      <c r="E317" s="41"/>
      <c r="F317" s="219" t="s">
        <v>652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149</v>
      </c>
      <c r="AU317" s="18" t="s">
        <v>78</v>
      </c>
    </row>
    <row r="318" spans="1:65" s="2" customFormat="1" ht="16.5" customHeight="1">
      <c r="A318" s="39"/>
      <c r="B318" s="40"/>
      <c r="C318" s="235" t="s">
        <v>653</v>
      </c>
      <c r="D318" s="235" t="s">
        <v>228</v>
      </c>
      <c r="E318" s="236" t="s">
        <v>654</v>
      </c>
      <c r="F318" s="237" t="s">
        <v>655</v>
      </c>
      <c r="G318" s="238" t="s">
        <v>199</v>
      </c>
      <c r="H318" s="239">
        <v>2.04</v>
      </c>
      <c r="I318" s="240"/>
      <c r="J318" s="241">
        <f>ROUND(I318*H318,2)</f>
        <v>0</v>
      </c>
      <c r="K318" s="237" t="s">
        <v>146</v>
      </c>
      <c r="L318" s="242"/>
      <c r="M318" s="243" t="s">
        <v>19</v>
      </c>
      <c r="N318" s="244" t="s">
        <v>40</v>
      </c>
      <c r="O318" s="85"/>
      <c r="P318" s="214">
        <f>O318*H318</f>
        <v>0</v>
      </c>
      <c r="Q318" s="214">
        <v>0.00021</v>
      </c>
      <c r="R318" s="214">
        <f>Q318*H318</f>
        <v>0.0004284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314</v>
      </c>
      <c r="AT318" s="216" t="s">
        <v>228</v>
      </c>
      <c r="AU318" s="216" t="s">
        <v>78</v>
      </c>
      <c r="AY318" s="18" t="s">
        <v>139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76</v>
      </c>
      <c r="BK318" s="217">
        <f>ROUND(I318*H318,2)</f>
        <v>0</v>
      </c>
      <c r="BL318" s="18" t="s">
        <v>227</v>
      </c>
      <c r="BM318" s="216" t="s">
        <v>656</v>
      </c>
    </row>
    <row r="319" spans="1:51" s="13" customFormat="1" ht="12">
      <c r="A319" s="13"/>
      <c r="B319" s="223"/>
      <c r="C319" s="224"/>
      <c r="D319" s="225" t="s">
        <v>164</v>
      </c>
      <c r="E319" s="224"/>
      <c r="F319" s="227" t="s">
        <v>657</v>
      </c>
      <c r="G319" s="224"/>
      <c r="H319" s="228">
        <v>2.04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164</v>
      </c>
      <c r="AU319" s="234" t="s">
        <v>78</v>
      </c>
      <c r="AV319" s="13" t="s">
        <v>78</v>
      </c>
      <c r="AW319" s="13" t="s">
        <v>4</v>
      </c>
      <c r="AX319" s="13" t="s">
        <v>76</v>
      </c>
      <c r="AY319" s="234" t="s">
        <v>139</v>
      </c>
    </row>
    <row r="320" spans="1:65" s="2" customFormat="1" ht="16.5" customHeight="1">
      <c r="A320" s="39"/>
      <c r="B320" s="40"/>
      <c r="C320" s="205" t="s">
        <v>658</v>
      </c>
      <c r="D320" s="205" t="s">
        <v>142</v>
      </c>
      <c r="E320" s="206" t="s">
        <v>649</v>
      </c>
      <c r="F320" s="207" t="s">
        <v>650</v>
      </c>
      <c r="G320" s="208" t="s">
        <v>199</v>
      </c>
      <c r="H320" s="209">
        <v>2.9</v>
      </c>
      <c r="I320" s="210"/>
      <c r="J320" s="211">
        <f>ROUND(I320*H320,2)</f>
        <v>0</v>
      </c>
      <c r="K320" s="207" t="s">
        <v>146</v>
      </c>
      <c r="L320" s="45"/>
      <c r="M320" s="212" t="s">
        <v>19</v>
      </c>
      <c r="N320" s="213" t="s">
        <v>40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227</v>
      </c>
      <c r="AT320" s="216" t="s">
        <v>142</v>
      </c>
      <c r="AU320" s="216" t="s">
        <v>78</v>
      </c>
      <c r="AY320" s="18" t="s">
        <v>139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76</v>
      </c>
      <c r="BK320" s="217">
        <f>ROUND(I320*H320,2)</f>
        <v>0</v>
      </c>
      <c r="BL320" s="18" t="s">
        <v>227</v>
      </c>
      <c r="BM320" s="216" t="s">
        <v>659</v>
      </c>
    </row>
    <row r="321" spans="1:47" s="2" customFormat="1" ht="12">
      <c r="A321" s="39"/>
      <c r="B321" s="40"/>
      <c r="C321" s="41"/>
      <c r="D321" s="218" t="s">
        <v>149</v>
      </c>
      <c r="E321" s="41"/>
      <c r="F321" s="219" t="s">
        <v>652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149</v>
      </c>
      <c r="AU321" s="18" t="s">
        <v>78</v>
      </c>
    </row>
    <row r="322" spans="1:51" s="13" customFormat="1" ht="12">
      <c r="A322" s="13"/>
      <c r="B322" s="223"/>
      <c r="C322" s="224"/>
      <c r="D322" s="225" t="s">
        <v>164</v>
      </c>
      <c r="E322" s="226" t="s">
        <v>19</v>
      </c>
      <c r="F322" s="227" t="s">
        <v>660</v>
      </c>
      <c r="G322" s="224"/>
      <c r="H322" s="228">
        <v>2.9</v>
      </c>
      <c r="I322" s="229"/>
      <c r="J322" s="224"/>
      <c r="K322" s="224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164</v>
      </c>
      <c r="AU322" s="234" t="s">
        <v>78</v>
      </c>
      <c r="AV322" s="13" t="s">
        <v>78</v>
      </c>
      <c r="AW322" s="13" t="s">
        <v>166</v>
      </c>
      <c r="AX322" s="13" t="s">
        <v>76</v>
      </c>
      <c r="AY322" s="234" t="s">
        <v>139</v>
      </c>
    </row>
    <row r="323" spans="1:65" s="2" customFormat="1" ht="16.5" customHeight="1">
      <c r="A323" s="39"/>
      <c r="B323" s="40"/>
      <c r="C323" s="235" t="s">
        <v>661</v>
      </c>
      <c r="D323" s="235" t="s">
        <v>228</v>
      </c>
      <c r="E323" s="236" t="s">
        <v>662</v>
      </c>
      <c r="F323" s="237" t="s">
        <v>663</v>
      </c>
      <c r="G323" s="238" t="s">
        <v>199</v>
      </c>
      <c r="H323" s="239">
        <v>2.958</v>
      </c>
      <c r="I323" s="240"/>
      <c r="J323" s="241">
        <f>ROUND(I323*H323,2)</f>
        <v>0</v>
      </c>
      <c r="K323" s="237" t="s">
        <v>146</v>
      </c>
      <c r="L323" s="242"/>
      <c r="M323" s="243" t="s">
        <v>19</v>
      </c>
      <c r="N323" s="244" t="s">
        <v>40</v>
      </c>
      <c r="O323" s="85"/>
      <c r="P323" s="214">
        <f>O323*H323</f>
        <v>0</v>
      </c>
      <c r="Q323" s="214">
        <v>0.00017</v>
      </c>
      <c r="R323" s="214">
        <f>Q323*H323</f>
        <v>0.00050286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314</v>
      </c>
      <c r="AT323" s="216" t="s">
        <v>228</v>
      </c>
      <c r="AU323" s="216" t="s">
        <v>78</v>
      </c>
      <c r="AY323" s="18" t="s">
        <v>139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76</v>
      </c>
      <c r="BK323" s="217">
        <f>ROUND(I323*H323,2)</f>
        <v>0</v>
      </c>
      <c r="BL323" s="18" t="s">
        <v>227</v>
      </c>
      <c r="BM323" s="216" t="s">
        <v>664</v>
      </c>
    </row>
    <row r="324" spans="1:51" s="13" customFormat="1" ht="12">
      <c r="A324" s="13"/>
      <c r="B324" s="223"/>
      <c r="C324" s="224"/>
      <c r="D324" s="225" t="s">
        <v>164</v>
      </c>
      <c r="E324" s="224"/>
      <c r="F324" s="227" t="s">
        <v>665</v>
      </c>
      <c r="G324" s="224"/>
      <c r="H324" s="228">
        <v>2.958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164</v>
      </c>
      <c r="AU324" s="234" t="s">
        <v>78</v>
      </c>
      <c r="AV324" s="13" t="s">
        <v>78</v>
      </c>
      <c r="AW324" s="13" t="s">
        <v>4</v>
      </c>
      <c r="AX324" s="13" t="s">
        <v>76</v>
      </c>
      <c r="AY324" s="234" t="s">
        <v>139</v>
      </c>
    </row>
    <row r="325" spans="1:65" s="2" customFormat="1" ht="24.15" customHeight="1">
      <c r="A325" s="39"/>
      <c r="B325" s="40"/>
      <c r="C325" s="205" t="s">
        <v>666</v>
      </c>
      <c r="D325" s="205" t="s">
        <v>142</v>
      </c>
      <c r="E325" s="206" t="s">
        <v>667</v>
      </c>
      <c r="F325" s="207" t="s">
        <v>668</v>
      </c>
      <c r="G325" s="208" t="s">
        <v>544</v>
      </c>
      <c r="H325" s="245"/>
      <c r="I325" s="210"/>
      <c r="J325" s="211">
        <f>ROUND(I325*H325,2)</f>
        <v>0</v>
      </c>
      <c r="K325" s="207" t="s">
        <v>146</v>
      </c>
      <c r="L325" s="45"/>
      <c r="M325" s="212" t="s">
        <v>19</v>
      </c>
      <c r="N325" s="213" t="s">
        <v>40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227</v>
      </c>
      <c r="AT325" s="216" t="s">
        <v>142</v>
      </c>
      <c r="AU325" s="216" t="s">
        <v>78</v>
      </c>
      <c r="AY325" s="18" t="s">
        <v>139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76</v>
      </c>
      <c r="BK325" s="217">
        <f>ROUND(I325*H325,2)</f>
        <v>0</v>
      </c>
      <c r="BL325" s="18" t="s">
        <v>227</v>
      </c>
      <c r="BM325" s="216" t="s">
        <v>669</v>
      </c>
    </row>
    <row r="326" spans="1:47" s="2" customFormat="1" ht="12">
      <c r="A326" s="39"/>
      <c r="B326" s="40"/>
      <c r="C326" s="41"/>
      <c r="D326" s="218" t="s">
        <v>149</v>
      </c>
      <c r="E326" s="41"/>
      <c r="F326" s="219" t="s">
        <v>670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149</v>
      </c>
      <c r="AU326" s="18" t="s">
        <v>78</v>
      </c>
    </row>
    <row r="327" spans="1:63" s="12" customFormat="1" ht="22.8" customHeight="1">
      <c r="A327" s="12"/>
      <c r="B327" s="189"/>
      <c r="C327" s="190"/>
      <c r="D327" s="191" t="s">
        <v>68</v>
      </c>
      <c r="E327" s="203" t="s">
        <v>671</v>
      </c>
      <c r="F327" s="203" t="s">
        <v>672</v>
      </c>
      <c r="G327" s="190"/>
      <c r="H327" s="190"/>
      <c r="I327" s="193"/>
      <c r="J327" s="204">
        <f>BK327</f>
        <v>0</v>
      </c>
      <c r="K327" s="190"/>
      <c r="L327" s="195"/>
      <c r="M327" s="196"/>
      <c r="N327" s="197"/>
      <c r="O327" s="197"/>
      <c r="P327" s="198">
        <f>SUM(P328:P337)</f>
        <v>0</v>
      </c>
      <c r="Q327" s="197"/>
      <c r="R327" s="198">
        <f>SUM(R328:R337)</f>
        <v>0.376544</v>
      </c>
      <c r="S327" s="197"/>
      <c r="T327" s="199">
        <f>SUM(T328:T337)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0" t="s">
        <v>78</v>
      </c>
      <c r="AT327" s="201" t="s">
        <v>68</v>
      </c>
      <c r="AU327" s="201" t="s">
        <v>76</v>
      </c>
      <c r="AY327" s="200" t="s">
        <v>139</v>
      </c>
      <c r="BK327" s="202">
        <f>SUM(BK328:BK337)</f>
        <v>0</v>
      </c>
    </row>
    <row r="328" spans="1:65" s="2" customFormat="1" ht="16.5" customHeight="1">
      <c r="A328" s="39"/>
      <c r="B328" s="40"/>
      <c r="C328" s="205" t="s">
        <v>673</v>
      </c>
      <c r="D328" s="205" t="s">
        <v>142</v>
      </c>
      <c r="E328" s="206" t="s">
        <v>674</v>
      </c>
      <c r="F328" s="207" t="s">
        <v>675</v>
      </c>
      <c r="G328" s="208" t="s">
        <v>157</v>
      </c>
      <c r="H328" s="209">
        <v>17.9</v>
      </c>
      <c r="I328" s="210"/>
      <c r="J328" s="211">
        <f>ROUND(I328*H328,2)</f>
        <v>0</v>
      </c>
      <c r="K328" s="207" t="s">
        <v>146</v>
      </c>
      <c r="L328" s="45"/>
      <c r="M328" s="212" t="s">
        <v>19</v>
      </c>
      <c r="N328" s="213" t="s">
        <v>40</v>
      </c>
      <c r="O328" s="85"/>
      <c r="P328" s="214">
        <f>O328*H328</f>
        <v>0</v>
      </c>
      <c r="Q328" s="214">
        <v>0.0003</v>
      </c>
      <c r="R328" s="214">
        <f>Q328*H328</f>
        <v>0.005369999999999999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227</v>
      </c>
      <c r="AT328" s="216" t="s">
        <v>142</v>
      </c>
      <c r="AU328" s="216" t="s">
        <v>78</v>
      </c>
      <c r="AY328" s="18" t="s">
        <v>139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76</v>
      </c>
      <c r="BK328" s="217">
        <f>ROUND(I328*H328,2)</f>
        <v>0</v>
      </c>
      <c r="BL328" s="18" t="s">
        <v>227</v>
      </c>
      <c r="BM328" s="216" t="s">
        <v>676</v>
      </c>
    </row>
    <row r="329" spans="1:47" s="2" customFormat="1" ht="12">
      <c r="A329" s="39"/>
      <c r="B329" s="40"/>
      <c r="C329" s="41"/>
      <c r="D329" s="218" t="s">
        <v>149</v>
      </c>
      <c r="E329" s="41"/>
      <c r="F329" s="219" t="s">
        <v>677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149</v>
      </c>
      <c r="AU329" s="18" t="s">
        <v>78</v>
      </c>
    </row>
    <row r="330" spans="1:65" s="2" customFormat="1" ht="24.15" customHeight="1">
      <c r="A330" s="39"/>
      <c r="B330" s="40"/>
      <c r="C330" s="205" t="s">
        <v>678</v>
      </c>
      <c r="D330" s="205" t="s">
        <v>142</v>
      </c>
      <c r="E330" s="206" t="s">
        <v>679</v>
      </c>
      <c r="F330" s="207" t="s">
        <v>680</v>
      </c>
      <c r="G330" s="208" t="s">
        <v>157</v>
      </c>
      <c r="H330" s="209">
        <v>17.9</v>
      </c>
      <c r="I330" s="210"/>
      <c r="J330" s="211">
        <f>ROUND(I330*H330,2)</f>
        <v>0</v>
      </c>
      <c r="K330" s="207" t="s">
        <v>146</v>
      </c>
      <c r="L330" s="45"/>
      <c r="M330" s="212" t="s">
        <v>19</v>
      </c>
      <c r="N330" s="213" t="s">
        <v>40</v>
      </c>
      <c r="O330" s="85"/>
      <c r="P330" s="214">
        <f>O330*H330</f>
        <v>0</v>
      </c>
      <c r="Q330" s="214">
        <v>0.0052</v>
      </c>
      <c r="R330" s="214">
        <f>Q330*H330</f>
        <v>0.09307999999999998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227</v>
      </c>
      <c r="AT330" s="216" t="s">
        <v>142</v>
      </c>
      <c r="AU330" s="216" t="s">
        <v>78</v>
      </c>
      <c r="AY330" s="18" t="s">
        <v>139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76</v>
      </c>
      <c r="BK330" s="217">
        <f>ROUND(I330*H330,2)</f>
        <v>0</v>
      </c>
      <c r="BL330" s="18" t="s">
        <v>227</v>
      </c>
      <c r="BM330" s="216" t="s">
        <v>681</v>
      </c>
    </row>
    <row r="331" spans="1:47" s="2" customFormat="1" ht="12">
      <c r="A331" s="39"/>
      <c r="B331" s="40"/>
      <c r="C331" s="41"/>
      <c r="D331" s="218" t="s">
        <v>149</v>
      </c>
      <c r="E331" s="41"/>
      <c r="F331" s="219" t="s">
        <v>682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149</v>
      </c>
      <c r="AU331" s="18" t="s">
        <v>78</v>
      </c>
    </row>
    <row r="332" spans="1:65" s="2" customFormat="1" ht="16.5" customHeight="1">
      <c r="A332" s="39"/>
      <c r="B332" s="40"/>
      <c r="C332" s="235" t="s">
        <v>683</v>
      </c>
      <c r="D332" s="235" t="s">
        <v>228</v>
      </c>
      <c r="E332" s="236" t="s">
        <v>684</v>
      </c>
      <c r="F332" s="237" t="s">
        <v>685</v>
      </c>
      <c r="G332" s="238" t="s">
        <v>157</v>
      </c>
      <c r="H332" s="239">
        <v>19.69</v>
      </c>
      <c r="I332" s="240"/>
      <c r="J332" s="241">
        <f>ROUND(I332*H332,2)</f>
        <v>0</v>
      </c>
      <c r="K332" s="237" t="s">
        <v>146</v>
      </c>
      <c r="L332" s="242"/>
      <c r="M332" s="243" t="s">
        <v>19</v>
      </c>
      <c r="N332" s="244" t="s">
        <v>40</v>
      </c>
      <c r="O332" s="85"/>
      <c r="P332" s="214">
        <f>O332*H332</f>
        <v>0</v>
      </c>
      <c r="Q332" s="214">
        <v>0.0126</v>
      </c>
      <c r="R332" s="214">
        <f>Q332*H332</f>
        <v>0.248094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314</v>
      </c>
      <c r="AT332" s="216" t="s">
        <v>228</v>
      </c>
      <c r="AU332" s="216" t="s">
        <v>78</v>
      </c>
      <c r="AY332" s="18" t="s">
        <v>139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76</v>
      </c>
      <c r="BK332" s="217">
        <f>ROUND(I332*H332,2)</f>
        <v>0</v>
      </c>
      <c r="BL332" s="18" t="s">
        <v>227</v>
      </c>
      <c r="BM332" s="216" t="s">
        <v>686</v>
      </c>
    </row>
    <row r="333" spans="1:51" s="13" customFormat="1" ht="12">
      <c r="A333" s="13"/>
      <c r="B333" s="223"/>
      <c r="C333" s="224"/>
      <c r="D333" s="225" t="s">
        <v>164</v>
      </c>
      <c r="E333" s="224"/>
      <c r="F333" s="227" t="s">
        <v>687</v>
      </c>
      <c r="G333" s="224"/>
      <c r="H333" s="228">
        <v>19.69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164</v>
      </c>
      <c r="AU333" s="234" t="s">
        <v>78</v>
      </c>
      <c r="AV333" s="13" t="s">
        <v>78</v>
      </c>
      <c r="AW333" s="13" t="s">
        <v>4</v>
      </c>
      <c r="AX333" s="13" t="s">
        <v>76</v>
      </c>
      <c r="AY333" s="234" t="s">
        <v>139</v>
      </c>
    </row>
    <row r="334" spans="1:65" s="2" customFormat="1" ht="16.5" customHeight="1">
      <c r="A334" s="39"/>
      <c r="B334" s="40"/>
      <c r="C334" s="235" t="s">
        <v>688</v>
      </c>
      <c r="D334" s="235" t="s">
        <v>228</v>
      </c>
      <c r="E334" s="236" t="s">
        <v>689</v>
      </c>
      <c r="F334" s="237" t="s">
        <v>690</v>
      </c>
      <c r="G334" s="238" t="s">
        <v>691</v>
      </c>
      <c r="H334" s="239">
        <v>15</v>
      </c>
      <c r="I334" s="240"/>
      <c r="J334" s="241">
        <f>ROUND(I334*H334,2)</f>
        <v>0</v>
      </c>
      <c r="K334" s="237" t="s">
        <v>146</v>
      </c>
      <c r="L334" s="242"/>
      <c r="M334" s="243" t="s">
        <v>19</v>
      </c>
      <c r="N334" s="244" t="s">
        <v>40</v>
      </c>
      <c r="O334" s="85"/>
      <c r="P334" s="214">
        <f>O334*H334</f>
        <v>0</v>
      </c>
      <c r="Q334" s="214">
        <v>0.001</v>
      </c>
      <c r="R334" s="214">
        <f>Q334*H334</f>
        <v>0.015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314</v>
      </c>
      <c r="AT334" s="216" t="s">
        <v>228</v>
      </c>
      <c r="AU334" s="216" t="s">
        <v>78</v>
      </c>
      <c r="AY334" s="18" t="s">
        <v>139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76</v>
      </c>
      <c r="BK334" s="217">
        <f>ROUND(I334*H334,2)</f>
        <v>0</v>
      </c>
      <c r="BL334" s="18" t="s">
        <v>227</v>
      </c>
      <c r="BM334" s="216" t="s">
        <v>692</v>
      </c>
    </row>
    <row r="335" spans="1:65" s="2" customFormat="1" ht="16.5" customHeight="1">
      <c r="A335" s="39"/>
      <c r="B335" s="40"/>
      <c r="C335" s="235" t="s">
        <v>693</v>
      </c>
      <c r="D335" s="235" t="s">
        <v>228</v>
      </c>
      <c r="E335" s="236" t="s">
        <v>694</v>
      </c>
      <c r="F335" s="237" t="s">
        <v>695</v>
      </c>
      <c r="G335" s="238" t="s">
        <v>691</v>
      </c>
      <c r="H335" s="239">
        <v>15</v>
      </c>
      <c r="I335" s="240"/>
      <c r="J335" s="241">
        <f>ROUND(I335*H335,2)</f>
        <v>0</v>
      </c>
      <c r="K335" s="237" t="s">
        <v>146</v>
      </c>
      <c r="L335" s="242"/>
      <c r="M335" s="243" t="s">
        <v>19</v>
      </c>
      <c r="N335" s="244" t="s">
        <v>40</v>
      </c>
      <c r="O335" s="85"/>
      <c r="P335" s="214">
        <f>O335*H335</f>
        <v>0</v>
      </c>
      <c r="Q335" s="214">
        <v>0.001</v>
      </c>
      <c r="R335" s="214">
        <f>Q335*H335</f>
        <v>0.015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314</v>
      </c>
      <c r="AT335" s="216" t="s">
        <v>228</v>
      </c>
      <c r="AU335" s="216" t="s">
        <v>78</v>
      </c>
      <c r="AY335" s="18" t="s">
        <v>139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76</v>
      </c>
      <c r="BK335" s="217">
        <f>ROUND(I335*H335,2)</f>
        <v>0</v>
      </c>
      <c r="BL335" s="18" t="s">
        <v>227</v>
      </c>
      <c r="BM335" s="216" t="s">
        <v>696</v>
      </c>
    </row>
    <row r="336" spans="1:65" s="2" customFormat="1" ht="24.15" customHeight="1">
      <c r="A336" s="39"/>
      <c r="B336" s="40"/>
      <c r="C336" s="205" t="s">
        <v>697</v>
      </c>
      <c r="D336" s="205" t="s">
        <v>142</v>
      </c>
      <c r="E336" s="206" t="s">
        <v>698</v>
      </c>
      <c r="F336" s="207" t="s">
        <v>699</v>
      </c>
      <c r="G336" s="208" t="s">
        <v>544</v>
      </c>
      <c r="H336" s="245"/>
      <c r="I336" s="210"/>
      <c r="J336" s="211">
        <f>ROUND(I336*H336,2)</f>
        <v>0</v>
      </c>
      <c r="K336" s="207" t="s">
        <v>146</v>
      </c>
      <c r="L336" s="45"/>
      <c r="M336" s="212" t="s">
        <v>19</v>
      </c>
      <c r="N336" s="213" t="s">
        <v>40</v>
      </c>
      <c r="O336" s="85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227</v>
      </c>
      <c r="AT336" s="216" t="s">
        <v>142</v>
      </c>
      <c r="AU336" s="216" t="s">
        <v>78</v>
      </c>
      <c r="AY336" s="18" t="s">
        <v>139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76</v>
      </c>
      <c r="BK336" s="217">
        <f>ROUND(I336*H336,2)</f>
        <v>0</v>
      </c>
      <c r="BL336" s="18" t="s">
        <v>227</v>
      </c>
      <c r="BM336" s="216" t="s">
        <v>700</v>
      </c>
    </row>
    <row r="337" spans="1:47" s="2" customFormat="1" ht="12">
      <c r="A337" s="39"/>
      <c r="B337" s="40"/>
      <c r="C337" s="41"/>
      <c r="D337" s="218" t="s">
        <v>149</v>
      </c>
      <c r="E337" s="41"/>
      <c r="F337" s="219" t="s">
        <v>701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149</v>
      </c>
      <c r="AU337" s="18" t="s">
        <v>78</v>
      </c>
    </row>
    <row r="338" spans="1:63" s="12" customFormat="1" ht="22.8" customHeight="1">
      <c r="A338" s="12"/>
      <c r="B338" s="189"/>
      <c r="C338" s="190"/>
      <c r="D338" s="191" t="s">
        <v>68</v>
      </c>
      <c r="E338" s="203" t="s">
        <v>702</v>
      </c>
      <c r="F338" s="203" t="s">
        <v>703</v>
      </c>
      <c r="G338" s="190"/>
      <c r="H338" s="190"/>
      <c r="I338" s="193"/>
      <c r="J338" s="204">
        <f>BK338</f>
        <v>0</v>
      </c>
      <c r="K338" s="190"/>
      <c r="L338" s="195"/>
      <c r="M338" s="196"/>
      <c r="N338" s="197"/>
      <c r="O338" s="197"/>
      <c r="P338" s="198">
        <f>SUM(P339:P348)</f>
        <v>0</v>
      </c>
      <c r="Q338" s="197"/>
      <c r="R338" s="198">
        <f>SUM(R339:R348)</f>
        <v>0.00102</v>
      </c>
      <c r="S338" s="197"/>
      <c r="T338" s="199">
        <f>SUM(T339:T348)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0" t="s">
        <v>78</v>
      </c>
      <c r="AT338" s="201" t="s">
        <v>68</v>
      </c>
      <c r="AU338" s="201" t="s">
        <v>76</v>
      </c>
      <c r="AY338" s="200" t="s">
        <v>139</v>
      </c>
      <c r="BK338" s="202">
        <f>SUM(BK339:BK348)</f>
        <v>0</v>
      </c>
    </row>
    <row r="339" spans="1:65" s="2" customFormat="1" ht="21.75" customHeight="1">
      <c r="A339" s="39"/>
      <c r="B339" s="40"/>
      <c r="C339" s="205" t="s">
        <v>704</v>
      </c>
      <c r="D339" s="205" t="s">
        <v>142</v>
      </c>
      <c r="E339" s="206" t="s">
        <v>705</v>
      </c>
      <c r="F339" s="207" t="s">
        <v>706</v>
      </c>
      <c r="G339" s="208" t="s">
        <v>157</v>
      </c>
      <c r="H339" s="209">
        <v>2</v>
      </c>
      <c r="I339" s="210"/>
      <c r="J339" s="211">
        <f>ROUND(I339*H339,2)</f>
        <v>0</v>
      </c>
      <c r="K339" s="207" t="s">
        <v>146</v>
      </c>
      <c r="L339" s="45"/>
      <c r="M339" s="212" t="s">
        <v>19</v>
      </c>
      <c r="N339" s="213" t="s">
        <v>40</v>
      </c>
      <c r="O339" s="85"/>
      <c r="P339" s="214">
        <f>O339*H339</f>
        <v>0</v>
      </c>
      <c r="Q339" s="214">
        <v>7E-05</v>
      </c>
      <c r="R339" s="214">
        <f>Q339*H339</f>
        <v>0.00014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227</v>
      </c>
      <c r="AT339" s="216" t="s">
        <v>142</v>
      </c>
      <c r="AU339" s="216" t="s">
        <v>78</v>
      </c>
      <c r="AY339" s="18" t="s">
        <v>139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76</v>
      </c>
      <c r="BK339" s="217">
        <f>ROUND(I339*H339,2)</f>
        <v>0</v>
      </c>
      <c r="BL339" s="18" t="s">
        <v>227</v>
      </c>
      <c r="BM339" s="216" t="s">
        <v>707</v>
      </c>
    </row>
    <row r="340" spans="1:47" s="2" customFormat="1" ht="12">
      <c r="A340" s="39"/>
      <c r="B340" s="40"/>
      <c r="C340" s="41"/>
      <c r="D340" s="218" t="s">
        <v>149</v>
      </c>
      <c r="E340" s="41"/>
      <c r="F340" s="219" t="s">
        <v>708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149</v>
      </c>
      <c r="AU340" s="18" t="s">
        <v>78</v>
      </c>
    </row>
    <row r="341" spans="1:65" s="2" customFormat="1" ht="21.75" customHeight="1">
      <c r="A341" s="39"/>
      <c r="B341" s="40"/>
      <c r="C341" s="205" t="s">
        <v>709</v>
      </c>
      <c r="D341" s="205" t="s">
        <v>142</v>
      </c>
      <c r="E341" s="206" t="s">
        <v>710</v>
      </c>
      <c r="F341" s="207" t="s">
        <v>711</v>
      </c>
      <c r="G341" s="208" t="s">
        <v>157</v>
      </c>
      <c r="H341" s="209">
        <v>2</v>
      </c>
      <c r="I341" s="210"/>
      <c r="J341" s="211">
        <f>ROUND(I341*H341,2)</f>
        <v>0</v>
      </c>
      <c r="K341" s="207" t="s">
        <v>146</v>
      </c>
      <c r="L341" s="45"/>
      <c r="M341" s="212" t="s">
        <v>19</v>
      </c>
      <c r="N341" s="213" t="s">
        <v>40</v>
      </c>
      <c r="O341" s="85"/>
      <c r="P341" s="214">
        <f>O341*H341</f>
        <v>0</v>
      </c>
      <c r="Q341" s="214">
        <v>7E-05</v>
      </c>
      <c r="R341" s="214">
        <f>Q341*H341</f>
        <v>0.00014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227</v>
      </c>
      <c r="AT341" s="216" t="s">
        <v>142</v>
      </c>
      <c r="AU341" s="216" t="s">
        <v>78</v>
      </c>
      <c r="AY341" s="18" t="s">
        <v>139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76</v>
      </c>
      <c r="BK341" s="217">
        <f>ROUND(I341*H341,2)</f>
        <v>0</v>
      </c>
      <c r="BL341" s="18" t="s">
        <v>227</v>
      </c>
      <c r="BM341" s="216" t="s">
        <v>712</v>
      </c>
    </row>
    <row r="342" spans="1:47" s="2" customFormat="1" ht="12">
      <c r="A342" s="39"/>
      <c r="B342" s="40"/>
      <c r="C342" s="41"/>
      <c r="D342" s="218" t="s">
        <v>149</v>
      </c>
      <c r="E342" s="41"/>
      <c r="F342" s="219" t="s">
        <v>713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149</v>
      </c>
      <c r="AU342" s="18" t="s">
        <v>78</v>
      </c>
    </row>
    <row r="343" spans="1:65" s="2" customFormat="1" ht="24.15" customHeight="1">
      <c r="A343" s="39"/>
      <c r="B343" s="40"/>
      <c r="C343" s="205" t="s">
        <v>714</v>
      </c>
      <c r="D343" s="205" t="s">
        <v>142</v>
      </c>
      <c r="E343" s="206" t="s">
        <v>715</v>
      </c>
      <c r="F343" s="207" t="s">
        <v>716</v>
      </c>
      <c r="G343" s="208" t="s">
        <v>157</v>
      </c>
      <c r="H343" s="209">
        <v>2</v>
      </c>
      <c r="I343" s="210"/>
      <c r="J343" s="211">
        <f>ROUND(I343*H343,2)</f>
        <v>0</v>
      </c>
      <c r="K343" s="207" t="s">
        <v>146</v>
      </c>
      <c r="L343" s="45"/>
      <c r="M343" s="212" t="s">
        <v>19</v>
      </c>
      <c r="N343" s="213" t="s">
        <v>40</v>
      </c>
      <c r="O343" s="85"/>
      <c r="P343" s="214">
        <f>O343*H343</f>
        <v>0</v>
      </c>
      <c r="Q343" s="214">
        <v>3E-05</v>
      </c>
      <c r="R343" s="214">
        <f>Q343*H343</f>
        <v>6E-05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227</v>
      </c>
      <c r="AT343" s="216" t="s">
        <v>142</v>
      </c>
      <c r="AU343" s="216" t="s">
        <v>78</v>
      </c>
      <c r="AY343" s="18" t="s">
        <v>139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76</v>
      </c>
      <c r="BK343" s="217">
        <f>ROUND(I343*H343,2)</f>
        <v>0</v>
      </c>
      <c r="BL343" s="18" t="s">
        <v>227</v>
      </c>
      <c r="BM343" s="216" t="s">
        <v>717</v>
      </c>
    </row>
    <row r="344" spans="1:47" s="2" customFormat="1" ht="12">
      <c r="A344" s="39"/>
      <c r="B344" s="40"/>
      <c r="C344" s="41"/>
      <c r="D344" s="218" t="s">
        <v>149</v>
      </c>
      <c r="E344" s="41"/>
      <c r="F344" s="219" t="s">
        <v>718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149</v>
      </c>
      <c r="AU344" s="18" t="s">
        <v>78</v>
      </c>
    </row>
    <row r="345" spans="1:65" s="2" customFormat="1" ht="16.5" customHeight="1">
      <c r="A345" s="39"/>
      <c r="B345" s="40"/>
      <c r="C345" s="205" t="s">
        <v>719</v>
      </c>
      <c r="D345" s="205" t="s">
        <v>142</v>
      </c>
      <c r="E345" s="206" t="s">
        <v>720</v>
      </c>
      <c r="F345" s="207" t="s">
        <v>721</v>
      </c>
      <c r="G345" s="208" t="s">
        <v>157</v>
      </c>
      <c r="H345" s="209">
        <v>2</v>
      </c>
      <c r="I345" s="210"/>
      <c r="J345" s="211">
        <f>ROUND(I345*H345,2)</f>
        <v>0</v>
      </c>
      <c r="K345" s="207" t="s">
        <v>146</v>
      </c>
      <c r="L345" s="45"/>
      <c r="M345" s="212" t="s">
        <v>19</v>
      </c>
      <c r="N345" s="213" t="s">
        <v>40</v>
      </c>
      <c r="O345" s="85"/>
      <c r="P345" s="214">
        <f>O345*H345</f>
        <v>0</v>
      </c>
      <c r="Q345" s="214">
        <v>0.00017</v>
      </c>
      <c r="R345" s="214">
        <f>Q345*H345</f>
        <v>0.00034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227</v>
      </c>
      <c r="AT345" s="216" t="s">
        <v>142</v>
      </c>
      <c r="AU345" s="216" t="s">
        <v>78</v>
      </c>
      <c r="AY345" s="18" t="s">
        <v>139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76</v>
      </c>
      <c r="BK345" s="217">
        <f>ROUND(I345*H345,2)</f>
        <v>0</v>
      </c>
      <c r="BL345" s="18" t="s">
        <v>227</v>
      </c>
      <c r="BM345" s="216" t="s">
        <v>722</v>
      </c>
    </row>
    <row r="346" spans="1:47" s="2" customFormat="1" ht="12">
      <c r="A346" s="39"/>
      <c r="B346" s="40"/>
      <c r="C346" s="41"/>
      <c r="D346" s="218" t="s">
        <v>149</v>
      </c>
      <c r="E346" s="41"/>
      <c r="F346" s="219" t="s">
        <v>723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149</v>
      </c>
      <c r="AU346" s="18" t="s">
        <v>78</v>
      </c>
    </row>
    <row r="347" spans="1:65" s="2" customFormat="1" ht="16.5" customHeight="1">
      <c r="A347" s="39"/>
      <c r="B347" s="40"/>
      <c r="C347" s="205" t="s">
        <v>724</v>
      </c>
      <c r="D347" s="205" t="s">
        <v>142</v>
      </c>
      <c r="E347" s="206" t="s">
        <v>725</v>
      </c>
      <c r="F347" s="207" t="s">
        <v>726</v>
      </c>
      <c r="G347" s="208" t="s">
        <v>157</v>
      </c>
      <c r="H347" s="209">
        <v>2</v>
      </c>
      <c r="I347" s="210"/>
      <c r="J347" s="211">
        <f>ROUND(I347*H347,2)</f>
        <v>0</v>
      </c>
      <c r="K347" s="207" t="s">
        <v>146</v>
      </c>
      <c r="L347" s="45"/>
      <c r="M347" s="212" t="s">
        <v>19</v>
      </c>
      <c r="N347" s="213" t="s">
        <v>40</v>
      </c>
      <c r="O347" s="85"/>
      <c r="P347" s="214">
        <f>O347*H347</f>
        <v>0</v>
      </c>
      <c r="Q347" s="214">
        <v>0.00017</v>
      </c>
      <c r="R347" s="214">
        <f>Q347*H347</f>
        <v>0.00034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227</v>
      </c>
      <c r="AT347" s="216" t="s">
        <v>142</v>
      </c>
      <c r="AU347" s="216" t="s">
        <v>78</v>
      </c>
      <c r="AY347" s="18" t="s">
        <v>139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76</v>
      </c>
      <c r="BK347" s="217">
        <f>ROUND(I347*H347,2)</f>
        <v>0</v>
      </c>
      <c r="BL347" s="18" t="s">
        <v>227</v>
      </c>
      <c r="BM347" s="216" t="s">
        <v>727</v>
      </c>
    </row>
    <row r="348" spans="1:47" s="2" customFormat="1" ht="12">
      <c r="A348" s="39"/>
      <c r="B348" s="40"/>
      <c r="C348" s="41"/>
      <c r="D348" s="218" t="s">
        <v>149</v>
      </c>
      <c r="E348" s="41"/>
      <c r="F348" s="219" t="s">
        <v>728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149</v>
      </c>
      <c r="AU348" s="18" t="s">
        <v>78</v>
      </c>
    </row>
    <row r="349" spans="1:63" s="12" customFormat="1" ht="22.8" customHeight="1">
      <c r="A349" s="12"/>
      <c r="B349" s="189"/>
      <c r="C349" s="190"/>
      <c r="D349" s="191" t="s">
        <v>68</v>
      </c>
      <c r="E349" s="203" t="s">
        <v>729</v>
      </c>
      <c r="F349" s="203" t="s">
        <v>730</v>
      </c>
      <c r="G349" s="190"/>
      <c r="H349" s="190"/>
      <c r="I349" s="193"/>
      <c r="J349" s="204">
        <f>BK349</f>
        <v>0</v>
      </c>
      <c r="K349" s="190"/>
      <c r="L349" s="195"/>
      <c r="M349" s="196"/>
      <c r="N349" s="197"/>
      <c r="O349" s="197"/>
      <c r="P349" s="198">
        <f>SUM(P350:P368)</f>
        <v>0</v>
      </c>
      <c r="Q349" s="197"/>
      <c r="R349" s="198">
        <f>SUM(R350:R368)</f>
        <v>1.6659990000000002</v>
      </c>
      <c r="S349" s="197"/>
      <c r="T349" s="199">
        <f>SUM(T350:T368)</f>
        <v>0.327019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0" t="s">
        <v>78</v>
      </c>
      <c r="AT349" s="201" t="s">
        <v>68</v>
      </c>
      <c r="AU349" s="201" t="s">
        <v>76</v>
      </c>
      <c r="AY349" s="200" t="s">
        <v>139</v>
      </c>
      <c r="BK349" s="202">
        <f>SUM(BK350:BK368)</f>
        <v>0</v>
      </c>
    </row>
    <row r="350" spans="1:65" s="2" customFormat="1" ht="16.5" customHeight="1">
      <c r="A350" s="39"/>
      <c r="B350" s="40"/>
      <c r="C350" s="205" t="s">
        <v>731</v>
      </c>
      <c r="D350" s="205" t="s">
        <v>142</v>
      </c>
      <c r="E350" s="206" t="s">
        <v>732</v>
      </c>
      <c r="F350" s="207" t="s">
        <v>733</v>
      </c>
      <c r="G350" s="208" t="s">
        <v>157</v>
      </c>
      <c r="H350" s="209">
        <v>1054.9</v>
      </c>
      <c r="I350" s="210"/>
      <c r="J350" s="211">
        <f>ROUND(I350*H350,2)</f>
        <v>0</v>
      </c>
      <c r="K350" s="207" t="s">
        <v>146</v>
      </c>
      <c r="L350" s="45"/>
      <c r="M350" s="212" t="s">
        <v>19</v>
      </c>
      <c r="N350" s="213" t="s">
        <v>40</v>
      </c>
      <c r="O350" s="85"/>
      <c r="P350" s="214">
        <f>O350*H350</f>
        <v>0</v>
      </c>
      <c r="Q350" s="214">
        <v>0.001</v>
      </c>
      <c r="R350" s="214">
        <f>Q350*H350</f>
        <v>1.0549000000000002</v>
      </c>
      <c r="S350" s="214">
        <v>0.00031</v>
      </c>
      <c r="T350" s="215">
        <f>S350*H350</f>
        <v>0.327019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227</v>
      </c>
      <c r="AT350" s="216" t="s">
        <v>142</v>
      </c>
      <c r="AU350" s="216" t="s">
        <v>78</v>
      </c>
      <c r="AY350" s="18" t="s">
        <v>139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76</v>
      </c>
      <c r="BK350" s="217">
        <f>ROUND(I350*H350,2)</f>
        <v>0</v>
      </c>
      <c r="BL350" s="18" t="s">
        <v>227</v>
      </c>
      <c r="BM350" s="216" t="s">
        <v>734</v>
      </c>
    </row>
    <row r="351" spans="1:47" s="2" customFormat="1" ht="12">
      <c r="A351" s="39"/>
      <c r="B351" s="40"/>
      <c r="C351" s="41"/>
      <c r="D351" s="218" t="s">
        <v>149</v>
      </c>
      <c r="E351" s="41"/>
      <c r="F351" s="219" t="s">
        <v>735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149</v>
      </c>
      <c r="AU351" s="18" t="s">
        <v>78</v>
      </c>
    </row>
    <row r="352" spans="1:65" s="2" customFormat="1" ht="16.5" customHeight="1">
      <c r="A352" s="39"/>
      <c r="B352" s="40"/>
      <c r="C352" s="205" t="s">
        <v>736</v>
      </c>
      <c r="D352" s="205" t="s">
        <v>142</v>
      </c>
      <c r="E352" s="206" t="s">
        <v>737</v>
      </c>
      <c r="F352" s="207" t="s">
        <v>738</v>
      </c>
      <c r="G352" s="208" t="s">
        <v>199</v>
      </c>
      <c r="H352" s="209">
        <v>77.1</v>
      </c>
      <c r="I352" s="210"/>
      <c r="J352" s="211">
        <f>ROUND(I352*H352,2)</f>
        <v>0</v>
      </c>
      <c r="K352" s="207" t="s">
        <v>146</v>
      </c>
      <c r="L352" s="45"/>
      <c r="M352" s="212" t="s">
        <v>19</v>
      </c>
      <c r="N352" s="213" t="s">
        <v>40</v>
      </c>
      <c r="O352" s="85"/>
      <c r="P352" s="214">
        <f>O352*H352</f>
        <v>0</v>
      </c>
      <c r="Q352" s="214">
        <v>1E-05</v>
      </c>
      <c r="R352" s="214">
        <f>Q352*H352</f>
        <v>0.000771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147</v>
      </c>
      <c r="AT352" s="216" t="s">
        <v>142</v>
      </c>
      <c r="AU352" s="216" t="s">
        <v>78</v>
      </c>
      <c r="AY352" s="18" t="s">
        <v>139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76</v>
      </c>
      <c r="BK352" s="217">
        <f>ROUND(I352*H352,2)</f>
        <v>0</v>
      </c>
      <c r="BL352" s="18" t="s">
        <v>147</v>
      </c>
      <c r="BM352" s="216" t="s">
        <v>739</v>
      </c>
    </row>
    <row r="353" spans="1:47" s="2" customFormat="1" ht="12">
      <c r="A353" s="39"/>
      <c r="B353" s="40"/>
      <c r="C353" s="41"/>
      <c r="D353" s="218" t="s">
        <v>149</v>
      </c>
      <c r="E353" s="41"/>
      <c r="F353" s="219" t="s">
        <v>740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149</v>
      </c>
      <c r="AU353" s="18" t="s">
        <v>78</v>
      </c>
    </row>
    <row r="354" spans="1:65" s="2" customFormat="1" ht="24.15" customHeight="1">
      <c r="A354" s="39"/>
      <c r="B354" s="40"/>
      <c r="C354" s="205" t="s">
        <v>741</v>
      </c>
      <c r="D354" s="205" t="s">
        <v>142</v>
      </c>
      <c r="E354" s="206" t="s">
        <v>742</v>
      </c>
      <c r="F354" s="207" t="s">
        <v>743</v>
      </c>
      <c r="G354" s="208" t="s">
        <v>224</v>
      </c>
      <c r="H354" s="209">
        <v>25</v>
      </c>
      <c r="I354" s="210"/>
      <c r="J354" s="211">
        <f>ROUND(I354*H354,2)</f>
        <v>0</v>
      </c>
      <c r="K354" s="207" t="s">
        <v>146</v>
      </c>
      <c r="L354" s="45"/>
      <c r="M354" s="212" t="s">
        <v>19</v>
      </c>
      <c r="N354" s="213" t="s">
        <v>40</v>
      </c>
      <c r="O354" s="85"/>
      <c r="P354" s="214">
        <f>O354*H354</f>
        <v>0</v>
      </c>
      <c r="Q354" s="214">
        <v>0.00048</v>
      </c>
      <c r="R354" s="214">
        <f>Q354*H354</f>
        <v>0.012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227</v>
      </c>
      <c r="AT354" s="216" t="s">
        <v>142</v>
      </c>
      <c r="AU354" s="216" t="s">
        <v>78</v>
      </c>
      <c r="AY354" s="18" t="s">
        <v>139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76</v>
      </c>
      <c r="BK354" s="217">
        <f>ROUND(I354*H354,2)</f>
        <v>0</v>
      </c>
      <c r="BL354" s="18" t="s">
        <v>227</v>
      </c>
      <c r="BM354" s="216" t="s">
        <v>744</v>
      </c>
    </row>
    <row r="355" spans="1:47" s="2" customFormat="1" ht="12">
      <c r="A355" s="39"/>
      <c r="B355" s="40"/>
      <c r="C355" s="41"/>
      <c r="D355" s="218" t="s">
        <v>149</v>
      </c>
      <c r="E355" s="41"/>
      <c r="F355" s="219" t="s">
        <v>745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149</v>
      </c>
      <c r="AU355" s="18" t="s">
        <v>78</v>
      </c>
    </row>
    <row r="356" spans="1:65" s="2" customFormat="1" ht="24.15" customHeight="1">
      <c r="A356" s="39"/>
      <c r="B356" s="40"/>
      <c r="C356" s="205" t="s">
        <v>746</v>
      </c>
      <c r="D356" s="205" t="s">
        <v>142</v>
      </c>
      <c r="E356" s="206" t="s">
        <v>747</v>
      </c>
      <c r="F356" s="207" t="s">
        <v>748</v>
      </c>
      <c r="G356" s="208" t="s">
        <v>157</v>
      </c>
      <c r="H356" s="209">
        <v>65.9</v>
      </c>
      <c r="I356" s="210"/>
      <c r="J356" s="211">
        <f>ROUND(I356*H356,2)</f>
        <v>0</v>
      </c>
      <c r="K356" s="207" t="s">
        <v>146</v>
      </c>
      <c r="L356" s="45"/>
      <c r="M356" s="212" t="s">
        <v>19</v>
      </c>
      <c r="N356" s="213" t="s">
        <v>40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227</v>
      </c>
      <c r="AT356" s="216" t="s">
        <v>142</v>
      </c>
      <c r="AU356" s="216" t="s">
        <v>78</v>
      </c>
      <c r="AY356" s="18" t="s">
        <v>139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76</v>
      </c>
      <c r="BK356" s="217">
        <f>ROUND(I356*H356,2)</f>
        <v>0</v>
      </c>
      <c r="BL356" s="18" t="s">
        <v>227</v>
      </c>
      <c r="BM356" s="216" t="s">
        <v>749</v>
      </c>
    </row>
    <row r="357" spans="1:47" s="2" customFormat="1" ht="12">
      <c r="A357" s="39"/>
      <c r="B357" s="40"/>
      <c r="C357" s="41"/>
      <c r="D357" s="218" t="s">
        <v>149</v>
      </c>
      <c r="E357" s="41"/>
      <c r="F357" s="219" t="s">
        <v>750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149</v>
      </c>
      <c r="AU357" s="18" t="s">
        <v>78</v>
      </c>
    </row>
    <row r="358" spans="1:65" s="2" customFormat="1" ht="16.5" customHeight="1">
      <c r="A358" s="39"/>
      <c r="B358" s="40"/>
      <c r="C358" s="235" t="s">
        <v>751</v>
      </c>
      <c r="D358" s="235" t="s">
        <v>228</v>
      </c>
      <c r="E358" s="236" t="s">
        <v>752</v>
      </c>
      <c r="F358" s="237" t="s">
        <v>753</v>
      </c>
      <c r="G358" s="238" t="s">
        <v>157</v>
      </c>
      <c r="H358" s="239">
        <v>127.78</v>
      </c>
      <c r="I358" s="240"/>
      <c r="J358" s="241">
        <f>ROUND(I358*H358,2)</f>
        <v>0</v>
      </c>
      <c r="K358" s="237" t="s">
        <v>146</v>
      </c>
      <c r="L358" s="242"/>
      <c r="M358" s="243" t="s">
        <v>19</v>
      </c>
      <c r="N358" s="244" t="s">
        <v>40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314</v>
      </c>
      <c r="AT358" s="216" t="s">
        <v>228</v>
      </c>
      <c r="AU358" s="216" t="s">
        <v>78</v>
      </c>
      <c r="AY358" s="18" t="s">
        <v>139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76</v>
      </c>
      <c r="BK358" s="217">
        <f>ROUND(I358*H358,2)</f>
        <v>0</v>
      </c>
      <c r="BL358" s="18" t="s">
        <v>227</v>
      </c>
      <c r="BM358" s="216" t="s">
        <v>754</v>
      </c>
    </row>
    <row r="359" spans="1:51" s="13" customFormat="1" ht="12">
      <c r="A359" s="13"/>
      <c r="B359" s="223"/>
      <c r="C359" s="224"/>
      <c r="D359" s="225" t="s">
        <v>164</v>
      </c>
      <c r="E359" s="226" t="s">
        <v>19</v>
      </c>
      <c r="F359" s="227" t="s">
        <v>755</v>
      </c>
      <c r="G359" s="224"/>
      <c r="H359" s="228">
        <v>121.695</v>
      </c>
      <c r="I359" s="229"/>
      <c r="J359" s="224"/>
      <c r="K359" s="224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164</v>
      </c>
      <c r="AU359" s="234" t="s">
        <v>78</v>
      </c>
      <c r="AV359" s="13" t="s">
        <v>78</v>
      </c>
      <c r="AW359" s="13" t="s">
        <v>166</v>
      </c>
      <c r="AX359" s="13" t="s">
        <v>76</v>
      </c>
      <c r="AY359" s="234" t="s">
        <v>139</v>
      </c>
    </row>
    <row r="360" spans="1:51" s="13" customFormat="1" ht="12">
      <c r="A360" s="13"/>
      <c r="B360" s="223"/>
      <c r="C360" s="224"/>
      <c r="D360" s="225" t="s">
        <v>164</v>
      </c>
      <c r="E360" s="224"/>
      <c r="F360" s="227" t="s">
        <v>756</v>
      </c>
      <c r="G360" s="224"/>
      <c r="H360" s="228">
        <v>127.78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164</v>
      </c>
      <c r="AU360" s="234" t="s">
        <v>78</v>
      </c>
      <c r="AV360" s="13" t="s">
        <v>78</v>
      </c>
      <c r="AW360" s="13" t="s">
        <v>4</v>
      </c>
      <c r="AX360" s="13" t="s">
        <v>76</v>
      </c>
      <c r="AY360" s="234" t="s">
        <v>139</v>
      </c>
    </row>
    <row r="361" spans="1:65" s="2" customFormat="1" ht="33" customHeight="1">
      <c r="A361" s="39"/>
      <c r="B361" s="40"/>
      <c r="C361" s="205" t="s">
        <v>757</v>
      </c>
      <c r="D361" s="205" t="s">
        <v>142</v>
      </c>
      <c r="E361" s="206" t="s">
        <v>758</v>
      </c>
      <c r="F361" s="207" t="s">
        <v>759</v>
      </c>
      <c r="G361" s="208" t="s">
        <v>157</v>
      </c>
      <c r="H361" s="209">
        <v>50</v>
      </c>
      <c r="I361" s="210"/>
      <c r="J361" s="211">
        <f>ROUND(I361*H361,2)</f>
        <v>0</v>
      </c>
      <c r="K361" s="207" t="s">
        <v>146</v>
      </c>
      <c r="L361" s="45"/>
      <c r="M361" s="212" t="s">
        <v>19</v>
      </c>
      <c r="N361" s="213" t="s">
        <v>40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227</v>
      </c>
      <c r="AT361" s="216" t="s">
        <v>142</v>
      </c>
      <c r="AU361" s="216" t="s">
        <v>78</v>
      </c>
      <c r="AY361" s="18" t="s">
        <v>139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76</v>
      </c>
      <c r="BK361" s="217">
        <f>ROUND(I361*H361,2)</f>
        <v>0</v>
      </c>
      <c r="BL361" s="18" t="s">
        <v>227</v>
      </c>
      <c r="BM361" s="216" t="s">
        <v>760</v>
      </c>
    </row>
    <row r="362" spans="1:47" s="2" customFormat="1" ht="12">
      <c r="A362" s="39"/>
      <c r="B362" s="40"/>
      <c r="C362" s="41"/>
      <c r="D362" s="218" t="s">
        <v>149</v>
      </c>
      <c r="E362" s="41"/>
      <c r="F362" s="219" t="s">
        <v>761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149</v>
      </c>
      <c r="AU362" s="18" t="s">
        <v>78</v>
      </c>
    </row>
    <row r="363" spans="1:65" s="2" customFormat="1" ht="21.75" customHeight="1">
      <c r="A363" s="39"/>
      <c r="B363" s="40"/>
      <c r="C363" s="205" t="s">
        <v>762</v>
      </c>
      <c r="D363" s="205" t="s">
        <v>142</v>
      </c>
      <c r="E363" s="206" t="s">
        <v>763</v>
      </c>
      <c r="F363" s="207" t="s">
        <v>764</v>
      </c>
      <c r="G363" s="208" t="s">
        <v>157</v>
      </c>
      <c r="H363" s="209">
        <v>1218.1</v>
      </c>
      <c r="I363" s="210"/>
      <c r="J363" s="211">
        <f>ROUND(I363*H363,2)</f>
        <v>0</v>
      </c>
      <c r="K363" s="207" t="s">
        <v>146</v>
      </c>
      <c r="L363" s="45"/>
      <c r="M363" s="212" t="s">
        <v>19</v>
      </c>
      <c r="N363" s="213" t="s">
        <v>40</v>
      </c>
      <c r="O363" s="85"/>
      <c r="P363" s="214">
        <f>O363*H363</f>
        <v>0</v>
      </c>
      <c r="Q363" s="214">
        <v>0.0002</v>
      </c>
      <c r="R363" s="214">
        <f>Q363*H363</f>
        <v>0.24362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147</v>
      </c>
      <c r="AT363" s="216" t="s">
        <v>142</v>
      </c>
      <c r="AU363" s="216" t="s">
        <v>78</v>
      </c>
      <c r="AY363" s="18" t="s">
        <v>139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76</v>
      </c>
      <c r="BK363" s="217">
        <f>ROUND(I363*H363,2)</f>
        <v>0</v>
      </c>
      <c r="BL363" s="18" t="s">
        <v>147</v>
      </c>
      <c r="BM363" s="216" t="s">
        <v>765</v>
      </c>
    </row>
    <row r="364" spans="1:47" s="2" customFormat="1" ht="12">
      <c r="A364" s="39"/>
      <c r="B364" s="40"/>
      <c r="C364" s="41"/>
      <c r="D364" s="218" t="s">
        <v>149</v>
      </c>
      <c r="E364" s="41"/>
      <c r="F364" s="219" t="s">
        <v>766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149</v>
      </c>
      <c r="AU364" s="18" t="s">
        <v>78</v>
      </c>
    </row>
    <row r="365" spans="1:65" s="2" customFormat="1" ht="24.15" customHeight="1">
      <c r="A365" s="39"/>
      <c r="B365" s="40"/>
      <c r="C365" s="205" t="s">
        <v>767</v>
      </c>
      <c r="D365" s="205" t="s">
        <v>142</v>
      </c>
      <c r="E365" s="206" t="s">
        <v>768</v>
      </c>
      <c r="F365" s="207" t="s">
        <v>769</v>
      </c>
      <c r="G365" s="208" t="s">
        <v>157</v>
      </c>
      <c r="H365" s="209">
        <v>1218.1</v>
      </c>
      <c r="I365" s="210"/>
      <c r="J365" s="211">
        <f>ROUND(I365*H365,2)</f>
        <v>0</v>
      </c>
      <c r="K365" s="207" t="s">
        <v>146</v>
      </c>
      <c r="L365" s="45"/>
      <c r="M365" s="212" t="s">
        <v>19</v>
      </c>
      <c r="N365" s="213" t="s">
        <v>40</v>
      </c>
      <c r="O365" s="85"/>
      <c r="P365" s="214">
        <f>O365*H365</f>
        <v>0</v>
      </c>
      <c r="Q365" s="214">
        <v>0.00029</v>
      </c>
      <c r="R365" s="214">
        <f>Q365*H365</f>
        <v>0.353249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227</v>
      </c>
      <c r="AT365" s="216" t="s">
        <v>142</v>
      </c>
      <c r="AU365" s="216" t="s">
        <v>78</v>
      </c>
      <c r="AY365" s="18" t="s">
        <v>139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76</v>
      </c>
      <c r="BK365" s="217">
        <f>ROUND(I365*H365,2)</f>
        <v>0</v>
      </c>
      <c r="BL365" s="18" t="s">
        <v>227</v>
      </c>
      <c r="BM365" s="216" t="s">
        <v>770</v>
      </c>
    </row>
    <row r="366" spans="1:47" s="2" customFormat="1" ht="12">
      <c r="A366" s="39"/>
      <c r="B366" s="40"/>
      <c r="C366" s="41"/>
      <c r="D366" s="218" t="s">
        <v>149</v>
      </c>
      <c r="E366" s="41"/>
      <c r="F366" s="219" t="s">
        <v>771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149</v>
      </c>
      <c r="AU366" s="18" t="s">
        <v>78</v>
      </c>
    </row>
    <row r="367" spans="1:65" s="2" customFormat="1" ht="24.15" customHeight="1">
      <c r="A367" s="39"/>
      <c r="B367" s="40"/>
      <c r="C367" s="205" t="s">
        <v>772</v>
      </c>
      <c r="D367" s="205" t="s">
        <v>142</v>
      </c>
      <c r="E367" s="206" t="s">
        <v>773</v>
      </c>
      <c r="F367" s="207" t="s">
        <v>774</v>
      </c>
      <c r="G367" s="208" t="s">
        <v>157</v>
      </c>
      <c r="H367" s="209">
        <v>145.9</v>
      </c>
      <c r="I367" s="210"/>
      <c r="J367" s="211">
        <f>ROUND(I367*H367,2)</f>
        <v>0</v>
      </c>
      <c r="K367" s="207" t="s">
        <v>146</v>
      </c>
      <c r="L367" s="45"/>
      <c r="M367" s="212" t="s">
        <v>19</v>
      </c>
      <c r="N367" s="213" t="s">
        <v>40</v>
      </c>
      <c r="O367" s="85"/>
      <c r="P367" s="214">
        <f>O367*H367</f>
        <v>0</v>
      </c>
      <c r="Q367" s="214">
        <v>1E-05</v>
      </c>
      <c r="R367" s="214">
        <f>Q367*H367</f>
        <v>0.0014590000000000002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227</v>
      </c>
      <c r="AT367" s="216" t="s">
        <v>142</v>
      </c>
      <c r="AU367" s="216" t="s">
        <v>78</v>
      </c>
      <c r="AY367" s="18" t="s">
        <v>139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76</v>
      </c>
      <c r="BK367" s="217">
        <f>ROUND(I367*H367,2)</f>
        <v>0</v>
      </c>
      <c r="BL367" s="18" t="s">
        <v>227</v>
      </c>
      <c r="BM367" s="216" t="s">
        <v>775</v>
      </c>
    </row>
    <row r="368" spans="1:47" s="2" customFormat="1" ht="12">
      <c r="A368" s="39"/>
      <c r="B368" s="40"/>
      <c r="C368" s="41"/>
      <c r="D368" s="218" t="s">
        <v>149</v>
      </c>
      <c r="E368" s="41"/>
      <c r="F368" s="219" t="s">
        <v>776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149</v>
      </c>
      <c r="AU368" s="18" t="s">
        <v>78</v>
      </c>
    </row>
    <row r="369" spans="1:63" s="12" customFormat="1" ht="25.9" customHeight="1">
      <c r="A369" s="12"/>
      <c r="B369" s="189"/>
      <c r="C369" s="190"/>
      <c r="D369" s="191" t="s">
        <v>68</v>
      </c>
      <c r="E369" s="192" t="s">
        <v>228</v>
      </c>
      <c r="F369" s="192" t="s">
        <v>777</v>
      </c>
      <c r="G369" s="190"/>
      <c r="H369" s="190"/>
      <c r="I369" s="193"/>
      <c r="J369" s="194">
        <f>BK369</f>
        <v>0</v>
      </c>
      <c r="K369" s="190"/>
      <c r="L369" s="195"/>
      <c r="M369" s="196"/>
      <c r="N369" s="197"/>
      <c r="O369" s="197"/>
      <c r="P369" s="198">
        <f>P370</f>
        <v>0</v>
      </c>
      <c r="Q369" s="197"/>
      <c r="R369" s="198">
        <f>R370</f>
        <v>0</v>
      </c>
      <c r="S369" s="197"/>
      <c r="T369" s="199">
        <f>T370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0" t="s">
        <v>140</v>
      </c>
      <c r="AT369" s="201" t="s">
        <v>68</v>
      </c>
      <c r="AU369" s="201" t="s">
        <v>69</v>
      </c>
      <c r="AY369" s="200" t="s">
        <v>139</v>
      </c>
      <c r="BK369" s="202">
        <f>BK370</f>
        <v>0</v>
      </c>
    </row>
    <row r="370" spans="1:63" s="12" customFormat="1" ht="22.8" customHeight="1">
      <c r="A370" s="12"/>
      <c r="B370" s="189"/>
      <c r="C370" s="190"/>
      <c r="D370" s="191" t="s">
        <v>68</v>
      </c>
      <c r="E370" s="203" t="s">
        <v>778</v>
      </c>
      <c r="F370" s="203" t="s">
        <v>779</v>
      </c>
      <c r="G370" s="190"/>
      <c r="H370" s="190"/>
      <c r="I370" s="193"/>
      <c r="J370" s="204">
        <f>BK370</f>
        <v>0</v>
      </c>
      <c r="K370" s="190"/>
      <c r="L370" s="195"/>
      <c r="M370" s="196"/>
      <c r="N370" s="197"/>
      <c r="O370" s="197"/>
      <c r="P370" s="198">
        <f>SUM(P371:P374)</f>
        <v>0</v>
      </c>
      <c r="Q370" s="197"/>
      <c r="R370" s="198">
        <f>SUM(R371:R374)</f>
        <v>0</v>
      </c>
      <c r="S370" s="197"/>
      <c r="T370" s="199">
        <f>SUM(T371:T374)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0" t="s">
        <v>140</v>
      </c>
      <c r="AT370" s="201" t="s">
        <v>68</v>
      </c>
      <c r="AU370" s="201" t="s">
        <v>76</v>
      </c>
      <c r="AY370" s="200" t="s">
        <v>139</v>
      </c>
      <c r="BK370" s="202">
        <f>SUM(BK371:BK374)</f>
        <v>0</v>
      </c>
    </row>
    <row r="371" spans="1:65" s="2" customFormat="1" ht="24.15" customHeight="1">
      <c r="A371" s="39"/>
      <c r="B371" s="40"/>
      <c r="C371" s="205" t="s">
        <v>780</v>
      </c>
      <c r="D371" s="205" t="s">
        <v>142</v>
      </c>
      <c r="E371" s="206" t="s">
        <v>781</v>
      </c>
      <c r="F371" s="207" t="s">
        <v>782</v>
      </c>
      <c r="G371" s="208" t="s">
        <v>224</v>
      </c>
      <c r="H371" s="209">
        <v>23</v>
      </c>
      <c r="I371" s="210"/>
      <c r="J371" s="211">
        <f>ROUND(I371*H371,2)</f>
        <v>0</v>
      </c>
      <c r="K371" s="207" t="s">
        <v>146</v>
      </c>
      <c r="L371" s="45"/>
      <c r="M371" s="212" t="s">
        <v>19</v>
      </c>
      <c r="N371" s="213" t="s">
        <v>40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495</v>
      </c>
      <c r="AT371" s="216" t="s">
        <v>142</v>
      </c>
      <c r="AU371" s="216" t="s">
        <v>78</v>
      </c>
      <c r="AY371" s="18" t="s">
        <v>139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76</v>
      </c>
      <c r="BK371" s="217">
        <f>ROUND(I371*H371,2)</f>
        <v>0</v>
      </c>
      <c r="BL371" s="18" t="s">
        <v>495</v>
      </c>
      <c r="BM371" s="216" t="s">
        <v>783</v>
      </c>
    </row>
    <row r="372" spans="1:47" s="2" customFormat="1" ht="12">
      <c r="A372" s="39"/>
      <c r="B372" s="40"/>
      <c r="C372" s="41"/>
      <c r="D372" s="218" t="s">
        <v>149</v>
      </c>
      <c r="E372" s="41"/>
      <c r="F372" s="219" t="s">
        <v>784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149</v>
      </c>
      <c r="AU372" s="18" t="s">
        <v>78</v>
      </c>
    </row>
    <row r="373" spans="1:65" s="2" customFormat="1" ht="24.15" customHeight="1">
      <c r="A373" s="39"/>
      <c r="B373" s="40"/>
      <c r="C373" s="205" t="s">
        <v>785</v>
      </c>
      <c r="D373" s="205" t="s">
        <v>142</v>
      </c>
      <c r="E373" s="206" t="s">
        <v>786</v>
      </c>
      <c r="F373" s="207" t="s">
        <v>787</v>
      </c>
      <c r="G373" s="208" t="s">
        <v>224</v>
      </c>
      <c r="H373" s="209">
        <v>60</v>
      </c>
      <c r="I373" s="210"/>
      <c r="J373" s="211">
        <f>ROUND(I373*H373,2)</f>
        <v>0</v>
      </c>
      <c r="K373" s="207" t="s">
        <v>146</v>
      </c>
      <c r="L373" s="45"/>
      <c r="M373" s="212" t="s">
        <v>19</v>
      </c>
      <c r="N373" s="213" t="s">
        <v>40</v>
      </c>
      <c r="O373" s="85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495</v>
      </c>
      <c r="AT373" s="216" t="s">
        <v>142</v>
      </c>
      <c r="AU373" s="216" t="s">
        <v>78</v>
      </c>
      <c r="AY373" s="18" t="s">
        <v>139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76</v>
      </c>
      <c r="BK373" s="217">
        <f>ROUND(I373*H373,2)</f>
        <v>0</v>
      </c>
      <c r="BL373" s="18" t="s">
        <v>495</v>
      </c>
      <c r="BM373" s="216" t="s">
        <v>788</v>
      </c>
    </row>
    <row r="374" spans="1:47" s="2" customFormat="1" ht="12">
      <c r="A374" s="39"/>
      <c r="B374" s="40"/>
      <c r="C374" s="41"/>
      <c r="D374" s="218" t="s">
        <v>149</v>
      </c>
      <c r="E374" s="41"/>
      <c r="F374" s="219" t="s">
        <v>789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149</v>
      </c>
      <c r="AU374" s="18" t="s">
        <v>78</v>
      </c>
    </row>
    <row r="375" spans="1:63" s="12" customFormat="1" ht="25.9" customHeight="1">
      <c r="A375" s="12"/>
      <c r="B375" s="189"/>
      <c r="C375" s="190"/>
      <c r="D375" s="191" t="s">
        <v>68</v>
      </c>
      <c r="E375" s="192" t="s">
        <v>790</v>
      </c>
      <c r="F375" s="192" t="s">
        <v>791</v>
      </c>
      <c r="G375" s="190"/>
      <c r="H375" s="190"/>
      <c r="I375" s="193"/>
      <c r="J375" s="194">
        <f>BK375</f>
        <v>0</v>
      </c>
      <c r="K375" s="190"/>
      <c r="L375" s="195"/>
      <c r="M375" s="196"/>
      <c r="N375" s="197"/>
      <c r="O375" s="197"/>
      <c r="P375" s="198">
        <f>P376+P381+P383+P391</f>
        <v>0</v>
      </c>
      <c r="Q375" s="197"/>
      <c r="R375" s="198">
        <f>R376+R381+R383+R391</f>
        <v>0</v>
      </c>
      <c r="S375" s="197"/>
      <c r="T375" s="199">
        <f>T376+T381+T383+T391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0" t="s">
        <v>167</v>
      </c>
      <c r="AT375" s="201" t="s">
        <v>68</v>
      </c>
      <c r="AU375" s="201" t="s">
        <v>69</v>
      </c>
      <c r="AY375" s="200" t="s">
        <v>139</v>
      </c>
      <c r="BK375" s="202">
        <f>BK376+BK381+BK383+BK391</f>
        <v>0</v>
      </c>
    </row>
    <row r="376" spans="1:63" s="12" customFormat="1" ht="22.8" customHeight="1">
      <c r="A376" s="12"/>
      <c r="B376" s="189"/>
      <c r="C376" s="190"/>
      <c r="D376" s="191" t="s">
        <v>68</v>
      </c>
      <c r="E376" s="203" t="s">
        <v>792</v>
      </c>
      <c r="F376" s="203" t="s">
        <v>793</v>
      </c>
      <c r="G376" s="190"/>
      <c r="H376" s="190"/>
      <c r="I376" s="193"/>
      <c r="J376" s="204">
        <f>BK376</f>
        <v>0</v>
      </c>
      <c r="K376" s="190"/>
      <c r="L376" s="195"/>
      <c r="M376" s="196"/>
      <c r="N376" s="197"/>
      <c r="O376" s="197"/>
      <c r="P376" s="198">
        <f>SUM(P377:P380)</f>
        <v>0</v>
      </c>
      <c r="Q376" s="197"/>
      <c r="R376" s="198">
        <f>SUM(R377:R380)</f>
        <v>0</v>
      </c>
      <c r="S376" s="197"/>
      <c r="T376" s="199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0" t="s">
        <v>167</v>
      </c>
      <c r="AT376" s="201" t="s">
        <v>68</v>
      </c>
      <c r="AU376" s="201" t="s">
        <v>76</v>
      </c>
      <c r="AY376" s="200" t="s">
        <v>139</v>
      </c>
      <c r="BK376" s="202">
        <f>SUM(BK377:BK380)</f>
        <v>0</v>
      </c>
    </row>
    <row r="377" spans="1:65" s="2" customFormat="1" ht="16.5" customHeight="1">
      <c r="A377" s="39"/>
      <c r="B377" s="40"/>
      <c r="C377" s="205" t="s">
        <v>794</v>
      </c>
      <c r="D377" s="205" t="s">
        <v>142</v>
      </c>
      <c r="E377" s="206" t="s">
        <v>795</v>
      </c>
      <c r="F377" s="207" t="s">
        <v>796</v>
      </c>
      <c r="G377" s="208" t="s">
        <v>352</v>
      </c>
      <c r="H377" s="209">
        <v>1</v>
      </c>
      <c r="I377" s="210"/>
      <c r="J377" s="211">
        <f>ROUND(I377*H377,2)</f>
        <v>0</v>
      </c>
      <c r="K377" s="207" t="s">
        <v>146</v>
      </c>
      <c r="L377" s="45"/>
      <c r="M377" s="212" t="s">
        <v>19</v>
      </c>
      <c r="N377" s="213" t="s">
        <v>40</v>
      </c>
      <c r="O377" s="85"/>
      <c r="P377" s="214">
        <f>O377*H377</f>
        <v>0</v>
      </c>
      <c r="Q377" s="214">
        <v>0</v>
      </c>
      <c r="R377" s="214">
        <f>Q377*H377</f>
        <v>0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797</v>
      </c>
      <c r="AT377" s="216" t="s">
        <v>142</v>
      </c>
      <c r="AU377" s="216" t="s">
        <v>78</v>
      </c>
      <c r="AY377" s="18" t="s">
        <v>139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76</v>
      </c>
      <c r="BK377" s="217">
        <f>ROUND(I377*H377,2)</f>
        <v>0</v>
      </c>
      <c r="BL377" s="18" t="s">
        <v>797</v>
      </c>
      <c r="BM377" s="216" t="s">
        <v>798</v>
      </c>
    </row>
    <row r="378" spans="1:47" s="2" customFormat="1" ht="12">
      <c r="A378" s="39"/>
      <c r="B378" s="40"/>
      <c r="C378" s="41"/>
      <c r="D378" s="218" t="s">
        <v>149</v>
      </c>
      <c r="E378" s="41"/>
      <c r="F378" s="219" t="s">
        <v>799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149</v>
      </c>
      <c r="AU378" s="18" t="s">
        <v>78</v>
      </c>
    </row>
    <row r="379" spans="1:65" s="2" customFormat="1" ht="16.5" customHeight="1">
      <c r="A379" s="39"/>
      <c r="B379" s="40"/>
      <c r="C379" s="205" t="s">
        <v>800</v>
      </c>
      <c r="D379" s="205" t="s">
        <v>142</v>
      </c>
      <c r="E379" s="206" t="s">
        <v>801</v>
      </c>
      <c r="F379" s="207" t="s">
        <v>802</v>
      </c>
      <c r="G379" s="208" t="s">
        <v>352</v>
      </c>
      <c r="H379" s="209">
        <v>1</v>
      </c>
      <c r="I379" s="210"/>
      <c r="J379" s="211">
        <f>ROUND(I379*H379,2)</f>
        <v>0</v>
      </c>
      <c r="K379" s="207" t="s">
        <v>146</v>
      </c>
      <c r="L379" s="45"/>
      <c r="M379" s="212" t="s">
        <v>19</v>
      </c>
      <c r="N379" s="213" t="s">
        <v>40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797</v>
      </c>
      <c r="AT379" s="216" t="s">
        <v>142</v>
      </c>
      <c r="AU379" s="216" t="s">
        <v>78</v>
      </c>
      <c r="AY379" s="18" t="s">
        <v>139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76</v>
      </c>
      <c r="BK379" s="217">
        <f>ROUND(I379*H379,2)</f>
        <v>0</v>
      </c>
      <c r="BL379" s="18" t="s">
        <v>797</v>
      </c>
      <c r="BM379" s="216" t="s">
        <v>803</v>
      </c>
    </row>
    <row r="380" spans="1:47" s="2" customFormat="1" ht="12">
      <c r="A380" s="39"/>
      <c r="B380" s="40"/>
      <c r="C380" s="41"/>
      <c r="D380" s="218" t="s">
        <v>149</v>
      </c>
      <c r="E380" s="41"/>
      <c r="F380" s="219" t="s">
        <v>804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149</v>
      </c>
      <c r="AU380" s="18" t="s">
        <v>78</v>
      </c>
    </row>
    <row r="381" spans="1:63" s="12" customFormat="1" ht="22.8" customHeight="1">
      <c r="A381" s="12"/>
      <c r="B381" s="189"/>
      <c r="C381" s="190"/>
      <c r="D381" s="191" t="s">
        <v>68</v>
      </c>
      <c r="E381" s="203" t="s">
        <v>805</v>
      </c>
      <c r="F381" s="203" t="s">
        <v>806</v>
      </c>
      <c r="G381" s="190"/>
      <c r="H381" s="190"/>
      <c r="I381" s="193"/>
      <c r="J381" s="204">
        <f>BK381</f>
        <v>0</v>
      </c>
      <c r="K381" s="190"/>
      <c r="L381" s="195"/>
      <c r="M381" s="196"/>
      <c r="N381" s="197"/>
      <c r="O381" s="197"/>
      <c r="P381" s="198">
        <f>P382</f>
        <v>0</v>
      </c>
      <c r="Q381" s="197"/>
      <c r="R381" s="198">
        <f>R382</f>
        <v>0</v>
      </c>
      <c r="S381" s="197"/>
      <c r="T381" s="199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0" t="s">
        <v>167</v>
      </c>
      <c r="AT381" s="201" t="s">
        <v>68</v>
      </c>
      <c r="AU381" s="201" t="s">
        <v>76</v>
      </c>
      <c r="AY381" s="200" t="s">
        <v>139</v>
      </c>
      <c r="BK381" s="202">
        <f>BK382</f>
        <v>0</v>
      </c>
    </row>
    <row r="382" spans="1:65" s="2" customFormat="1" ht="16.5" customHeight="1">
      <c r="A382" s="39"/>
      <c r="B382" s="40"/>
      <c r="C382" s="205" t="s">
        <v>807</v>
      </c>
      <c r="D382" s="205" t="s">
        <v>142</v>
      </c>
      <c r="E382" s="206" t="s">
        <v>808</v>
      </c>
      <c r="F382" s="207" t="s">
        <v>809</v>
      </c>
      <c r="G382" s="208" t="s">
        <v>352</v>
      </c>
      <c r="H382" s="209">
        <v>1</v>
      </c>
      <c r="I382" s="210"/>
      <c r="J382" s="211">
        <f>ROUND(I382*H382,2)</f>
        <v>0</v>
      </c>
      <c r="K382" s="207" t="s">
        <v>19</v>
      </c>
      <c r="L382" s="45"/>
      <c r="M382" s="212" t="s">
        <v>19</v>
      </c>
      <c r="N382" s="213" t="s">
        <v>40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797</v>
      </c>
      <c r="AT382" s="216" t="s">
        <v>142</v>
      </c>
      <c r="AU382" s="216" t="s">
        <v>78</v>
      </c>
      <c r="AY382" s="18" t="s">
        <v>139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76</v>
      </c>
      <c r="BK382" s="217">
        <f>ROUND(I382*H382,2)</f>
        <v>0</v>
      </c>
      <c r="BL382" s="18" t="s">
        <v>797</v>
      </c>
      <c r="BM382" s="216" t="s">
        <v>810</v>
      </c>
    </row>
    <row r="383" spans="1:63" s="12" customFormat="1" ht="22.8" customHeight="1">
      <c r="A383" s="12"/>
      <c r="B383" s="189"/>
      <c r="C383" s="190"/>
      <c r="D383" s="191" t="s">
        <v>68</v>
      </c>
      <c r="E383" s="203" t="s">
        <v>811</v>
      </c>
      <c r="F383" s="203" t="s">
        <v>812</v>
      </c>
      <c r="G383" s="190"/>
      <c r="H383" s="190"/>
      <c r="I383" s="193"/>
      <c r="J383" s="204">
        <f>BK383</f>
        <v>0</v>
      </c>
      <c r="K383" s="190"/>
      <c r="L383" s="195"/>
      <c r="M383" s="196"/>
      <c r="N383" s="197"/>
      <c r="O383" s="197"/>
      <c r="P383" s="198">
        <f>SUM(P384:P390)</f>
        <v>0</v>
      </c>
      <c r="Q383" s="197"/>
      <c r="R383" s="198">
        <f>SUM(R384:R390)</f>
        <v>0</v>
      </c>
      <c r="S383" s="197"/>
      <c r="T383" s="199">
        <f>SUM(T384:T390)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0" t="s">
        <v>167</v>
      </c>
      <c r="AT383" s="201" t="s">
        <v>68</v>
      </c>
      <c r="AU383" s="201" t="s">
        <v>76</v>
      </c>
      <c r="AY383" s="200" t="s">
        <v>139</v>
      </c>
      <c r="BK383" s="202">
        <f>SUM(BK384:BK390)</f>
        <v>0</v>
      </c>
    </row>
    <row r="384" spans="1:65" s="2" customFormat="1" ht="16.5" customHeight="1">
      <c r="A384" s="39"/>
      <c r="B384" s="40"/>
      <c r="C384" s="205" t="s">
        <v>813</v>
      </c>
      <c r="D384" s="205" t="s">
        <v>142</v>
      </c>
      <c r="E384" s="206" t="s">
        <v>814</v>
      </c>
      <c r="F384" s="207" t="s">
        <v>815</v>
      </c>
      <c r="G384" s="208" t="s">
        <v>352</v>
      </c>
      <c r="H384" s="209">
        <v>1</v>
      </c>
      <c r="I384" s="210"/>
      <c r="J384" s="211">
        <f>ROUND(I384*H384,2)</f>
        <v>0</v>
      </c>
      <c r="K384" s="207" t="s">
        <v>146</v>
      </c>
      <c r="L384" s="45"/>
      <c r="M384" s="212" t="s">
        <v>19</v>
      </c>
      <c r="N384" s="213" t="s">
        <v>40</v>
      </c>
      <c r="O384" s="85"/>
      <c r="P384" s="214">
        <f>O384*H384</f>
        <v>0</v>
      </c>
      <c r="Q384" s="214">
        <v>0</v>
      </c>
      <c r="R384" s="214">
        <f>Q384*H384</f>
        <v>0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797</v>
      </c>
      <c r="AT384" s="216" t="s">
        <v>142</v>
      </c>
      <c r="AU384" s="216" t="s">
        <v>78</v>
      </c>
      <c r="AY384" s="18" t="s">
        <v>139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76</v>
      </c>
      <c r="BK384" s="217">
        <f>ROUND(I384*H384,2)</f>
        <v>0</v>
      </c>
      <c r="BL384" s="18" t="s">
        <v>797</v>
      </c>
      <c r="BM384" s="216" t="s">
        <v>816</v>
      </c>
    </row>
    <row r="385" spans="1:47" s="2" customFormat="1" ht="12">
      <c r="A385" s="39"/>
      <c r="B385" s="40"/>
      <c r="C385" s="41"/>
      <c r="D385" s="218" t="s">
        <v>149</v>
      </c>
      <c r="E385" s="41"/>
      <c r="F385" s="219" t="s">
        <v>817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149</v>
      </c>
      <c r="AU385" s="18" t="s">
        <v>78</v>
      </c>
    </row>
    <row r="386" spans="1:65" s="2" customFormat="1" ht="16.5" customHeight="1">
      <c r="A386" s="39"/>
      <c r="B386" s="40"/>
      <c r="C386" s="205" t="s">
        <v>818</v>
      </c>
      <c r="D386" s="205" t="s">
        <v>142</v>
      </c>
      <c r="E386" s="206" t="s">
        <v>819</v>
      </c>
      <c r="F386" s="207" t="s">
        <v>820</v>
      </c>
      <c r="G386" s="208" t="s">
        <v>352</v>
      </c>
      <c r="H386" s="209">
        <v>1</v>
      </c>
      <c r="I386" s="210"/>
      <c r="J386" s="211">
        <f>ROUND(I386*H386,2)</f>
        <v>0</v>
      </c>
      <c r="K386" s="207" t="s">
        <v>146</v>
      </c>
      <c r="L386" s="45"/>
      <c r="M386" s="212" t="s">
        <v>19</v>
      </c>
      <c r="N386" s="213" t="s">
        <v>40</v>
      </c>
      <c r="O386" s="85"/>
      <c r="P386" s="214">
        <f>O386*H386</f>
        <v>0</v>
      </c>
      <c r="Q386" s="214">
        <v>0</v>
      </c>
      <c r="R386" s="214">
        <f>Q386*H386</f>
        <v>0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797</v>
      </c>
      <c r="AT386" s="216" t="s">
        <v>142</v>
      </c>
      <c r="AU386" s="216" t="s">
        <v>78</v>
      </c>
      <c r="AY386" s="18" t="s">
        <v>139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76</v>
      </c>
      <c r="BK386" s="217">
        <f>ROUND(I386*H386,2)</f>
        <v>0</v>
      </c>
      <c r="BL386" s="18" t="s">
        <v>797</v>
      </c>
      <c r="BM386" s="216" t="s">
        <v>821</v>
      </c>
    </row>
    <row r="387" spans="1:47" s="2" customFormat="1" ht="12">
      <c r="A387" s="39"/>
      <c r="B387" s="40"/>
      <c r="C387" s="41"/>
      <c r="D387" s="218" t="s">
        <v>149</v>
      </c>
      <c r="E387" s="41"/>
      <c r="F387" s="219" t="s">
        <v>822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149</v>
      </c>
      <c r="AU387" s="18" t="s">
        <v>78</v>
      </c>
    </row>
    <row r="388" spans="1:65" s="2" customFormat="1" ht="16.5" customHeight="1">
      <c r="A388" s="39"/>
      <c r="B388" s="40"/>
      <c r="C388" s="205" t="s">
        <v>823</v>
      </c>
      <c r="D388" s="205" t="s">
        <v>142</v>
      </c>
      <c r="E388" s="206" t="s">
        <v>824</v>
      </c>
      <c r="F388" s="207" t="s">
        <v>825</v>
      </c>
      <c r="G388" s="208" t="s">
        <v>352</v>
      </c>
      <c r="H388" s="209">
        <v>1</v>
      </c>
      <c r="I388" s="210"/>
      <c r="J388" s="211">
        <f>ROUND(I388*H388,2)</f>
        <v>0</v>
      </c>
      <c r="K388" s="207" t="s">
        <v>146</v>
      </c>
      <c r="L388" s="45"/>
      <c r="M388" s="212" t="s">
        <v>19</v>
      </c>
      <c r="N388" s="213" t="s">
        <v>40</v>
      </c>
      <c r="O388" s="85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797</v>
      </c>
      <c r="AT388" s="216" t="s">
        <v>142</v>
      </c>
      <c r="AU388" s="216" t="s">
        <v>78</v>
      </c>
      <c r="AY388" s="18" t="s">
        <v>139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76</v>
      </c>
      <c r="BK388" s="217">
        <f>ROUND(I388*H388,2)</f>
        <v>0</v>
      </c>
      <c r="BL388" s="18" t="s">
        <v>797</v>
      </c>
      <c r="BM388" s="216" t="s">
        <v>826</v>
      </c>
    </row>
    <row r="389" spans="1:47" s="2" customFormat="1" ht="12">
      <c r="A389" s="39"/>
      <c r="B389" s="40"/>
      <c r="C389" s="41"/>
      <c r="D389" s="218" t="s">
        <v>149</v>
      </c>
      <c r="E389" s="41"/>
      <c r="F389" s="219" t="s">
        <v>827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149</v>
      </c>
      <c r="AU389" s="18" t="s">
        <v>78</v>
      </c>
    </row>
    <row r="390" spans="1:65" s="2" customFormat="1" ht="16.5" customHeight="1">
      <c r="A390" s="39"/>
      <c r="B390" s="40"/>
      <c r="C390" s="205" t="s">
        <v>828</v>
      </c>
      <c r="D390" s="205" t="s">
        <v>142</v>
      </c>
      <c r="E390" s="206" t="s">
        <v>829</v>
      </c>
      <c r="F390" s="207" t="s">
        <v>830</v>
      </c>
      <c r="G390" s="208" t="s">
        <v>352</v>
      </c>
      <c r="H390" s="209">
        <v>1</v>
      </c>
      <c r="I390" s="210"/>
      <c r="J390" s="211">
        <f>ROUND(I390*H390,2)</f>
        <v>0</v>
      </c>
      <c r="K390" s="207" t="s">
        <v>19</v>
      </c>
      <c r="L390" s="45"/>
      <c r="M390" s="212" t="s">
        <v>19</v>
      </c>
      <c r="N390" s="213" t="s">
        <v>40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797</v>
      </c>
      <c r="AT390" s="216" t="s">
        <v>142</v>
      </c>
      <c r="AU390" s="216" t="s">
        <v>78</v>
      </c>
      <c r="AY390" s="18" t="s">
        <v>139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76</v>
      </c>
      <c r="BK390" s="217">
        <f>ROUND(I390*H390,2)</f>
        <v>0</v>
      </c>
      <c r="BL390" s="18" t="s">
        <v>797</v>
      </c>
      <c r="BM390" s="216" t="s">
        <v>831</v>
      </c>
    </row>
    <row r="391" spans="1:63" s="12" customFormat="1" ht="22.8" customHeight="1">
      <c r="A391" s="12"/>
      <c r="B391" s="189"/>
      <c r="C391" s="190"/>
      <c r="D391" s="191" t="s">
        <v>68</v>
      </c>
      <c r="E391" s="203" t="s">
        <v>832</v>
      </c>
      <c r="F391" s="203" t="s">
        <v>833</v>
      </c>
      <c r="G391" s="190"/>
      <c r="H391" s="190"/>
      <c r="I391" s="193"/>
      <c r="J391" s="204">
        <f>BK391</f>
        <v>0</v>
      </c>
      <c r="K391" s="190"/>
      <c r="L391" s="195"/>
      <c r="M391" s="196"/>
      <c r="N391" s="197"/>
      <c r="O391" s="197"/>
      <c r="P391" s="198">
        <f>SUM(P392:P393)</f>
        <v>0</v>
      </c>
      <c r="Q391" s="197"/>
      <c r="R391" s="198">
        <f>SUM(R392:R393)</f>
        <v>0</v>
      </c>
      <c r="S391" s="197"/>
      <c r="T391" s="199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0" t="s">
        <v>167</v>
      </c>
      <c r="AT391" s="201" t="s">
        <v>68</v>
      </c>
      <c r="AU391" s="201" t="s">
        <v>76</v>
      </c>
      <c r="AY391" s="200" t="s">
        <v>139</v>
      </c>
      <c r="BK391" s="202">
        <f>SUM(BK392:BK393)</f>
        <v>0</v>
      </c>
    </row>
    <row r="392" spans="1:65" s="2" customFormat="1" ht="16.5" customHeight="1">
      <c r="A392" s="39"/>
      <c r="B392" s="40"/>
      <c r="C392" s="205" t="s">
        <v>834</v>
      </c>
      <c r="D392" s="205" t="s">
        <v>142</v>
      </c>
      <c r="E392" s="206" t="s">
        <v>835</v>
      </c>
      <c r="F392" s="207" t="s">
        <v>836</v>
      </c>
      <c r="G392" s="208" t="s">
        <v>224</v>
      </c>
      <c r="H392" s="209">
        <v>1</v>
      </c>
      <c r="I392" s="210"/>
      <c r="J392" s="211">
        <f>ROUND(I392*H392,2)</f>
        <v>0</v>
      </c>
      <c r="K392" s="207" t="s">
        <v>146</v>
      </c>
      <c r="L392" s="45"/>
      <c r="M392" s="212" t="s">
        <v>19</v>
      </c>
      <c r="N392" s="213" t="s">
        <v>40</v>
      </c>
      <c r="O392" s="85"/>
      <c r="P392" s="214">
        <f>O392*H392</f>
        <v>0</v>
      </c>
      <c r="Q392" s="214">
        <v>0</v>
      </c>
      <c r="R392" s="214">
        <f>Q392*H392</f>
        <v>0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797</v>
      </c>
      <c r="AT392" s="216" t="s">
        <v>142</v>
      </c>
      <c r="AU392" s="216" t="s">
        <v>78</v>
      </c>
      <c r="AY392" s="18" t="s">
        <v>139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76</v>
      </c>
      <c r="BK392" s="217">
        <f>ROUND(I392*H392,2)</f>
        <v>0</v>
      </c>
      <c r="BL392" s="18" t="s">
        <v>797</v>
      </c>
      <c r="BM392" s="216" t="s">
        <v>837</v>
      </c>
    </row>
    <row r="393" spans="1:47" s="2" customFormat="1" ht="12">
      <c r="A393" s="39"/>
      <c r="B393" s="40"/>
      <c r="C393" s="41"/>
      <c r="D393" s="218" t="s">
        <v>149</v>
      </c>
      <c r="E393" s="41"/>
      <c r="F393" s="219" t="s">
        <v>838</v>
      </c>
      <c r="G393" s="41"/>
      <c r="H393" s="41"/>
      <c r="I393" s="220"/>
      <c r="J393" s="41"/>
      <c r="K393" s="41"/>
      <c r="L393" s="45"/>
      <c r="M393" s="246"/>
      <c r="N393" s="247"/>
      <c r="O393" s="248"/>
      <c r="P393" s="248"/>
      <c r="Q393" s="248"/>
      <c r="R393" s="248"/>
      <c r="S393" s="248"/>
      <c r="T393" s="24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149</v>
      </c>
      <c r="AU393" s="18" t="s">
        <v>78</v>
      </c>
    </row>
    <row r="394" spans="1:31" s="2" customFormat="1" ht="6.95" customHeight="1">
      <c r="A394" s="39"/>
      <c r="B394" s="60"/>
      <c r="C394" s="61"/>
      <c r="D394" s="61"/>
      <c r="E394" s="61"/>
      <c r="F394" s="61"/>
      <c r="G394" s="61"/>
      <c r="H394" s="61"/>
      <c r="I394" s="61"/>
      <c r="J394" s="61"/>
      <c r="K394" s="61"/>
      <c r="L394" s="45"/>
      <c r="M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</sheetData>
  <sheetProtection password="CC35" sheet="1" objects="1" scenarios="1" formatColumns="0" formatRows="0" autoFilter="0"/>
  <autoFilter ref="C107:K393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hyperlinks>
    <hyperlink ref="F112" r:id="rId1" display="https://podminky.urs.cz/item/CS_URS_2022_01/317944321"/>
    <hyperlink ref="F114" r:id="rId2" display="https://podminky.urs.cz/item/CS_URS_2022_01/317944323"/>
    <hyperlink ref="F116" r:id="rId3" display="https://podminky.urs.cz/item/CS_URS_2022_01/319201321"/>
    <hyperlink ref="F118" r:id="rId4" display="https://podminky.urs.cz/item/CS_URS_2022_01/340271045"/>
    <hyperlink ref="F121" r:id="rId5" display="https://podminky.urs.cz/item/CS_URS_2022_01/346244381"/>
    <hyperlink ref="F124" r:id="rId6" display="https://podminky.urs.cz/item/CS_URS_2022_01/611325422"/>
    <hyperlink ref="F127" r:id="rId7" display="https://podminky.urs.cz/item/CS_URS_2022_01/612325422"/>
    <hyperlink ref="F130" r:id="rId8" display="https://podminky.urs.cz/item/CS_URS_2022_01/612331141"/>
    <hyperlink ref="F133" r:id="rId9" display="https://podminky.urs.cz/item/CS_URS_2022_01/615142012"/>
    <hyperlink ref="F135" r:id="rId10" display="https://podminky.urs.cz/item/CS_URS_2022_01/619995001"/>
    <hyperlink ref="F137" r:id="rId11" display="https://podminky.urs.cz/item/CS_URS_2022_01/629991011"/>
    <hyperlink ref="F139" r:id="rId12" display="https://podminky.urs.cz/item/CS_URS_2022_01/632450134"/>
    <hyperlink ref="F141" r:id="rId13" display="https://podminky.urs.cz/item/CS_URS_2022_01/632451441"/>
    <hyperlink ref="F143" r:id="rId14" display="https://podminky.urs.cz/item/CS_URS_2022_01/632481213"/>
    <hyperlink ref="F145" r:id="rId15" display="https://podminky.urs.cz/item/CS_URS_2022_01/642942611"/>
    <hyperlink ref="F149" r:id="rId16" display="https://podminky.urs.cz/item/CS_URS_2022_01/949101112"/>
    <hyperlink ref="F151" r:id="rId17" display="https://podminky.urs.cz/item/CS_URS_2022_01/952901111"/>
    <hyperlink ref="F154" r:id="rId18" display="https://podminky.urs.cz/item/CS_URS_2022_01/952902121"/>
    <hyperlink ref="F156" r:id="rId19" display="https://podminky.urs.cz/item/CS_URS_2022_01/952902601"/>
    <hyperlink ref="F158" r:id="rId20" display="https://podminky.urs.cz/item/CS_URS_2022_01/962032230"/>
    <hyperlink ref="F160" r:id="rId21" display="https://podminky.urs.cz/item/CS_URS_2022_01/962032432"/>
    <hyperlink ref="F162" r:id="rId22" display="https://podminky.urs.cz/item/CS_URS_2022_01/968072455"/>
    <hyperlink ref="F165" r:id="rId23" display="https://podminky.urs.cz/item/CS_URS_2022_01/974031664"/>
    <hyperlink ref="F168" r:id="rId24" display="https://podminky.urs.cz/item/CS_URS_2022_01/975022241"/>
    <hyperlink ref="F170" r:id="rId25" display="https://podminky.urs.cz/item/CS_URS_2022_01/978013191"/>
    <hyperlink ref="F172" r:id="rId26" display="https://podminky.urs.cz/item/CS_URS_2022_01/978059541"/>
    <hyperlink ref="F176" r:id="rId27" display="https://podminky.urs.cz/item/CS_URS_2022_01/997013214"/>
    <hyperlink ref="F178" r:id="rId28" display="https://podminky.urs.cz/item/CS_URS_2022_01/997013219"/>
    <hyperlink ref="F180" r:id="rId29" display="https://podminky.urs.cz/item/CS_URS_2022_01/997013501"/>
    <hyperlink ref="F182" r:id="rId30" display="https://podminky.urs.cz/item/CS_URS_2022_01/997013509"/>
    <hyperlink ref="F184" r:id="rId31" display="https://podminky.urs.cz/item/CS_URS_2022_01/997013511"/>
    <hyperlink ref="F186" r:id="rId32" display="https://podminky.urs.cz/item/CS_URS_2022_01/997013609"/>
    <hyperlink ref="F188" r:id="rId33" display="https://podminky.urs.cz/item/CS_URS_2022_01/997013813"/>
    <hyperlink ref="F191" r:id="rId34" display="https://podminky.urs.cz/item/CS_URS_2022_01/998011003"/>
    <hyperlink ref="F195" r:id="rId35" display="https://podminky.urs.cz/item/CS_URS_2022_01/998735102"/>
    <hyperlink ref="F199" r:id="rId36" display="https://podminky.urs.cz/item/CS_URS_2022_01/725210821"/>
    <hyperlink ref="F201" r:id="rId37" display="https://podminky.urs.cz/item/CS_URS_2022_01/725310823"/>
    <hyperlink ref="F203" r:id="rId38" display="https://podminky.urs.cz/item/CS_URS_2022_01/725820801"/>
    <hyperlink ref="F205" r:id="rId39" display="https://podminky.urs.cz/item/CS_URS_2022_01/725820802"/>
    <hyperlink ref="F210" r:id="rId40" display="https://podminky.urs.cz/item/CS_URS_2022_01/742330801"/>
    <hyperlink ref="F212" r:id="rId41" display="https://podminky.urs.cz/item/CS_URS_2022_01/742330811"/>
    <hyperlink ref="F214" r:id="rId42" display="https://podminky.urs.cz/item/CS_URS_2022_01/742340821"/>
    <hyperlink ref="F216" r:id="rId43" display="https://podminky.urs.cz/item/CS_URS_2022_01/742410801"/>
    <hyperlink ref="F218" r:id="rId44" display="https://podminky.urs.cz/item/CS_URS_2022_01/742430801"/>
    <hyperlink ref="F221" r:id="rId45" display="https://podminky.urs.cz/item/CS_URS_2022_01/762511241"/>
    <hyperlink ref="F224" r:id="rId46" display="https://podminky.urs.cz/item/CS_URS_2022_01/762511893"/>
    <hyperlink ref="F226" r:id="rId47" display="https://podminky.urs.cz/item/CS_URS_2022_01/762512811"/>
    <hyperlink ref="F229" r:id="rId48" display="https://podminky.urs.cz/item/CS_URS_2022_01/998762102"/>
    <hyperlink ref="F233" r:id="rId49" display="https://podminky.urs.cz/item/CS_URS_2022_01/763111373"/>
    <hyperlink ref="F235" r:id="rId50" display="https://podminky.urs.cz/item/CS_URS_2022_01/763111717"/>
    <hyperlink ref="F237" r:id="rId51" display="https://podminky.urs.cz/item/CS_URS_2022_01/763111812"/>
    <hyperlink ref="F239" r:id="rId52" display="https://podminky.urs.cz/item/CS_URS_2022_01/763131533"/>
    <hyperlink ref="F241" r:id="rId53" display="https://podminky.urs.cz/item/CS_URS_2022_01/763164553"/>
    <hyperlink ref="F244" r:id="rId54" display="https://podminky.urs.cz/item/CS_URS_2022_01/763181811"/>
    <hyperlink ref="F246" r:id="rId55" display="https://podminky.urs.cz/item/CS_URS_2022_01/763183112"/>
    <hyperlink ref="F249" r:id="rId56" display="https://podminky.urs.cz/item/CS_URS_2022_01/998763302"/>
    <hyperlink ref="F252" r:id="rId57" display="https://podminky.urs.cz/item/CS_URS_2022_01/765191011"/>
    <hyperlink ref="F257" r:id="rId58" display="https://podminky.urs.cz/item/CS_URS_2022_01/766411812"/>
    <hyperlink ref="F259" r:id="rId59" display="https://podminky.urs.cz/item/CS_URS_2022_01/766491851"/>
    <hyperlink ref="F261" r:id="rId60" display="https://podminky.urs.cz/item/CS_URS_2022_01/766660001"/>
    <hyperlink ref="F264" r:id="rId61" display="https://podminky.urs.cz/item/CS_URS_2022_01/766660312"/>
    <hyperlink ref="F267" r:id="rId62" display="https://podminky.urs.cz/item/CS_URS_2022_01/766671005"/>
    <hyperlink ref="F270" r:id="rId63" display="https://podminky.urs.cz/item/CS_URS_2022_01/766674811"/>
    <hyperlink ref="F272" r:id="rId64" display="https://podminky.urs.cz/item/CS_URS_2022_01/766691914"/>
    <hyperlink ref="F274" r:id="rId65" display="https://podminky.urs.cz/item/CS_URS_2022_01/998766202"/>
    <hyperlink ref="F277" r:id="rId66" display="https://podminky.urs.cz/item/CS_URS_2022_01/998767202"/>
    <hyperlink ref="F282" r:id="rId67" display="https://podminky.urs.cz/item/CS_URS_2022_01/775510953"/>
    <hyperlink ref="F286" r:id="rId68" display="https://podminky.urs.cz/item/CS_URS_2022_01/775591919"/>
    <hyperlink ref="F289" r:id="rId69" display="https://podminky.urs.cz/item/CS_URS_2022_01/775591920"/>
    <hyperlink ref="F291" r:id="rId70" display="https://podminky.urs.cz/item/CS_URS_2022_01/775591921"/>
    <hyperlink ref="F293" r:id="rId71" display="https://podminky.urs.cz/item/CS_URS_2022_01/775591923"/>
    <hyperlink ref="F295" r:id="rId72" display="https://podminky.urs.cz/item/CS_URS_2022_01/775591926"/>
    <hyperlink ref="F297" r:id="rId73" display="https://podminky.urs.cz/item/CS_URS_2022_01/998775202"/>
    <hyperlink ref="F300" r:id="rId74" display="https://podminky.urs.cz/item/CS_URS_2022_01/776111311"/>
    <hyperlink ref="F302" r:id="rId75" display="https://podminky.urs.cz/item/CS_URS_2022_01/776121112"/>
    <hyperlink ref="F304" r:id="rId76" display="https://podminky.urs.cz/item/CS_URS_2022_01/776141121"/>
    <hyperlink ref="F306" r:id="rId77" display="https://podminky.urs.cz/item/CS_URS_2022_01/776201812"/>
    <hyperlink ref="F309" r:id="rId78" display="https://podminky.urs.cz/item/CS_URS_2022_01/776221111"/>
    <hyperlink ref="F313" r:id="rId79" display="https://podminky.urs.cz/item/CS_URS_2022_01/776411111"/>
    <hyperlink ref="F317" r:id="rId80" display="https://podminky.urs.cz/item/CS_URS_2022_01/776421312"/>
    <hyperlink ref="F321" r:id="rId81" display="https://podminky.urs.cz/item/CS_URS_2022_01/776421312"/>
    <hyperlink ref="F326" r:id="rId82" display="https://podminky.urs.cz/item/CS_URS_2022_01/998776202"/>
    <hyperlink ref="F329" r:id="rId83" display="https://podminky.urs.cz/item/CS_URS_2022_01/781121011"/>
    <hyperlink ref="F331" r:id="rId84" display="https://podminky.urs.cz/item/CS_URS_2022_01/781474115"/>
    <hyperlink ref="F337" r:id="rId85" display="https://podminky.urs.cz/item/CS_URS_2022_01/998781202"/>
    <hyperlink ref="F340" r:id="rId86" display="https://podminky.urs.cz/item/CS_URS_2022_01/783301303"/>
    <hyperlink ref="F342" r:id="rId87" display="https://podminky.urs.cz/item/CS_URS_2022_01/783301313"/>
    <hyperlink ref="F344" r:id="rId88" display="https://podminky.urs.cz/item/CS_URS_2022_01/783322101"/>
    <hyperlink ref="F346" r:id="rId89" display="https://podminky.urs.cz/item/CS_URS_2022_01/783324101"/>
    <hyperlink ref="F348" r:id="rId90" display="https://podminky.urs.cz/item/CS_URS_2022_01/783327101"/>
    <hyperlink ref="F351" r:id="rId91" display="https://podminky.urs.cz/item/CS_URS_2022_01/784121003"/>
    <hyperlink ref="F353" r:id="rId92" display="https://podminky.urs.cz/item/CS_URS_2022_01/784161001"/>
    <hyperlink ref="F355" r:id="rId93" display="https://podminky.urs.cz/item/CS_URS_2022_01/784161203"/>
    <hyperlink ref="F357" r:id="rId94" display="https://podminky.urs.cz/item/CS_URS_2022_01/784171113"/>
    <hyperlink ref="F362" r:id="rId95" display="https://podminky.urs.cz/item/CS_URS_2022_01/784171123"/>
    <hyperlink ref="F364" r:id="rId96" display="https://podminky.urs.cz/item/CS_URS_2022_01/784181103"/>
    <hyperlink ref="F366" r:id="rId97" display="https://podminky.urs.cz/item/CS_URS_2022_01/784221103"/>
    <hyperlink ref="F368" r:id="rId98" display="https://podminky.urs.cz/item/CS_URS_2022_01/784221151"/>
    <hyperlink ref="F372" r:id="rId99" display="https://podminky.urs.cz/item/CS_URS_2022_01/218202023"/>
    <hyperlink ref="F374" r:id="rId100" display="https://podminky.urs.cz/item/CS_URS_2022_01/218203403"/>
    <hyperlink ref="F378" r:id="rId101" display="https://podminky.urs.cz/item/CS_URS_2022_01/011464000"/>
    <hyperlink ref="F380" r:id="rId102" display="https://podminky.urs.cz/item/CS_URS_2022_01/013254000"/>
    <hyperlink ref="F385" r:id="rId103" display="https://podminky.urs.cz/item/CS_URS_2022_01/043103000"/>
    <hyperlink ref="F387" r:id="rId104" display="https://podminky.urs.cz/item/CS_URS_2022_01/045303000"/>
    <hyperlink ref="F389" r:id="rId105" display="https://podminky.urs.cz/item/CS_URS_2022_01/049303000"/>
    <hyperlink ref="F393" r:id="rId106" display="https://podminky.urs.cz/item/CS_URS_2022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Infrastruktura - stavební část - B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839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21. 6. 2022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ROUND(J79,2)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ROUND((SUM(BE79:BE81)),2)</f>
        <v>0</v>
      </c>
      <c r="G33" s="39"/>
      <c r="H33" s="39"/>
      <c r="I33" s="149">
        <v>0.21</v>
      </c>
      <c r="J33" s="148">
        <f>ROUND(((SUM(BE79:BE81))*I33),2)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ROUND((SUM(BF79:BF81)),2)</f>
        <v>0</v>
      </c>
      <c r="G34" s="39"/>
      <c r="H34" s="39"/>
      <c r="I34" s="149">
        <v>0.15</v>
      </c>
      <c r="J34" s="148">
        <f>ROUND(((SUM(BF79:BF81))*I34),2)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ROUND((SUM(BG79:BG81)),2)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ROUND((SUM(BH79:BH81)),2)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ROUND((SUM(BI79:BI81)),2)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Infrastruktura - stavební část - B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B01 - 03 - ZTI + VZT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Děčín - Máchovo náměstí</v>
      </c>
      <c r="G52" s="41"/>
      <c r="H52" s="41"/>
      <c r="I52" s="33" t="s">
        <v>23</v>
      </c>
      <c r="J52" s="73" t="str">
        <f>IF(J12="","",J12)</f>
        <v>21. 6. 2022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J79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2" customFormat="1" ht="21.8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3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5" spans="1:31" s="2" customFormat="1" ht="6.95" customHeight="1">
      <c r="A65" s="3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24.95" customHeight="1">
      <c r="A66" s="39"/>
      <c r="B66" s="40"/>
      <c r="C66" s="24" t="s">
        <v>124</v>
      </c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12" customHeight="1">
      <c r="A68" s="39"/>
      <c r="B68" s="40"/>
      <c r="C68" s="33" t="s">
        <v>16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6.5" customHeight="1">
      <c r="A69" s="39"/>
      <c r="B69" s="40"/>
      <c r="C69" s="41"/>
      <c r="D69" s="41"/>
      <c r="E69" s="161" t="str">
        <f>E7</f>
        <v>Infrastruktura - stavební část - B</v>
      </c>
      <c r="F69" s="33"/>
      <c r="G69" s="33"/>
      <c r="H69" s="33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89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70" t="str">
        <f>E9</f>
        <v>B01 - 03 - ZTI + VZT</v>
      </c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21</v>
      </c>
      <c r="D73" s="41"/>
      <c r="E73" s="41"/>
      <c r="F73" s="28" t="str">
        <f>F12</f>
        <v>Děčín - Máchovo náměstí</v>
      </c>
      <c r="G73" s="41"/>
      <c r="H73" s="41"/>
      <c r="I73" s="33" t="s">
        <v>23</v>
      </c>
      <c r="J73" s="73" t="str">
        <f>IF(J12="","",J12)</f>
        <v>21. 6. 2022</v>
      </c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15" customHeight="1">
      <c r="A75" s="39"/>
      <c r="B75" s="40"/>
      <c r="C75" s="33" t="s">
        <v>25</v>
      </c>
      <c r="D75" s="41"/>
      <c r="E75" s="41"/>
      <c r="F75" s="28" t="str">
        <f>E15</f>
        <v xml:space="preserve"> </v>
      </c>
      <c r="G75" s="41"/>
      <c r="H75" s="41"/>
      <c r="I75" s="33" t="s">
        <v>31</v>
      </c>
      <c r="J75" s="37" t="str">
        <f>E21</f>
        <v xml:space="preserve"> 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29</v>
      </c>
      <c r="D76" s="41"/>
      <c r="E76" s="41"/>
      <c r="F76" s="28" t="str">
        <f>IF(E18="","",E18)</f>
        <v>Vyplň údaj</v>
      </c>
      <c r="G76" s="41"/>
      <c r="H76" s="41"/>
      <c r="I76" s="33" t="s">
        <v>32</v>
      </c>
      <c r="J76" s="37" t="str">
        <f>E24</f>
        <v xml:space="preserve"> 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0.3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11" customFormat="1" ht="29.25" customHeight="1">
      <c r="A78" s="178"/>
      <c r="B78" s="179"/>
      <c r="C78" s="180" t="s">
        <v>125</v>
      </c>
      <c r="D78" s="181" t="s">
        <v>54</v>
      </c>
      <c r="E78" s="181" t="s">
        <v>50</v>
      </c>
      <c r="F78" s="181" t="s">
        <v>51</v>
      </c>
      <c r="G78" s="181" t="s">
        <v>126</v>
      </c>
      <c r="H78" s="181" t="s">
        <v>127</v>
      </c>
      <c r="I78" s="181" t="s">
        <v>128</v>
      </c>
      <c r="J78" s="181" t="s">
        <v>93</v>
      </c>
      <c r="K78" s="182" t="s">
        <v>129</v>
      </c>
      <c r="L78" s="183"/>
      <c r="M78" s="93" t="s">
        <v>19</v>
      </c>
      <c r="N78" s="94" t="s">
        <v>39</v>
      </c>
      <c r="O78" s="94" t="s">
        <v>130</v>
      </c>
      <c r="P78" s="94" t="s">
        <v>131</v>
      </c>
      <c r="Q78" s="94" t="s">
        <v>132</v>
      </c>
      <c r="R78" s="94" t="s">
        <v>133</v>
      </c>
      <c r="S78" s="94" t="s">
        <v>134</v>
      </c>
      <c r="T78" s="95" t="s">
        <v>135</v>
      </c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</row>
    <row r="79" spans="1:63" s="2" customFormat="1" ht="22.8" customHeight="1">
      <c r="A79" s="39"/>
      <c r="B79" s="40"/>
      <c r="C79" s="100" t="s">
        <v>136</v>
      </c>
      <c r="D79" s="41"/>
      <c r="E79" s="41"/>
      <c r="F79" s="41"/>
      <c r="G79" s="41"/>
      <c r="H79" s="41"/>
      <c r="I79" s="41"/>
      <c r="J79" s="184">
        <f>BK79</f>
        <v>0</v>
      </c>
      <c r="K79" s="41"/>
      <c r="L79" s="45"/>
      <c r="M79" s="96"/>
      <c r="N79" s="185"/>
      <c r="O79" s="97"/>
      <c r="P79" s="186">
        <f>SUM(P80:P81)</f>
        <v>0</v>
      </c>
      <c r="Q79" s="97"/>
      <c r="R79" s="186">
        <f>SUM(R80:R81)</f>
        <v>0</v>
      </c>
      <c r="S79" s="97"/>
      <c r="T79" s="187">
        <f>SUM(T80:T81)</f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T79" s="18" t="s">
        <v>68</v>
      </c>
      <c r="AU79" s="18" t="s">
        <v>94</v>
      </c>
      <c r="BK79" s="188">
        <f>SUM(BK80:BK81)</f>
        <v>0</v>
      </c>
    </row>
    <row r="80" spans="1:65" s="2" customFormat="1" ht="16.5" customHeight="1">
      <c r="A80" s="39"/>
      <c r="B80" s="40"/>
      <c r="C80" s="235" t="s">
        <v>76</v>
      </c>
      <c r="D80" s="235" t="s">
        <v>228</v>
      </c>
      <c r="E80" s="236" t="s">
        <v>840</v>
      </c>
      <c r="F80" s="237" t="s">
        <v>841</v>
      </c>
      <c r="G80" s="238" t="s">
        <v>352</v>
      </c>
      <c r="H80" s="239">
        <v>1</v>
      </c>
      <c r="I80" s="240"/>
      <c r="J80" s="241">
        <f>ROUND(I80*H80,2)</f>
        <v>0</v>
      </c>
      <c r="K80" s="237" t="s">
        <v>19</v>
      </c>
      <c r="L80" s="242"/>
      <c r="M80" s="243" t="s">
        <v>19</v>
      </c>
      <c r="N80" s="244" t="s">
        <v>40</v>
      </c>
      <c r="O80" s="85"/>
      <c r="P80" s="214">
        <f>O80*H80</f>
        <v>0</v>
      </c>
      <c r="Q80" s="214">
        <v>0</v>
      </c>
      <c r="R80" s="214">
        <f>Q80*H80</f>
        <v>0</v>
      </c>
      <c r="S80" s="214">
        <v>0</v>
      </c>
      <c r="T80" s="215">
        <f>S80*H80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R80" s="216" t="s">
        <v>185</v>
      </c>
      <c r="AT80" s="216" t="s">
        <v>228</v>
      </c>
      <c r="AU80" s="216" t="s">
        <v>69</v>
      </c>
      <c r="AY80" s="18" t="s">
        <v>139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18" t="s">
        <v>76</v>
      </c>
      <c r="BK80" s="217">
        <f>ROUND(I80*H80,2)</f>
        <v>0</v>
      </c>
      <c r="BL80" s="18" t="s">
        <v>147</v>
      </c>
      <c r="BM80" s="216" t="s">
        <v>842</v>
      </c>
    </row>
    <row r="81" spans="1:47" s="2" customFormat="1" ht="12">
      <c r="A81" s="39"/>
      <c r="B81" s="40"/>
      <c r="C81" s="41"/>
      <c r="D81" s="225" t="s">
        <v>843</v>
      </c>
      <c r="E81" s="41"/>
      <c r="F81" s="250" t="s">
        <v>844</v>
      </c>
      <c r="G81" s="41"/>
      <c r="H81" s="41"/>
      <c r="I81" s="220"/>
      <c r="J81" s="41"/>
      <c r="K81" s="41"/>
      <c r="L81" s="45"/>
      <c r="M81" s="246"/>
      <c r="N81" s="247"/>
      <c r="O81" s="248"/>
      <c r="P81" s="248"/>
      <c r="Q81" s="248"/>
      <c r="R81" s="248"/>
      <c r="S81" s="248"/>
      <c r="T81" s="24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843</v>
      </c>
      <c r="AU81" s="18" t="s">
        <v>69</v>
      </c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45"/>
      <c r="M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</sheetData>
  <sheetProtection password="CC35" sheet="1" objects="1" scenarios="1" formatColumns="0" formatRows="0" autoFilter="0"/>
  <autoFilter ref="C78:K81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Infrastruktura - stavební část - B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845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21. 6. 2022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ROUND((SUM(BE81:BE85)),2)</f>
        <v>0</v>
      </c>
      <c r="G33" s="39"/>
      <c r="H33" s="39"/>
      <c r="I33" s="149">
        <v>0.21</v>
      </c>
      <c r="J33" s="148">
        <f>ROUND(((SUM(BE81:BE85))*I33),2)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ROUND((SUM(BF81:BF85)),2)</f>
        <v>0</v>
      </c>
      <c r="G34" s="39"/>
      <c r="H34" s="39"/>
      <c r="I34" s="149">
        <v>0.15</v>
      </c>
      <c r="J34" s="148">
        <f>ROUND(((SUM(BF81:BF85))*I34),2)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ROUND((SUM(BG81:BG85)),2)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ROUND((SUM(BH81:BH85)),2)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ROUND((SUM(BI81:BI85)),2)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Infrastruktura - stavební část - B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B01 - 02 - EL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Děčín - Máchovo náměstí</v>
      </c>
      <c r="G52" s="41"/>
      <c r="H52" s="41"/>
      <c r="I52" s="33" t="s">
        <v>23</v>
      </c>
      <c r="J52" s="73" t="str">
        <f>IF(J12="","",J12)</f>
        <v>21. 6. 2022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846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847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124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Infrastruktura - stavební část - B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89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B01 - 02 - EL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Děčín - Máchovo náměstí</v>
      </c>
      <c r="G75" s="41"/>
      <c r="H75" s="41"/>
      <c r="I75" s="33" t="s">
        <v>23</v>
      </c>
      <c r="J75" s="73" t="str">
        <f>IF(J12="","",J12)</f>
        <v>21. 6. 2022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31</v>
      </c>
      <c r="J77" s="37" t="str">
        <f>E21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32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125</v>
      </c>
      <c r="D80" s="181" t="s">
        <v>54</v>
      </c>
      <c r="E80" s="181" t="s">
        <v>50</v>
      </c>
      <c r="F80" s="181" t="s">
        <v>51</v>
      </c>
      <c r="G80" s="181" t="s">
        <v>126</v>
      </c>
      <c r="H80" s="181" t="s">
        <v>127</v>
      </c>
      <c r="I80" s="181" t="s">
        <v>128</v>
      </c>
      <c r="J80" s="181" t="s">
        <v>93</v>
      </c>
      <c r="K80" s="182" t="s">
        <v>129</v>
      </c>
      <c r="L80" s="183"/>
      <c r="M80" s="93" t="s">
        <v>19</v>
      </c>
      <c r="N80" s="94" t="s">
        <v>39</v>
      </c>
      <c r="O80" s="94" t="s">
        <v>130</v>
      </c>
      <c r="P80" s="94" t="s">
        <v>131</v>
      </c>
      <c r="Q80" s="94" t="s">
        <v>132</v>
      </c>
      <c r="R80" s="94" t="s">
        <v>133</v>
      </c>
      <c r="S80" s="94" t="s">
        <v>134</v>
      </c>
      <c r="T80" s="95" t="s">
        <v>135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136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68</v>
      </c>
      <c r="AU81" s="18" t="s">
        <v>94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68</v>
      </c>
      <c r="E82" s="192" t="s">
        <v>848</v>
      </c>
      <c r="F82" s="192" t="s">
        <v>849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147</v>
      </c>
      <c r="AT82" s="201" t="s">
        <v>68</v>
      </c>
      <c r="AU82" s="201" t="s">
        <v>69</v>
      </c>
      <c r="AY82" s="200" t="s">
        <v>139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68</v>
      </c>
      <c r="E83" s="203" t="s">
        <v>850</v>
      </c>
      <c r="F83" s="203" t="s">
        <v>849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SUM(P84:P85)</f>
        <v>0</v>
      </c>
      <c r="Q83" s="197"/>
      <c r="R83" s="198">
        <f>SUM(R84:R85)</f>
        <v>0</v>
      </c>
      <c r="S83" s="197"/>
      <c r="T83" s="199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147</v>
      </c>
      <c r="AT83" s="201" t="s">
        <v>68</v>
      </c>
      <c r="AU83" s="201" t="s">
        <v>76</v>
      </c>
      <c r="AY83" s="200" t="s">
        <v>139</v>
      </c>
      <c r="BK83" s="202">
        <f>SUM(BK84:BK85)</f>
        <v>0</v>
      </c>
    </row>
    <row r="84" spans="1:65" s="2" customFormat="1" ht="16.5" customHeight="1">
      <c r="A84" s="39"/>
      <c r="B84" s="40"/>
      <c r="C84" s="235" t="s">
        <v>76</v>
      </c>
      <c r="D84" s="235" t="s">
        <v>228</v>
      </c>
      <c r="E84" s="236" t="s">
        <v>851</v>
      </c>
      <c r="F84" s="237" t="s">
        <v>852</v>
      </c>
      <c r="G84" s="238" t="s">
        <v>352</v>
      </c>
      <c r="H84" s="239">
        <v>1</v>
      </c>
      <c r="I84" s="240"/>
      <c r="J84" s="241">
        <f>ROUND(I84*H84,2)</f>
        <v>0</v>
      </c>
      <c r="K84" s="237" t="s">
        <v>19</v>
      </c>
      <c r="L84" s="242"/>
      <c r="M84" s="243" t="s">
        <v>19</v>
      </c>
      <c r="N84" s="244" t="s">
        <v>40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853</v>
      </c>
      <c r="AT84" s="216" t="s">
        <v>228</v>
      </c>
      <c r="AU84" s="216" t="s">
        <v>78</v>
      </c>
      <c r="AY84" s="18" t="s">
        <v>139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76</v>
      </c>
      <c r="BK84" s="217">
        <f>ROUND(I84*H84,2)</f>
        <v>0</v>
      </c>
      <c r="BL84" s="18" t="s">
        <v>853</v>
      </c>
      <c r="BM84" s="216" t="s">
        <v>854</v>
      </c>
    </row>
    <row r="85" spans="1:47" s="2" customFormat="1" ht="12">
      <c r="A85" s="39"/>
      <c r="B85" s="40"/>
      <c r="C85" s="41"/>
      <c r="D85" s="225" t="s">
        <v>843</v>
      </c>
      <c r="E85" s="41"/>
      <c r="F85" s="250" t="s">
        <v>844</v>
      </c>
      <c r="G85" s="41"/>
      <c r="H85" s="41"/>
      <c r="I85" s="220"/>
      <c r="J85" s="41"/>
      <c r="K85" s="41"/>
      <c r="L85" s="45"/>
      <c r="M85" s="246"/>
      <c r="N85" s="247"/>
      <c r="O85" s="248"/>
      <c r="P85" s="248"/>
      <c r="Q85" s="248"/>
      <c r="R85" s="248"/>
      <c r="S85" s="248"/>
      <c r="T85" s="24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843</v>
      </c>
      <c r="AU85" s="18" t="s">
        <v>78</v>
      </c>
    </row>
    <row r="86" spans="1:31" s="2" customFormat="1" ht="6.95" customHeight="1">
      <c r="A86" s="39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45"/>
      <c r="M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Infrastruktura - stavební část - B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21. 6. 2022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ROUND(J97,2)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ROUND((SUM(BE97:BE345)),2)</f>
        <v>0</v>
      </c>
      <c r="G33" s="39"/>
      <c r="H33" s="39"/>
      <c r="I33" s="149">
        <v>0.21</v>
      </c>
      <c r="J33" s="148">
        <f>ROUND(((SUM(BE97:BE345))*I33),2)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ROUND((SUM(BF97:BF345)),2)</f>
        <v>0</v>
      </c>
      <c r="G34" s="39"/>
      <c r="H34" s="39"/>
      <c r="I34" s="149">
        <v>0.15</v>
      </c>
      <c r="J34" s="148">
        <f>ROUND(((SUM(BF97:BF345))*I34),2)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ROUND((SUM(BG97:BG345)),2)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ROUND((SUM(BH97:BH345)),2)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ROUND((SUM(BI97:BI345)),2)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Infrastruktura - stavební část - B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B01 -  04 - Zázemí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Děčín - Máchovo náměstí</v>
      </c>
      <c r="G52" s="41"/>
      <c r="H52" s="41"/>
      <c r="I52" s="33" t="s">
        <v>23</v>
      </c>
      <c r="J52" s="73" t="str">
        <f>IF(J12="","",J12)</f>
        <v>21. 6. 2022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856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857</v>
      </c>
      <c r="E62" s="175"/>
      <c r="F62" s="175"/>
      <c r="G62" s="175"/>
      <c r="H62" s="175"/>
      <c r="I62" s="175"/>
      <c r="J62" s="176">
        <f>J118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J146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858</v>
      </c>
      <c r="E64" s="175"/>
      <c r="F64" s="175"/>
      <c r="G64" s="175"/>
      <c r="H64" s="175"/>
      <c r="I64" s="175"/>
      <c r="J64" s="176">
        <f>J153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97</v>
      </c>
      <c r="E65" s="175"/>
      <c r="F65" s="175"/>
      <c r="G65" s="175"/>
      <c r="H65" s="175"/>
      <c r="I65" s="175"/>
      <c r="J65" s="176">
        <f>J160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98</v>
      </c>
      <c r="E66" s="175"/>
      <c r="F66" s="175"/>
      <c r="G66" s="175"/>
      <c r="H66" s="175"/>
      <c r="I66" s="175"/>
      <c r="J66" s="176">
        <f>J171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100</v>
      </c>
      <c r="E67" s="175"/>
      <c r="F67" s="175"/>
      <c r="G67" s="175"/>
      <c r="H67" s="175"/>
      <c r="I67" s="175"/>
      <c r="J67" s="176">
        <f>J184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103</v>
      </c>
      <c r="E68" s="169"/>
      <c r="F68" s="169"/>
      <c r="G68" s="169"/>
      <c r="H68" s="169"/>
      <c r="I68" s="169"/>
      <c r="J68" s="170">
        <f>J186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859</v>
      </c>
      <c r="E69" s="175"/>
      <c r="F69" s="175"/>
      <c r="G69" s="175"/>
      <c r="H69" s="175"/>
      <c r="I69" s="175"/>
      <c r="J69" s="176">
        <f>J187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860</v>
      </c>
      <c r="E70" s="175"/>
      <c r="F70" s="175"/>
      <c r="G70" s="175"/>
      <c r="H70" s="175"/>
      <c r="I70" s="175"/>
      <c r="J70" s="176">
        <f>J198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J200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861</v>
      </c>
      <c r="E72" s="175"/>
      <c r="F72" s="175"/>
      <c r="G72" s="175"/>
      <c r="H72" s="175"/>
      <c r="I72" s="175"/>
      <c r="J72" s="176">
        <f>J275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J298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J312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111</v>
      </c>
      <c r="E75" s="175"/>
      <c r="F75" s="175"/>
      <c r="G75" s="175"/>
      <c r="H75" s="175"/>
      <c r="I75" s="175"/>
      <c r="J75" s="176">
        <f>J329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113</v>
      </c>
      <c r="E76" s="175"/>
      <c r="F76" s="175"/>
      <c r="G76" s="175"/>
      <c r="H76" s="175"/>
      <c r="I76" s="175"/>
      <c r="J76" s="176">
        <f>J331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6"/>
      <c r="C77" s="167"/>
      <c r="D77" s="168" t="s">
        <v>119</v>
      </c>
      <c r="E77" s="169"/>
      <c r="F77" s="169"/>
      <c r="G77" s="169"/>
      <c r="H77" s="169"/>
      <c r="I77" s="169"/>
      <c r="J77" s="170">
        <f>J339</f>
        <v>0</v>
      </c>
      <c r="K77" s="167"/>
      <c r="L77" s="17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124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61" t="str">
        <f>E7</f>
        <v>Infrastruktura - stavební část - B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89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 xml:space="preserve">B01 -  04 - Zázemí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Děčín - Máchovo náměstí</v>
      </c>
      <c r="G91" s="41"/>
      <c r="H91" s="41"/>
      <c r="I91" s="33" t="s">
        <v>23</v>
      </c>
      <c r="J91" s="73" t="str">
        <f>IF(J12="","",J12)</f>
        <v>21. 6. 2022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 xml:space="preserve"> </v>
      </c>
      <c r="G93" s="41"/>
      <c r="H93" s="41"/>
      <c r="I93" s="33" t="s">
        <v>31</v>
      </c>
      <c r="J93" s="37" t="str">
        <f>E21</f>
        <v xml:space="preserve"> 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29</v>
      </c>
      <c r="D94" s="41"/>
      <c r="E94" s="41"/>
      <c r="F94" s="28" t="str">
        <f>IF(E18="","",E18)</f>
        <v>Vyplň údaj</v>
      </c>
      <c r="G94" s="41"/>
      <c r="H94" s="41"/>
      <c r="I94" s="33" t="s">
        <v>32</v>
      </c>
      <c r="J94" s="37" t="str">
        <f>E24</f>
        <v xml:space="preserve"> 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78"/>
      <c r="B96" s="179"/>
      <c r="C96" s="180" t="s">
        <v>125</v>
      </c>
      <c r="D96" s="181" t="s">
        <v>54</v>
      </c>
      <c r="E96" s="181" t="s">
        <v>50</v>
      </c>
      <c r="F96" s="181" t="s">
        <v>51</v>
      </c>
      <c r="G96" s="181" t="s">
        <v>126</v>
      </c>
      <c r="H96" s="181" t="s">
        <v>127</v>
      </c>
      <c r="I96" s="181" t="s">
        <v>128</v>
      </c>
      <c r="J96" s="181" t="s">
        <v>93</v>
      </c>
      <c r="K96" s="182" t="s">
        <v>129</v>
      </c>
      <c r="L96" s="183"/>
      <c r="M96" s="93" t="s">
        <v>19</v>
      </c>
      <c r="N96" s="94" t="s">
        <v>39</v>
      </c>
      <c r="O96" s="94" t="s">
        <v>130</v>
      </c>
      <c r="P96" s="94" t="s">
        <v>131</v>
      </c>
      <c r="Q96" s="94" t="s">
        <v>132</v>
      </c>
      <c r="R96" s="94" t="s">
        <v>133</v>
      </c>
      <c r="S96" s="94" t="s">
        <v>134</v>
      </c>
      <c r="T96" s="95" t="s">
        <v>135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1:63" s="2" customFormat="1" ht="22.8" customHeight="1">
      <c r="A97" s="39"/>
      <c r="B97" s="40"/>
      <c r="C97" s="100" t="s">
        <v>136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P98+P186+P339</f>
        <v>0</v>
      </c>
      <c r="Q97" s="97"/>
      <c r="R97" s="186">
        <f>R98+R186+R339</f>
        <v>0</v>
      </c>
      <c r="S97" s="97"/>
      <c r="T97" s="187">
        <f>T98+T186+T339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68</v>
      </c>
      <c r="AU97" s="18" t="s">
        <v>94</v>
      </c>
      <c r="BK97" s="188">
        <f>BK98+BK186+BK339</f>
        <v>0</v>
      </c>
    </row>
    <row r="98" spans="1:63" s="12" customFormat="1" ht="25.9" customHeight="1">
      <c r="A98" s="12"/>
      <c r="B98" s="189"/>
      <c r="C98" s="190"/>
      <c r="D98" s="191" t="s">
        <v>68</v>
      </c>
      <c r="E98" s="192" t="s">
        <v>137</v>
      </c>
      <c r="F98" s="192" t="s">
        <v>138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P99+P118+P146+P153+P160+P171+P184</f>
        <v>0</v>
      </c>
      <c r="Q98" s="197"/>
      <c r="R98" s="198">
        <f>R99+R118+R146+R153+R160+R171+R184</f>
        <v>0</v>
      </c>
      <c r="S98" s="197"/>
      <c r="T98" s="199">
        <f>T99+T118+T146+T153+T160+T171+T184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76</v>
      </c>
      <c r="AT98" s="201" t="s">
        <v>68</v>
      </c>
      <c r="AU98" s="201" t="s">
        <v>69</v>
      </c>
      <c r="AY98" s="200" t="s">
        <v>139</v>
      </c>
      <c r="BK98" s="202">
        <f>BK99+BK118+BK146+BK153+BK160+BK171+BK184</f>
        <v>0</v>
      </c>
    </row>
    <row r="99" spans="1:63" s="12" customFormat="1" ht="22.8" customHeight="1">
      <c r="A99" s="12"/>
      <c r="B99" s="189"/>
      <c r="C99" s="190"/>
      <c r="D99" s="191" t="s">
        <v>68</v>
      </c>
      <c r="E99" s="203" t="s">
        <v>76</v>
      </c>
      <c r="F99" s="203" t="s">
        <v>862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SUM(P100:P117)</f>
        <v>0</v>
      </c>
      <c r="Q99" s="197"/>
      <c r="R99" s="198">
        <f>SUM(R100:R117)</f>
        <v>0</v>
      </c>
      <c r="S99" s="197"/>
      <c r="T99" s="199">
        <f>SUM(T100:T117)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76</v>
      </c>
      <c r="AT99" s="201" t="s">
        <v>68</v>
      </c>
      <c r="AU99" s="201" t="s">
        <v>76</v>
      </c>
      <c r="AY99" s="200" t="s">
        <v>139</v>
      </c>
      <c r="BK99" s="202">
        <f>SUM(BK100:BK117)</f>
        <v>0</v>
      </c>
    </row>
    <row r="100" spans="1:65" s="2" customFormat="1" ht="37.8" customHeight="1">
      <c r="A100" s="39"/>
      <c r="B100" s="40"/>
      <c r="C100" s="205" t="s">
        <v>76</v>
      </c>
      <c r="D100" s="205" t="s">
        <v>142</v>
      </c>
      <c r="E100" s="206" t="s">
        <v>863</v>
      </c>
      <c r="F100" s="207" t="s">
        <v>864</v>
      </c>
      <c r="G100" s="208" t="s">
        <v>157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147</v>
      </c>
      <c r="AT100" s="216" t="s">
        <v>142</v>
      </c>
      <c r="AU100" s="216" t="s">
        <v>78</v>
      </c>
      <c r="AY100" s="18" t="s">
        <v>139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76</v>
      </c>
      <c r="BK100" s="217">
        <f>ROUND(I100*H100,2)</f>
        <v>0</v>
      </c>
      <c r="BL100" s="18" t="s">
        <v>147</v>
      </c>
      <c r="BM100" s="216" t="s">
        <v>865</v>
      </c>
    </row>
    <row r="101" spans="1:65" s="2" customFormat="1" ht="37.8" customHeight="1">
      <c r="A101" s="39"/>
      <c r="B101" s="40"/>
      <c r="C101" s="205" t="s">
        <v>78</v>
      </c>
      <c r="D101" s="205" t="s">
        <v>142</v>
      </c>
      <c r="E101" s="206" t="s">
        <v>866</v>
      </c>
      <c r="F101" s="207" t="s">
        <v>867</v>
      </c>
      <c r="G101" s="208" t="s">
        <v>157</v>
      </c>
      <c r="H101" s="209">
        <v>9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40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147</v>
      </c>
      <c r="AT101" s="216" t="s">
        <v>142</v>
      </c>
      <c r="AU101" s="216" t="s">
        <v>78</v>
      </c>
      <c r="AY101" s="18" t="s">
        <v>139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76</v>
      </c>
      <c r="BK101" s="217">
        <f>ROUND(I101*H101,2)</f>
        <v>0</v>
      </c>
      <c r="BL101" s="18" t="s">
        <v>147</v>
      </c>
      <c r="BM101" s="216" t="s">
        <v>868</v>
      </c>
    </row>
    <row r="102" spans="1:65" s="2" customFormat="1" ht="24.15" customHeight="1">
      <c r="A102" s="39"/>
      <c r="B102" s="40"/>
      <c r="C102" s="205" t="s">
        <v>140</v>
      </c>
      <c r="D102" s="205" t="s">
        <v>142</v>
      </c>
      <c r="E102" s="206" t="s">
        <v>869</v>
      </c>
      <c r="F102" s="207" t="s">
        <v>870</v>
      </c>
      <c r="G102" s="208" t="s">
        <v>199</v>
      </c>
      <c r="H102" s="209">
        <v>2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40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147</v>
      </c>
      <c r="AT102" s="216" t="s">
        <v>142</v>
      </c>
      <c r="AU102" s="216" t="s">
        <v>78</v>
      </c>
      <c r="AY102" s="18" t="s">
        <v>139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76</v>
      </c>
      <c r="BK102" s="217">
        <f>ROUND(I102*H102,2)</f>
        <v>0</v>
      </c>
      <c r="BL102" s="18" t="s">
        <v>147</v>
      </c>
      <c r="BM102" s="216" t="s">
        <v>871</v>
      </c>
    </row>
    <row r="103" spans="1:65" s="2" customFormat="1" ht="16.5" customHeight="1">
      <c r="A103" s="39"/>
      <c r="B103" s="40"/>
      <c r="C103" s="205" t="s">
        <v>147</v>
      </c>
      <c r="D103" s="205" t="s">
        <v>142</v>
      </c>
      <c r="E103" s="206" t="s">
        <v>872</v>
      </c>
      <c r="F103" s="207" t="s">
        <v>873</v>
      </c>
      <c r="G103" s="208" t="s">
        <v>157</v>
      </c>
      <c r="H103" s="209">
        <v>51.5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40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147</v>
      </c>
      <c r="AT103" s="216" t="s">
        <v>142</v>
      </c>
      <c r="AU103" s="216" t="s">
        <v>78</v>
      </c>
      <c r="AY103" s="18" t="s">
        <v>139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76</v>
      </c>
      <c r="BK103" s="217">
        <f>ROUND(I103*H103,2)</f>
        <v>0</v>
      </c>
      <c r="BL103" s="18" t="s">
        <v>147</v>
      </c>
      <c r="BM103" s="216" t="s">
        <v>874</v>
      </c>
    </row>
    <row r="104" spans="1:65" s="2" customFormat="1" ht="24.15" customHeight="1">
      <c r="A104" s="39"/>
      <c r="B104" s="40"/>
      <c r="C104" s="205" t="s">
        <v>167</v>
      </c>
      <c r="D104" s="205" t="s">
        <v>142</v>
      </c>
      <c r="E104" s="206" t="s">
        <v>875</v>
      </c>
      <c r="F104" s="207" t="s">
        <v>876</v>
      </c>
      <c r="G104" s="208" t="s">
        <v>256</v>
      </c>
      <c r="H104" s="209">
        <v>2.646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147</v>
      </c>
      <c r="AT104" s="216" t="s">
        <v>142</v>
      </c>
      <c r="AU104" s="216" t="s">
        <v>78</v>
      </c>
      <c r="AY104" s="18" t="s">
        <v>139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76</v>
      </c>
      <c r="BK104" s="217">
        <f>ROUND(I104*H104,2)</f>
        <v>0</v>
      </c>
      <c r="BL104" s="18" t="s">
        <v>147</v>
      </c>
      <c r="BM104" s="216" t="s">
        <v>877</v>
      </c>
    </row>
    <row r="105" spans="1:51" s="13" customFormat="1" ht="12">
      <c r="A105" s="13"/>
      <c r="B105" s="223"/>
      <c r="C105" s="224"/>
      <c r="D105" s="225" t="s">
        <v>164</v>
      </c>
      <c r="E105" s="226" t="s">
        <v>19</v>
      </c>
      <c r="F105" s="227" t="s">
        <v>878</v>
      </c>
      <c r="G105" s="224"/>
      <c r="H105" s="228">
        <v>2.646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164</v>
      </c>
      <c r="AU105" s="234" t="s">
        <v>78</v>
      </c>
      <c r="AV105" s="13" t="s">
        <v>78</v>
      </c>
      <c r="AW105" s="13" t="s">
        <v>166</v>
      </c>
      <c r="AX105" s="13" t="s">
        <v>69</v>
      </c>
      <c r="AY105" s="234" t="s">
        <v>139</v>
      </c>
    </row>
    <row r="106" spans="1:51" s="14" customFormat="1" ht="12">
      <c r="A106" s="14"/>
      <c r="B106" s="251"/>
      <c r="C106" s="252"/>
      <c r="D106" s="225" t="s">
        <v>164</v>
      </c>
      <c r="E106" s="253" t="s">
        <v>19</v>
      </c>
      <c r="F106" s="254" t="s">
        <v>879</v>
      </c>
      <c r="G106" s="252"/>
      <c r="H106" s="255">
        <v>2.646</v>
      </c>
      <c r="I106" s="256"/>
      <c r="J106" s="252"/>
      <c r="K106" s="252"/>
      <c r="L106" s="257"/>
      <c r="M106" s="258"/>
      <c r="N106" s="259"/>
      <c r="O106" s="259"/>
      <c r="P106" s="259"/>
      <c r="Q106" s="259"/>
      <c r="R106" s="259"/>
      <c r="S106" s="259"/>
      <c r="T106" s="26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1" t="s">
        <v>164</v>
      </c>
      <c r="AU106" s="261" t="s">
        <v>78</v>
      </c>
      <c r="AV106" s="14" t="s">
        <v>147</v>
      </c>
      <c r="AW106" s="14" t="s">
        <v>166</v>
      </c>
      <c r="AX106" s="14" t="s">
        <v>76</v>
      </c>
      <c r="AY106" s="261" t="s">
        <v>139</v>
      </c>
    </row>
    <row r="107" spans="1:65" s="2" customFormat="1" ht="24.15" customHeight="1">
      <c r="A107" s="39"/>
      <c r="B107" s="40"/>
      <c r="C107" s="205" t="s">
        <v>172</v>
      </c>
      <c r="D107" s="205" t="s">
        <v>142</v>
      </c>
      <c r="E107" s="206" t="s">
        <v>880</v>
      </c>
      <c r="F107" s="207" t="s">
        <v>881</v>
      </c>
      <c r="G107" s="208" t="s">
        <v>882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147</v>
      </c>
      <c r="AT107" s="216" t="s">
        <v>142</v>
      </c>
      <c r="AU107" s="216" t="s">
        <v>78</v>
      </c>
      <c r="AY107" s="18" t="s">
        <v>139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76</v>
      </c>
      <c r="BK107" s="217">
        <f>ROUND(I107*H107,2)</f>
        <v>0</v>
      </c>
      <c r="BL107" s="18" t="s">
        <v>147</v>
      </c>
      <c r="BM107" s="216" t="s">
        <v>883</v>
      </c>
    </row>
    <row r="108" spans="1:65" s="2" customFormat="1" ht="37.8" customHeight="1">
      <c r="A108" s="39"/>
      <c r="B108" s="40"/>
      <c r="C108" s="205" t="s">
        <v>179</v>
      </c>
      <c r="D108" s="205" t="s">
        <v>142</v>
      </c>
      <c r="E108" s="206" t="s">
        <v>884</v>
      </c>
      <c r="F108" s="207" t="s">
        <v>885</v>
      </c>
      <c r="G108" s="208" t="s">
        <v>256</v>
      </c>
      <c r="H108" s="209">
        <v>6.5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147</v>
      </c>
      <c r="AT108" s="216" t="s">
        <v>142</v>
      </c>
      <c r="AU108" s="216" t="s">
        <v>78</v>
      </c>
      <c r="AY108" s="18" t="s">
        <v>139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76</v>
      </c>
      <c r="BK108" s="217">
        <f>ROUND(I108*H108,2)</f>
        <v>0</v>
      </c>
      <c r="BL108" s="18" t="s">
        <v>147</v>
      </c>
      <c r="BM108" s="216" t="s">
        <v>886</v>
      </c>
    </row>
    <row r="109" spans="1:65" s="2" customFormat="1" ht="16.5" customHeight="1">
      <c r="A109" s="39"/>
      <c r="B109" s="40"/>
      <c r="C109" s="235" t="s">
        <v>185</v>
      </c>
      <c r="D109" s="235" t="s">
        <v>228</v>
      </c>
      <c r="E109" s="236" t="s">
        <v>887</v>
      </c>
      <c r="F109" s="237" t="s">
        <v>888</v>
      </c>
      <c r="G109" s="238" t="s">
        <v>145</v>
      </c>
      <c r="H109" s="239">
        <v>13</v>
      </c>
      <c r="I109" s="240"/>
      <c r="J109" s="241">
        <f>ROUND(I109*H109,2)</f>
        <v>0</v>
      </c>
      <c r="K109" s="237" t="s">
        <v>19</v>
      </c>
      <c r="L109" s="242"/>
      <c r="M109" s="243" t="s">
        <v>19</v>
      </c>
      <c r="N109" s="244" t="s">
        <v>40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185</v>
      </c>
      <c r="AT109" s="216" t="s">
        <v>228</v>
      </c>
      <c r="AU109" s="216" t="s">
        <v>78</v>
      </c>
      <c r="AY109" s="18" t="s">
        <v>139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76</v>
      </c>
      <c r="BK109" s="217">
        <f>ROUND(I109*H109,2)</f>
        <v>0</v>
      </c>
      <c r="BL109" s="18" t="s">
        <v>147</v>
      </c>
      <c r="BM109" s="216" t="s">
        <v>889</v>
      </c>
    </row>
    <row r="110" spans="1:51" s="13" customFormat="1" ht="12">
      <c r="A110" s="13"/>
      <c r="B110" s="223"/>
      <c r="C110" s="224"/>
      <c r="D110" s="225" t="s">
        <v>164</v>
      </c>
      <c r="E110" s="226" t="s">
        <v>19</v>
      </c>
      <c r="F110" s="227" t="s">
        <v>890</v>
      </c>
      <c r="G110" s="224"/>
      <c r="H110" s="228">
        <v>13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164</v>
      </c>
      <c r="AU110" s="234" t="s">
        <v>78</v>
      </c>
      <c r="AV110" s="13" t="s">
        <v>78</v>
      </c>
      <c r="AW110" s="13" t="s">
        <v>166</v>
      </c>
      <c r="AX110" s="13" t="s">
        <v>69</v>
      </c>
      <c r="AY110" s="234" t="s">
        <v>139</v>
      </c>
    </row>
    <row r="111" spans="1:51" s="14" customFormat="1" ht="12">
      <c r="A111" s="14"/>
      <c r="B111" s="251"/>
      <c r="C111" s="252"/>
      <c r="D111" s="225" t="s">
        <v>164</v>
      </c>
      <c r="E111" s="253" t="s">
        <v>19</v>
      </c>
      <c r="F111" s="254" t="s">
        <v>879</v>
      </c>
      <c r="G111" s="252"/>
      <c r="H111" s="255">
        <v>13</v>
      </c>
      <c r="I111" s="256"/>
      <c r="J111" s="252"/>
      <c r="K111" s="252"/>
      <c r="L111" s="257"/>
      <c r="M111" s="258"/>
      <c r="N111" s="259"/>
      <c r="O111" s="259"/>
      <c r="P111" s="259"/>
      <c r="Q111" s="259"/>
      <c r="R111" s="259"/>
      <c r="S111" s="259"/>
      <c r="T111" s="26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1" t="s">
        <v>164</v>
      </c>
      <c r="AU111" s="261" t="s">
        <v>78</v>
      </c>
      <c r="AV111" s="14" t="s">
        <v>147</v>
      </c>
      <c r="AW111" s="14" t="s">
        <v>166</v>
      </c>
      <c r="AX111" s="14" t="s">
        <v>76</v>
      </c>
      <c r="AY111" s="261" t="s">
        <v>139</v>
      </c>
    </row>
    <row r="112" spans="1:65" s="2" customFormat="1" ht="24.15" customHeight="1">
      <c r="A112" s="39"/>
      <c r="B112" s="40"/>
      <c r="C112" s="205" t="s">
        <v>191</v>
      </c>
      <c r="D112" s="205" t="s">
        <v>142</v>
      </c>
      <c r="E112" s="206" t="s">
        <v>891</v>
      </c>
      <c r="F112" s="207" t="s">
        <v>892</v>
      </c>
      <c r="G112" s="208" t="s">
        <v>157</v>
      </c>
      <c r="H112" s="209">
        <v>60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147</v>
      </c>
      <c r="AT112" s="216" t="s">
        <v>142</v>
      </c>
      <c r="AU112" s="216" t="s">
        <v>78</v>
      </c>
      <c r="AY112" s="18" t="s">
        <v>139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76</v>
      </c>
      <c r="BK112" s="217">
        <f>ROUND(I112*H112,2)</f>
        <v>0</v>
      </c>
      <c r="BL112" s="18" t="s">
        <v>147</v>
      </c>
      <c r="BM112" s="216" t="s">
        <v>893</v>
      </c>
    </row>
    <row r="113" spans="1:65" s="2" customFormat="1" ht="24.15" customHeight="1">
      <c r="A113" s="39"/>
      <c r="B113" s="40"/>
      <c r="C113" s="205" t="s">
        <v>196</v>
      </c>
      <c r="D113" s="205" t="s">
        <v>142</v>
      </c>
      <c r="E113" s="206" t="s">
        <v>894</v>
      </c>
      <c r="F113" s="207" t="s">
        <v>895</v>
      </c>
      <c r="G113" s="208" t="s">
        <v>157</v>
      </c>
      <c r="H113" s="209">
        <v>60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40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147</v>
      </c>
      <c r="AT113" s="216" t="s">
        <v>142</v>
      </c>
      <c r="AU113" s="216" t="s">
        <v>78</v>
      </c>
      <c r="AY113" s="18" t="s">
        <v>139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76</v>
      </c>
      <c r="BK113" s="217">
        <f>ROUND(I113*H113,2)</f>
        <v>0</v>
      </c>
      <c r="BL113" s="18" t="s">
        <v>147</v>
      </c>
      <c r="BM113" s="216" t="s">
        <v>896</v>
      </c>
    </row>
    <row r="114" spans="1:65" s="2" customFormat="1" ht="16.5" customHeight="1">
      <c r="A114" s="39"/>
      <c r="B114" s="40"/>
      <c r="C114" s="235" t="s">
        <v>202</v>
      </c>
      <c r="D114" s="235" t="s">
        <v>228</v>
      </c>
      <c r="E114" s="236" t="s">
        <v>897</v>
      </c>
      <c r="F114" s="237" t="s">
        <v>898</v>
      </c>
      <c r="G114" s="238" t="s">
        <v>691</v>
      </c>
      <c r="H114" s="239">
        <v>1.2</v>
      </c>
      <c r="I114" s="240"/>
      <c r="J114" s="241">
        <f>ROUND(I114*H114,2)</f>
        <v>0</v>
      </c>
      <c r="K114" s="237" t="s">
        <v>19</v>
      </c>
      <c r="L114" s="242"/>
      <c r="M114" s="243" t="s">
        <v>19</v>
      </c>
      <c r="N114" s="244" t="s">
        <v>40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185</v>
      </c>
      <c r="AT114" s="216" t="s">
        <v>228</v>
      </c>
      <c r="AU114" s="216" t="s">
        <v>78</v>
      </c>
      <c r="AY114" s="18" t="s">
        <v>139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76</v>
      </c>
      <c r="BK114" s="217">
        <f>ROUND(I114*H114,2)</f>
        <v>0</v>
      </c>
      <c r="BL114" s="18" t="s">
        <v>147</v>
      </c>
      <c r="BM114" s="216" t="s">
        <v>899</v>
      </c>
    </row>
    <row r="115" spans="1:51" s="13" customFormat="1" ht="12">
      <c r="A115" s="13"/>
      <c r="B115" s="223"/>
      <c r="C115" s="224"/>
      <c r="D115" s="225" t="s">
        <v>164</v>
      </c>
      <c r="E115" s="226" t="s">
        <v>19</v>
      </c>
      <c r="F115" s="227" t="s">
        <v>900</v>
      </c>
      <c r="G115" s="224"/>
      <c r="H115" s="228">
        <v>1.2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164</v>
      </c>
      <c r="AU115" s="234" t="s">
        <v>78</v>
      </c>
      <c r="AV115" s="13" t="s">
        <v>78</v>
      </c>
      <c r="AW115" s="13" t="s">
        <v>166</v>
      </c>
      <c r="AX115" s="13" t="s">
        <v>69</v>
      </c>
      <c r="AY115" s="234" t="s">
        <v>139</v>
      </c>
    </row>
    <row r="116" spans="1:51" s="14" customFormat="1" ht="12">
      <c r="A116" s="14"/>
      <c r="B116" s="251"/>
      <c r="C116" s="252"/>
      <c r="D116" s="225" t="s">
        <v>164</v>
      </c>
      <c r="E116" s="253" t="s">
        <v>19</v>
      </c>
      <c r="F116" s="254" t="s">
        <v>879</v>
      </c>
      <c r="G116" s="252"/>
      <c r="H116" s="255">
        <v>1.2</v>
      </c>
      <c r="I116" s="256"/>
      <c r="J116" s="252"/>
      <c r="K116" s="252"/>
      <c r="L116" s="257"/>
      <c r="M116" s="258"/>
      <c r="N116" s="259"/>
      <c r="O116" s="259"/>
      <c r="P116" s="259"/>
      <c r="Q116" s="259"/>
      <c r="R116" s="259"/>
      <c r="S116" s="259"/>
      <c r="T116" s="26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1" t="s">
        <v>164</v>
      </c>
      <c r="AU116" s="261" t="s">
        <v>78</v>
      </c>
      <c r="AV116" s="14" t="s">
        <v>147</v>
      </c>
      <c r="AW116" s="14" t="s">
        <v>166</v>
      </c>
      <c r="AX116" s="14" t="s">
        <v>76</v>
      </c>
      <c r="AY116" s="261" t="s">
        <v>139</v>
      </c>
    </row>
    <row r="117" spans="1:65" s="2" customFormat="1" ht="21.75" customHeight="1">
      <c r="A117" s="39"/>
      <c r="B117" s="40"/>
      <c r="C117" s="205" t="s">
        <v>207</v>
      </c>
      <c r="D117" s="205" t="s">
        <v>142</v>
      </c>
      <c r="E117" s="206" t="s">
        <v>901</v>
      </c>
      <c r="F117" s="207" t="s">
        <v>902</v>
      </c>
      <c r="G117" s="208" t="s">
        <v>157</v>
      </c>
      <c r="H117" s="209">
        <v>9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40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147</v>
      </c>
      <c r="AT117" s="216" t="s">
        <v>142</v>
      </c>
      <c r="AU117" s="216" t="s">
        <v>78</v>
      </c>
      <c r="AY117" s="18" t="s">
        <v>139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76</v>
      </c>
      <c r="BK117" s="217">
        <f>ROUND(I117*H117,2)</f>
        <v>0</v>
      </c>
      <c r="BL117" s="18" t="s">
        <v>147</v>
      </c>
      <c r="BM117" s="216" t="s">
        <v>903</v>
      </c>
    </row>
    <row r="118" spans="1:63" s="12" customFormat="1" ht="22.8" customHeight="1">
      <c r="A118" s="12"/>
      <c r="B118" s="189"/>
      <c r="C118" s="190"/>
      <c r="D118" s="191" t="s">
        <v>68</v>
      </c>
      <c r="E118" s="203" t="s">
        <v>78</v>
      </c>
      <c r="F118" s="203" t="s">
        <v>904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SUM(P119:P145)</f>
        <v>0</v>
      </c>
      <c r="Q118" s="197"/>
      <c r="R118" s="198">
        <f>SUM(R119:R145)</f>
        <v>0</v>
      </c>
      <c r="S118" s="197"/>
      <c r="T118" s="199">
        <f>SUM(T119:T145)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76</v>
      </c>
      <c r="AT118" s="201" t="s">
        <v>68</v>
      </c>
      <c r="AU118" s="201" t="s">
        <v>76</v>
      </c>
      <c r="AY118" s="200" t="s">
        <v>139</v>
      </c>
      <c r="BK118" s="202">
        <f>SUM(BK119:BK145)</f>
        <v>0</v>
      </c>
    </row>
    <row r="119" spans="1:65" s="2" customFormat="1" ht="24.15" customHeight="1">
      <c r="A119" s="39"/>
      <c r="B119" s="40"/>
      <c r="C119" s="205" t="s">
        <v>212</v>
      </c>
      <c r="D119" s="205" t="s">
        <v>142</v>
      </c>
      <c r="E119" s="206" t="s">
        <v>905</v>
      </c>
      <c r="F119" s="207" t="s">
        <v>906</v>
      </c>
      <c r="G119" s="208" t="s">
        <v>157</v>
      </c>
      <c r="H119" s="209">
        <v>39.56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147</v>
      </c>
      <c r="AT119" s="216" t="s">
        <v>142</v>
      </c>
      <c r="AU119" s="216" t="s">
        <v>78</v>
      </c>
      <c r="AY119" s="18" t="s">
        <v>139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76</v>
      </c>
      <c r="BK119" s="217">
        <f>ROUND(I119*H119,2)</f>
        <v>0</v>
      </c>
      <c r="BL119" s="18" t="s">
        <v>147</v>
      </c>
      <c r="BM119" s="216" t="s">
        <v>907</v>
      </c>
    </row>
    <row r="120" spans="1:51" s="13" customFormat="1" ht="12">
      <c r="A120" s="13"/>
      <c r="B120" s="223"/>
      <c r="C120" s="224"/>
      <c r="D120" s="225" t="s">
        <v>164</v>
      </c>
      <c r="E120" s="226" t="s">
        <v>19</v>
      </c>
      <c r="F120" s="227" t="s">
        <v>908</v>
      </c>
      <c r="G120" s="224"/>
      <c r="H120" s="228">
        <v>39.56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164</v>
      </c>
      <c r="AU120" s="234" t="s">
        <v>78</v>
      </c>
      <c r="AV120" s="13" t="s">
        <v>78</v>
      </c>
      <c r="AW120" s="13" t="s">
        <v>166</v>
      </c>
      <c r="AX120" s="13" t="s">
        <v>69</v>
      </c>
      <c r="AY120" s="234" t="s">
        <v>139</v>
      </c>
    </row>
    <row r="121" spans="1:51" s="14" customFormat="1" ht="12">
      <c r="A121" s="14"/>
      <c r="B121" s="251"/>
      <c r="C121" s="252"/>
      <c r="D121" s="225" t="s">
        <v>164</v>
      </c>
      <c r="E121" s="253" t="s">
        <v>19</v>
      </c>
      <c r="F121" s="254" t="s">
        <v>879</v>
      </c>
      <c r="G121" s="252"/>
      <c r="H121" s="255">
        <v>39.56</v>
      </c>
      <c r="I121" s="256"/>
      <c r="J121" s="252"/>
      <c r="K121" s="252"/>
      <c r="L121" s="257"/>
      <c r="M121" s="258"/>
      <c r="N121" s="259"/>
      <c r="O121" s="259"/>
      <c r="P121" s="259"/>
      <c r="Q121" s="259"/>
      <c r="R121" s="259"/>
      <c r="S121" s="259"/>
      <c r="T121" s="26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1" t="s">
        <v>164</v>
      </c>
      <c r="AU121" s="261" t="s">
        <v>78</v>
      </c>
      <c r="AV121" s="14" t="s">
        <v>147</v>
      </c>
      <c r="AW121" s="14" t="s">
        <v>166</v>
      </c>
      <c r="AX121" s="14" t="s">
        <v>76</v>
      </c>
      <c r="AY121" s="261" t="s">
        <v>139</v>
      </c>
    </row>
    <row r="122" spans="1:65" s="2" customFormat="1" ht="16.5" customHeight="1">
      <c r="A122" s="39"/>
      <c r="B122" s="40"/>
      <c r="C122" s="205" t="s">
        <v>217</v>
      </c>
      <c r="D122" s="205" t="s">
        <v>142</v>
      </c>
      <c r="E122" s="206" t="s">
        <v>909</v>
      </c>
      <c r="F122" s="207" t="s">
        <v>910</v>
      </c>
      <c r="G122" s="208" t="s">
        <v>256</v>
      </c>
      <c r="H122" s="209">
        <v>1.978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147</v>
      </c>
      <c r="AT122" s="216" t="s">
        <v>142</v>
      </c>
      <c r="AU122" s="216" t="s">
        <v>78</v>
      </c>
      <c r="AY122" s="18" t="s">
        <v>139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76</v>
      </c>
      <c r="BK122" s="217">
        <f>ROUND(I122*H122,2)</f>
        <v>0</v>
      </c>
      <c r="BL122" s="18" t="s">
        <v>147</v>
      </c>
      <c r="BM122" s="216" t="s">
        <v>911</v>
      </c>
    </row>
    <row r="123" spans="1:51" s="13" customFormat="1" ht="12">
      <c r="A123" s="13"/>
      <c r="B123" s="223"/>
      <c r="C123" s="224"/>
      <c r="D123" s="225" t="s">
        <v>164</v>
      </c>
      <c r="E123" s="226" t="s">
        <v>19</v>
      </c>
      <c r="F123" s="227" t="s">
        <v>912</v>
      </c>
      <c r="G123" s="224"/>
      <c r="H123" s="228">
        <v>1.978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164</v>
      </c>
      <c r="AU123" s="234" t="s">
        <v>78</v>
      </c>
      <c r="AV123" s="13" t="s">
        <v>78</v>
      </c>
      <c r="AW123" s="13" t="s">
        <v>166</v>
      </c>
      <c r="AX123" s="13" t="s">
        <v>69</v>
      </c>
      <c r="AY123" s="234" t="s">
        <v>139</v>
      </c>
    </row>
    <row r="124" spans="1:51" s="14" customFormat="1" ht="12">
      <c r="A124" s="14"/>
      <c r="B124" s="251"/>
      <c r="C124" s="252"/>
      <c r="D124" s="225" t="s">
        <v>164</v>
      </c>
      <c r="E124" s="253" t="s">
        <v>19</v>
      </c>
      <c r="F124" s="254" t="s">
        <v>879</v>
      </c>
      <c r="G124" s="252"/>
      <c r="H124" s="255">
        <v>1.978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1" t="s">
        <v>164</v>
      </c>
      <c r="AU124" s="261" t="s">
        <v>78</v>
      </c>
      <c r="AV124" s="14" t="s">
        <v>147</v>
      </c>
      <c r="AW124" s="14" t="s">
        <v>166</v>
      </c>
      <c r="AX124" s="14" t="s">
        <v>76</v>
      </c>
      <c r="AY124" s="261" t="s">
        <v>139</v>
      </c>
    </row>
    <row r="125" spans="1:65" s="2" customFormat="1" ht="16.5" customHeight="1">
      <c r="A125" s="39"/>
      <c r="B125" s="40"/>
      <c r="C125" s="235" t="s">
        <v>8</v>
      </c>
      <c r="D125" s="235" t="s">
        <v>228</v>
      </c>
      <c r="E125" s="236" t="s">
        <v>913</v>
      </c>
      <c r="F125" s="237" t="s">
        <v>914</v>
      </c>
      <c r="G125" s="238" t="s">
        <v>157</v>
      </c>
      <c r="H125" s="239">
        <v>39.56</v>
      </c>
      <c r="I125" s="240"/>
      <c r="J125" s="241">
        <f>ROUND(I125*H125,2)</f>
        <v>0</v>
      </c>
      <c r="K125" s="237" t="s">
        <v>19</v>
      </c>
      <c r="L125" s="242"/>
      <c r="M125" s="243" t="s">
        <v>19</v>
      </c>
      <c r="N125" s="244" t="s">
        <v>40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185</v>
      </c>
      <c r="AT125" s="216" t="s">
        <v>228</v>
      </c>
      <c r="AU125" s="216" t="s">
        <v>78</v>
      </c>
      <c r="AY125" s="18" t="s">
        <v>139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76</v>
      </c>
      <c r="BK125" s="217">
        <f>ROUND(I125*H125,2)</f>
        <v>0</v>
      </c>
      <c r="BL125" s="18" t="s">
        <v>147</v>
      </c>
      <c r="BM125" s="216" t="s">
        <v>915</v>
      </c>
    </row>
    <row r="126" spans="1:51" s="13" customFormat="1" ht="12">
      <c r="A126" s="13"/>
      <c r="B126" s="223"/>
      <c r="C126" s="224"/>
      <c r="D126" s="225" t="s">
        <v>164</v>
      </c>
      <c r="E126" s="226" t="s">
        <v>19</v>
      </c>
      <c r="F126" s="227" t="s">
        <v>908</v>
      </c>
      <c r="G126" s="224"/>
      <c r="H126" s="228">
        <v>39.56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164</v>
      </c>
      <c r="AU126" s="234" t="s">
        <v>78</v>
      </c>
      <c r="AV126" s="13" t="s">
        <v>78</v>
      </c>
      <c r="AW126" s="13" t="s">
        <v>166</v>
      </c>
      <c r="AX126" s="13" t="s">
        <v>69</v>
      </c>
      <c r="AY126" s="234" t="s">
        <v>139</v>
      </c>
    </row>
    <row r="127" spans="1:51" s="14" customFormat="1" ht="12">
      <c r="A127" s="14"/>
      <c r="B127" s="251"/>
      <c r="C127" s="252"/>
      <c r="D127" s="225" t="s">
        <v>164</v>
      </c>
      <c r="E127" s="253" t="s">
        <v>19</v>
      </c>
      <c r="F127" s="254" t="s">
        <v>879</v>
      </c>
      <c r="G127" s="252"/>
      <c r="H127" s="255">
        <v>39.56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164</v>
      </c>
      <c r="AU127" s="261" t="s">
        <v>78</v>
      </c>
      <c r="AV127" s="14" t="s">
        <v>147</v>
      </c>
      <c r="AW127" s="14" t="s">
        <v>166</v>
      </c>
      <c r="AX127" s="14" t="s">
        <v>76</v>
      </c>
      <c r="AY127" s="261" t="s">
        <v>139</v>
      </c>
    </row>
    <row r="128" spans="1:65" s="2" customFormat="1" ht="16.5" customHeight="1">
      <c r="A128" s="39"/>
      <c r="B128" s="40"/>
      <c r="C128" s="205" t="s">
        <v>227</v>
      </c>
      <c r="D128" s="205" t="s">
        <v>142</v>
      </c>
      <c r="E128" s="206" t="s">
        <v>916</v>
      </c>
      <c r="F128" s="207" t="s">
        <v>917</v>
      </c>
      <c r="G128" s="208" t="s">
        <v>256</v>
      </c>
      <c r="H128" s="209">
        <v>2.646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147</v>
      </c>
      <c r="AT128" s="216" t="s">
        <v>142</v>
      </c>
      <c r="AU128" s="216" t="s">
        <v>78</v>
      </c>
      <c r="AY128" s="18" t="s">
        <v>139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76</v>
      </c>
      <c r="BK128" s="217">
        <f>ROUND(I128*H128,2)</f>
        <v>0</v>
      </c>
      <c r="BL128" s="18" t="s">
        <v>147</v>
      </c>
      <c r="BM128" s="216" t="s">
        <v>918</v>
      </c>
    </row>
    <row r="129" spans="1:51" s="13" customFormat="1" ht="12">
      <c r="A129" s="13"/>
      <c r="B129" s="223"/>
      <c r="C129" s="224"/>
      <c r="D129" s="225" t="s">
        <v>164</v>
      </c>
      <c r="E129" s="226" t="s">
        <v>19</v>
      </c>
      <c r="F129" s="227" t="s">
        <v>878</v>
      </c>
      <c r="G129" s="224"/>
      <c r="H129" s="228">
        <v>2.646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164</v>
      </c>
      <c r="AU129" s="234" t="s">
        <v>78</v>
      </c>
      <c r="AV129" s="13" t="s">
        <v>78</v>
      </c>
      <c r="AW129" s="13" t="s">
        <v>166</v>
      </c>
      <c r="AX129" s="13" t="s">
        <v>69</v>
      </c>
      <c r="AY129" s="234" t="s">
        <v>139</v>
      </c>
    </row>
    <row r="130" spans="1:51" s="14" customFormat="1" ht="12">
      <c r="A130" s="14"/>
      <c r="B130" s="251"/>
      <c r="C130" s="252"/>
      <c r="D130" s="225" t="s">
        <v>164</v>
      </c>
      <c r="E130" s="253" t="s">
        <v>19</v>
      </c>
      <c r="F130" s="254" t="s">
        <v>879</v>
      </c>
      <c r="G130" s="252"/>
      <c r="H130" s="255">
        <v>2.646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164</v>
      </c>
      <c r="AU130" s="261" t="s">
        <v>78</v>
      </c>
      <c r="AV130" s="14" t="s">
        <v>147</v>
      </c>
      <c r="AW130" s="14" t="s">
        <v>166</v>
      </c>
      <c r="AX130" s="14" t="s">
        <v>76</v>
      </c>
      <c r="AY130" s="261" t="s">
        <v>139</v>
      </c>
    </row>
    <row r="131" spans="1:65" s="2" customFormat="1" ht="16.5" customHeight="1">
      <c r="A131" s="39"/>
      <c r="B131" s="40"/>
      <c r="C131" s="205" t="s">
        <v>233</v>
      </c>
      <c r="D131" s="205" t="s">
        <v>142</v>
      </c>
      <c r="E131" s="206" t="s">
        <v>919</v>
      </c>
      <c r="F131" s="207" t="s">
        <v>920</v>
      </c>
      <c r="G131" s="208" t="s">
        <v>256</v>
      </c>
      <c r="H131" s="209">
        <v>0.144</v>
      </c>
      <c r="I131" s="210"/>
      <c r="J131" s="211">
        <f>ROUND(I131*H131,2)</f>
        <v>0</v>
      </c>
      <c r="K131" s="207" t="s">
        <v>19</v>
      </c>
      <c r="L131" s="45"/>
      <c r="M131" s="212" t="s">
        <v>19</v>
      </c>
      <c r="N131" s="213" t="s">
        <v>40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147</v>
      </c>
      <c r="AT131" s="216" t="s">
        <v>142</v>
      </c>
      <c r="AU131" s="216" t="s">
        <v>78</v>
      </c>
      <c r="AY131" s="18" t="s">
        <v>139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76</v>
      </c>
      <c r="BK131" s="217">
        <f>ROUND(I131*H131,2)</f>
        <v>0</v>
      </c>
      <c r="BL131" s="18" t="s">
        <v>147</v>
      </c>
      <c r="BM131" s="216" t="s">
        <v>921</v>
      </c>
    </row>
    <row r="132" spans="1:51" s="13" customFormat="1" ht="12">
      <c r="A132" s="13"/>
      <c r="B132" s="223"/>
      <c r="C132" s="224"/>
      <c r="D132" s="225" t="s">
        <v>164</v>
      </c>
      <c r="E132" s="226" t="s">
        <v>19</v>
      </c>
      <c r="F132" s="227" t="s">
        <v>922</v>
      </c>
      <c r="G132" s="224"/>
      <c r="H132" s="228">
        <v>0.144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164</v>
      </c>
      <c r="AU132" s="234" t="s">
        <v>78</v>
      </c>
      <c r="AV132" s="13" t="s">
        <v>78</v>
      </c>
      <c r="AW132" s="13" t="s">
        <v>166</v>
      </c>
      <c r="AX132" s="13" t="s">
        <v>69</v>
      </c>
      <c r="AY132" s="234" t="s">
        <v>139</v>
      </c>
    </row>
    <row r="133" spans="1:51" s="14" customFormat="1" ht="12">
      <c r="A133" s="14"/>
      <c r="B133" s="251"/>
      <c r="C133" s="252"/>
      <c r="D133" s="225" t="s">
        <v>164</v>
      </c>
      <c r="E133" s="253" t="s">
        <v>19</v>
      </c>
      <c r="F133" s="254" t="s">
        <v>879</v>
      </c>
      <c r="G133" s="252"/>
      <c r="H133" s="255">
        <v>0.144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164</v>
      </c>
      <c r="AU133" s="261" t="s">
        <v>78</v>
      </c>
      <c r="AV133" s="14" t="s">
        <v>147</v>
      </c>
      <c r="AW133" s="14" t="s">
        <v>166</v>
      </c>
      <c r="AX133" s="14" t="s">
        <v>76</v>
      </c>
      <c r="AY133" s="261" t="s">
        <v>139</v>
      </c>
    </row>
    <row r="134" spans="1:65" s="2" customFormat="1" ht="16.5" customHeight="1">
      <c r="A134" s="39"/>
      <c r="B134" s="40"/>
      <c r="C134" s="205" t="s">
        <v>238</v>
      </c>
      <c r="D134" s="205" t="s">
        <v>142</v>
      </c>
      <c r="E134" s="206" t="s">
        <v>923</v>
      </c>
      <c r="F134" s="207" t="s">
        <v>924</v>
      </c>
      <c r="G134" s="208" t="s">
        <v>157</v>
      </c>
      <c r="H134" s="209">
        <v>3.12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40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147</v>
      </c>
      <c r="AT134" s="216" t="s">
        <v>142</v>
      </c>
      <c r="AU134" s="216" t="s">
        <v>78</v>
      </c>
      <c r="AY134" s="18" t="s">
        <v>139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76</v>
      </c>
      <c r="BK134" s="217">
        <f>ROUND(I134*H134,2)</f>
        <v>0</v>
      </c>
      <c r="BL134" s="18" t="s">
        <v>147</v>
      </c>
      <c r="BM134" s="216" t="s">
        <v>925</v>
      </c>
    </row>
    <row r="135" spans="1:51" s="15" customFormat="1" ht="12">
      <c r="A135" s="15"/>
      <c r="B135" s="262"/>
      <c r="C135" s="263"/>
      <c r="D135" s="225" t="s">
        <v>164</v>
      </c>
      <c r="E135" s="264" t="s">
        <v>19</v>
      </c>
      <c r="F135" s="265" t="s">
        <v>926</v>
      </c>
      <c r="G135" s="263"/>
      <c r="H135" s="264" t="s">
        <v>19</v>
      </c>
      <c r="I135" s="266"/>
      <c r="J135" s="263"/>
      <c r="K135" s="263"/>
      <c r="L135" s="267"/>
      <c r="M135" s="268"/>
      <c r="N135" s="269"/>
      <c r="O135" s="269"/>
      <c r="P135" s="269"/>
      <c r="Q135" s="269"/>
      <c r="R135" s="269"/>
      <c r="S135" s="269"/>
      <c r="T135" s="27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1" t="s">
        <v>164</v>
      </c>
      <c r="AU135" s="271" t="s">
        <v>78</v>
      </c>
      <c r="AV135" s="15" t="s">
        <v>76</v>
      </c>
      <c r="AW135" s="15" t="s">
        <v>166</v>
      </c>
      <c r="AX135" s="15" t="s">
        <v>69</v>
      </c>
      <c r="AY135" s="271" t="s">
        <v>139</v>
      </c>
    </row>
    <row r="136" spans="1:51" s="13" customFormat="1" ht="12">
      <c r="A136" s="13"/>
      <c r="B136" s="223"/>
      <c r="C136" s="224"/>
      <c r="D136" s="225" t="s">
        <v>164</v>
      </c>
      <c r="E136" s="226" t="s">
        <v>19</v>
      </c>
      <c r="F136" s="227" t="s">
        <v>927</v>
      </c>
      <c r="G136" s="224"/>
      <c r="H136" s="228">
        <v>1.68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164</v>
      </c>
      <c r="AU136" s="234" t="s">
        <v>78</v>
      </c>
      <c r="AV136" s="13" t="s">
        <v>78</v>
      </c>
      <c r="AW136" s="13" t="s">
        <v>166</v>
      </c>
      <c r="AX136" s="13" t="s">
        <v>69</v>
      </c>
      <c r="AY136" s="234" t="s">
        <v>139</v>
      </c>
    </row>
    <row r="137" spans="1:51" s="15" customFormat="1" ht="12">
      <c r="A137" s="15"/>
      <c r="B137" s="262"/>
      <c r="C137" s="263"/>
      <c r="D137" s="225" t="s">
        <v>164</v>
      </c>
      <c r="E137" s="264" t="s">
        <v>19</v>
      </c>
      <c r="F137" s="265" t="s">
        <v>928</v>
      </c>
      <c r="G137" s="263"/>
      <c r="H137" s="264" t="s">
        <v>19</v>
      </c>
      <c r="I137" s="266"/>
      <c r="J137" s="263"/>
      <c r="K137" s="263"/>
      <c r="L137" s="267"/>
      <c r="M137" s="268"/>
      <c r="N137" s="269"/>
      <c r="O137" s="269"/>
      <c r="P137" s="269"/>
      <c r="Q137" s="269"/>
      <c r="R137" s="269"/>
      <c r="S137" s="269"/>
      <c r="T137" s="27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1" t="s">
        <v>164</v>
      </c>
      <c r="AU137" s="271" t="s">
        <v>78</v>
      </c>
      <c r="AV137" s="15" t="s">
        <v>76</v>
      </c>
      <c r="AW137" s="15" t="s">
        <v>166</v>
      </c>
      <c r="AX137" s="15" t="s">
        <v>69</v>
      </c>
      <c r="AY137" s="271" t="s">
        <v>139</v>
      </c>
    </row>
    <row r="138" spans="1:51" s="13" customFormat="1" ht="12">
      <c r="A138" s="13"/>
      <c r="B138" s="223"/>
      <c r="C138" s="224"/>
      <c r="D138" s="225" t="s">
        <v>164</v>
      </c>
      <c r="E138" s="226" t="s">
        <v>19</v>
      </c>
      <c r="F138" s="227" t="s">
        <v>929</v>
      </c>
      <c r="G138" s="224"/>
      <c r="H138" s="228">
        <v>1.44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164</v>
      </c>
      <c r="AU138" s="234" t="s">
        <v>78</v>
      </c>
      <c r="AV138" s="13" t="s">
        <v>78</v>
      </c>
      <c r="AW138" s="13" t="s">
        <v>166</v>
      </c>
      <c r="AX138" s="13" t="s">
        <v>69</v>
      </c>
      <c r="AY138" s="234" t="s">
        <v>139</v>
      </c>
    </row>
    <row r="139" spans="1:51" s="14" customFormat="1" ht="12">
      <c r="A139" s="14"/>
      <c r="B139" s="251"/>
      <c r="C139" s="252"/>
      <c r="D139" s="225" t="s">
        <v>164</v>
      </c>
      <c r="E139" s="253" t="s">
        <v>19</v>
      </c>
      <c r="F139" s="254" t="s">
        <v>879</v>
      </c>
      <c r="G139" s="252"/>
      <c r="H139" s="255">
        <v>3.12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164</v>
      </c>
      <c r="AU139" s="261" t="s">
        <v>78</v>
      </c>
      <c r="AV139" s="14" t="s">
        <v>147</v>
      </c>
      <c r="AW139" s="14" t="s">
        <v>166</v>
      </c>
      <c r="AX139" s="14" t="s">
        <v>76</v>
      </c>
      <c r="AY139" s="261" t="s">
        <v>139</v>
      </c>
    </row>
    <row r="140" spans="1:65" s="2" customFormat="1" ht="16.5" customHeight="1">
      <c r="A140" s="39"/>
      <c r="B140" s="40"/>
      <c r="C140" s="205" t="s">
        <v>244</v>
      </c>
      <c r="D140" s="205" t="s">
        <v>142</v>
      </c>
      <c r="E140" s="206" t="s">
        <v>930</v>
      </c>
      <c r="F140" s="207" t="s">
        <v>931</v>
      </c>
      <c r="G140" s="208" t="s">
        <v>157</v>
      </c>
      <c r="H140" s="209">
        <v>3.12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147</v>
      </c>
      <c r="AT140" s="216" t="s">
        <v>142</v>
      </c>
      <c r="AU140" s="216" t="s">
        <v>78</v>
      </c>
      <c r="AY140" s="18" t="s">
        <v>139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76</v>
      </c>
      <c r="BK140" s="217">
        <f>ROUND(I140*H140,2)</f>
        <v>0</v>
      </c>
      <c r="BL140" s="18" t="s">
        <v>147</v>
      </c>
      <c r="BM140" s="216" t="s">
        <v>932</v>
      </c>
    </row>
    <row r="141" spans="1:51" s="15" customFormat="1" ht="12">
      <c r="A141" s="15"/>
      <c r="B141" s="262"/>
      <c r="C141" s="263"/>
      <c r="D141" s="225" t="s">
        <v>164</v>
      </c>
      <c r="E141" s="264" t="s">
        <v>19</v>
      </c>
      <c r="F141" s="265" t="s">
        <v>926</v>
      </c>
      <c r="G141" s="263"/>
      <c r="H141" s="264" t="s">
        <v>19</v>
      </c>
      <c r="I141" s="266"/>
      <c r="J141" s="263"/>
      <c r="K141" s="263"/>
      <c r="L141" s="267"/>
      <c r="M141" s="268"/>
      <c r="N141" s="269"/>
      <c r="O141" s="269"/>
      <c r="P141" s="269"/>
      <c r="Q141" s="269"/>
      <c r="R141" s="269"/>
      <c r="S141" s="269"/>
      <c r="T141" s="27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1" t="s">
        <v>164</v>
      </c>
      <c r="AU141" s="271" t="s">
        <v>78</v>
      </c>
      <c r="AV141" s="15" t="s">
        <v>76</v>
      </c>
      <c r="AW141" s="15" t="s">
        <v>166</v>
      </c>
      <c r="AX141" s="15" t="s">
        <v>69</v>
      </c>
      <c r="AY141" s="271" t="s">
        <v>139</v>
      </c>
    </row>
    <row r="142" spans="1:51" s="13" customFormat="1" ht="12">
      <c r="A142" s="13"/>
      <c r="B142" s="223"/>
      <c r="C142" s="224"/>
      <c r="D142" s="225" t="s">
        <v>164</v>
      </c>
      <c r="E142" s="226" t="s">
        <v>19</v>
      </c>
      <c r="F142" s="227" t="s">
        <v>927</v>
      </c>
      <c r="G142" s="224"/>
      <c r="H142" s="228">
        <v>1.68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164</v>
      </c>
      <c r="AU142" s="234" t="s">
        <v>78</v>
      </c>
      <c r="AV142" s="13" t="s">
        <v>78</v>
      </c>
      <c r="AW142" s="13" t="s">
        <v>166</v>
      </c>
      <c r="AX142" s="13" t="s">
        <v>69</v>
      </c>
      <c r="AY142" s="234" t="s">
        <v>139</v>
      </c>
    </row>
    <row r="143" spans="1:51" s="15" customFormat="1" ht="12">
      <c r="A143" s="15"/>
      <c r="B143" s="262"/>
      <c r="C143" s="263"/>
      <c r="D143" s="225" t="s">
        <v>164</v>
      </c>
      <c r="E143" s="264" t="s">
        <v>19</v>
      </c>
      <c r="F143" s="265" t="s">
        <v>928</v>
      </c>
      <c r="G143" s="263"/>
      <c r="H143" s="264" t="s">
        <v>19</v>
      </c>
      <c r="I143" s="266"/>
      <c r="J143" s="263"/>
      <c r="K143" s="263"/>
      <c r="L143" s="267"/>
      <c r="M143" s="268"/>
      <c r="N143" s="269"/>
      <c r="O143" s="269"/>
      <c r="P143" s="269"/>
      <c r="Q143" s="269"/>
      <c r="R143" s="269"/>
      <c r="S143" s="269"/>
      <c r="T143" s="27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1" t="s">
        <v>164</v>
      </c>
      <c r="AU143" s="271" t="s">
        <v>78</v>
      </c>
      <c r="AV143" s="15" t="s">
        <v>76</v>
      </c>
      <c r="AW143" s="15" t="s">
        <v>166</v>
      </c>
      <c r="AX143" s="15" t="s">
        <v>69</v>
      </c>
      <c r="AY143" s="271" t="s">
        <v>139</v>
      </c>
    </row>
    <row r="144" spans="1:51" s="13" customFormat="1" ht="12">
      <c r="A144" s="13"/>
      <c r="B144" s="223"/>
      <c r="C144" s="224"/>
      <c r="D144" s="225" t="s">
        <v>164</v>
      </c>
      <c r="E144" s="226" t="s">
        <v>19</v>
      </c>
      <c r="F144" s="227" t="s">
        <v>929</v>
      </c>
      <c r="G144" s="224"/>
      <c r="H144" s="228">
        <v>1.44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164</v>
      </c>
      <c r="AU144" s="234" t="s">
        <v>78</v>
      </c>
      <c r="AV144" s="13" t="s">
        <v>78</v>
      </c>
      <c r="AW144" s="13" t="s">
        <v>166</v>
      </c>
      <c r="AX144" s="13" t="s">
        <v>69</v>
      </c>
      <c r="AY144" s="234" t="s">
        <v>139</v>
      </c>
    </row>
    <row r="145" spans="1:51" s="14" customFormat="1" ht="12">
      <c r="A145" s="14"/>
      <c r="B145" s="251"/>
      <c r="C145" s="252"/>
      <c r="D145" s="225" t="s">
        <v>164</v>
      </c>
      <c r="E145" s="253" t="s">
        <v>19</v>
      </c>
      <c r="F145" s="254" t="s">
        <v>879</v>
      </c>
      <c r="G145" s="252"/>
      <c r="H145" s="255">
        <v>3.12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164</v>
      </c>
      <c r="AU145" s="261" t="s">
        <v>78</v>
      </c>
      <c r="AV145" s="14" t="s">
        <v>147</v>
      </c>
      <c r="AW145" s="14" t="s">
        <v>166</v>
      </c>
      <c r="AX145" s="14" t="s">
        <v>76</v>
      </c>
      <c r="AY145" s="261" t="s">
        <v>139</v>
      </c>
    </row>
    <row r="146" spans="1:63" s="12" customFormat="1" ht="22.8" customHeight="1">
      <c r="A146" s="12"/>
      <c r="B146" s="189"/>
      <c r="C146" s="190"/>
      <c r="D146" s="191" t="s">
        <v>68</v>
      </c>
      <c r="E146" s="203" t="s">
        <v>140</v>
      </c>
      <c r="F146" s="203" t="s">
        <v>141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SUM(P147:P152)</f>
        <v>0</v>
      </c>
      <c r="Q146" s="197"/>
      <c r="R146" s="198">
        <f>SUM(R147:R152)</f>
        <v>0</v>
      </c>
      <c r="S146" s="197"/>
      <c r="T146" s="199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0" t="s">
        <v>76</v>
      </c>
      <c r="AT146" s="201" t="s">
        <v>68</v>
      </c>
      <c r="AU146" s="201" t="s">
        <v>76</v>
      </c>
      <c r="AY146" s="200" t="s">
        <v>139</v>
      </c>
      <c r="BK146" s="202">
        <f>SUM(BK147:BK152)</f>
        <v>0</v>
      </c>
    </row>
    <row r="147" spans="1:65" s="2" customFormat="1" ht="24.15" customHeight="1">
      <c r="A147" s="39"/>
      <c r="B147" s="40"/>
      <c r="C147" s="205" t="s">
        <v>249</v>
      </c>
      <c r="D147" s="205" t="s">
        <v>142</v>
      </c>
      <c r="E147" s="206" t="s">
        <v>933</v>
      </c>
      <c r="F147" s="207" t="s">
        <v>934</v>
      </c>
      <c r="G147" s="208" t="s">
        <v>256</v>
      </c>
      <c r="H147" s="209">
        <v>0.3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40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147</v>
      </c>
      <c r="AT147" s="216" t="s">
        <v>142</v>
      </c>
      <c r="AU147" s="216" t="s">
        <v>78</v>
      </c>
      <c r="AY147" s="18" t="s">
        <v>139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76</v>
      </c>
      <c r="BK147" s="217">
        <f>ROUND(I147*H147,2)</f>
        <v>0</v>
      </c>
      <c r="BL147" s="18" t="s">
        <v>147</v>
      </c>
      <c r="BM147" s="216" t="s">
        <v>935</v>
      </c>
    </row>
    <row r="148" spans="1:51" s="15" customFormat="1" ht="12">
      <c r="A148" s="15"/>
      <c r="B148" s="262"/>
      <c r="C148" s="263"/>
      <c r="D148" s="225" t="s">
        <v>164</v>
      </c>
      <c r="E148" s="264" t="s">
        <v>19</v>
      </c>
      <c r="F148" s="265" t="s">
        <v>936</v>
      </c>
      <c r="G148" s="263"/>
      <c r="H148" s="264" t="s">
        <v>19</v>
      </c>
      <c r="I148" s="266"/>
      <c r="J148" s="263"/>
      <c r="K148" s="263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164</v>
      </c>
      <c r="AU148" s="271" t="s">
        <v>78</v>
      </c>
      <c r="AV148" s="15" t="s">
        <v>76</v>
      </c>
      <c r="AW148" s="15" t="s">
        <v>166</v>
      </c>
      <c r="AX148" s="15" t="s">
        <v>69</v>
      </c>
      <c r="AY148" s="271" t="s">
        <v>139</v>
      </c>
    </row>
    <row r="149" spans="1:51" s="13" customFormat="1" ht="12">
      <c r="A149" s="13"/>
      <c r="B149" s="223"/>
      <c r="C149" s="224"/>
      <c r="D149" s="225" t="s">
        <v>164</v>
      </c>
      <c r="E149" s="226" t="s">
        <v>19</v>
      </c>
      <c r="F149" s="227" t="s">
        <v>937</v>
      </c>
      <c r="G149" s="224"/>
      <c r="H149" s="228">
        <v>0.3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164</v>
      </c>
      <c r="AU149" s="234" t="s">
        <v>78</v>
      </c>
      <c r="AV149" s="13" t="s">
        <v>78</v>
      </c>
      <c r="AW149" s="13" t="s">
        <v>166</v>
      </c>
      <c r="AX149" s="13" t="s">
        <v>69</v>
      </c>
      <c r="AY149" s="234" t="s">
        <v>139</v>
      </c>
    </row>
    <row r="150" spans="1:51" s="14" customFormat="1" ht="12">
      <c r="A150" s="14"/>
      <c r="B150" s="251"/>
      <c r="C150" s="252"/>
      <c r="D150" s="225" t="s">
        <v>164</v>
      </c>
      <c r="E150" s="253" t="s">
        <v>19</v>
      </c>
      <c r="F150" s="254" t="s">
        <v>879</v>
      </c>
      <c r="G150" s="252"/>
      <c r="H150" s="255">
        <v>0.3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164</v>
      </c>
      <c r="AU150" s="261" t="s">
        <v>78</v>
      </c>
      <c r="AV150" s="14" t="s">
        <v>147</v>
      </c>
      <c r="AW150" s="14" t="s">
        <v>166</v>
      </c>
      <c r="AX150" s="14" t="s">
        <v>76</v>
      </c>
      <c r="AY150" s="261" t="s">
        <v>139</v>
      </c>
    </row>
    <row r="151" spans="1:65" s="2" customFormat="1" ht="21.75" customHeight="1">
      <c r="A151" s="39"/>
      <c r="B151" s="40"/>
      <c r="C151" s="205" t="s">
        <v>7</v>
      </c>
      <c r="D151" s="205" t="s">
        <v>142</v>
      </c>
      <c r="E151" s="206" t="s">
        <v>938</v>
      </c>
      <c r="F151" s="207" t="s">
        <v>939</v>
      </c>
      <c r="G151" s="208" t="s">
        <v>157</v>
      </c>
      <c r="H151" s="209">
        <v>3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40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147</v>
      </c>
      <c r="AT151" s="216" t="s">
        <v>142</v>
      </c>
      <c r="AU151" s="216" t="s">
        <v>78</v>
      </c>
      <c r="AY151" s="18" t="s">
        <v>139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76</v>
      </c>
      <c r="BK151" s="217">
        <f>ROUND(I151*H151,2)</f>
        <v>0</v>
      </c>
      <c r="BL151" s="18" t="s">
        <v>147</v>
      </c>
      <c r="BM151" s="216" t="s">
        <v>940</v>
      </c>
    </row>
    <row r="152" spans="1:65" s="2" customFormat="1" ht="21.75" customHeight="1">
      <c r="A152" s="39"/>
      <c r="B152" s="40"/>
      <c r="C152" s="205" t="s">
        <v>259</v>
      </c>
      <c r="D152" s="205" t="s">
        <v>142</v>
      </c>
      <c r="E152" s="206" t="s">
        <v>941</v>
      </c>
      <c r="F152" s="207" t="s">
        <v>942</v>
      </c>
      <c r="G152" s="208" t="s">
        <v>157</v>
      </c>
      <c r="H152" s="209">
        <v>8.7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40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147</v>
      </c>
      <c r="AT152" s="216" t="s">
        <v>142</v>
      </c>
      <c r="AU152" s="216" t="s">
        <v>78</v>
      </c>
      <c r="AY152" s="18" t="s">
        <v>139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76</v>
      </c>
      <c r="BK152" s="217">
        <f>ROUND(I152*H152,2)</f>
        <v>0</v>
      </c>
      <c r="BL152" s="18" t="s">
        <v>147</v>
      </c>
      <c r="BM152" s="216" t="s">
        <v>943</v>
      </c>
    </row>
    <row r="153" spans="1:63" s="12" customFormat="1" ht="22.8" customHeight="1">
      <c r="A153" s="12"/>
      <c r="B153" s="189"/>
      <c r="C153" s="190"/>
      <c r="D153" s="191" t="s">
        <v>68</v>
      </c>
      <c r="E153" s="203" t="s">
        <v>167</v>
      </c>
      <c r="F153" s="203" t="s">
        <v>944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SUM(P154:P159)</f>
        <v>0</v>
      </c>
      <c r="Q153" s="197"/>
      <c r="R153" s="198">
        <f>SUM(R154:R159)</f>
        <v>0</v>
      </c>
      <c r="S153" s="197"/>
      <c r="T153" s="199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76</v>
      </c>
      <c r="AT153" s="201" t="s">
        <v>68</v>
      </c>
      <c r="AU153" s="201" t="s">
        <v>76</v>
      </c>
      <c r="AY153" s="200" t="s">
        <v>139</v>
      </c>
      <c r="BK153" s="202">
        <f>SUM(BK154:BK159)</f>
        <v>0</v>
      </c>
    </row>
    <row r="154" spans="1:65" s="2" customFormat="1" ht="24.15" customHeight="1">
      <c r="A154" s="39"/>
      <c r="B154" s="40"/>
      <c r="C154" s="205" t="s">
        <v>264</v>
      </c>
      <c r="D154" s="205" t="s">
        <v>142</v>
      </c>
      <c r="E154" s="206" t="s">
        <v>945</v>
      </c>
      <c r="F154" s="207" t="s">
        <v>946</v>
      </c>
      <c r="G154" s="208" t="s">
        <v>157</v>
      </c>
      <c r="H154" s="209">
        <v>9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40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147</v>
      </c>
      <c r="AT154" s="216" t="s">
        <v>142</v>
      </c>
      <c r="AU154" s="216" t="s">
        <v>78</v>
      </c>
      <c r="AY154" s="18" t="s">
        <v>139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76</v>
      </c>
      <c r="BK154" s="217">
        <f>ROUND(I154*H154,2)</f>
        <v>0</v>
      </c>
      <c r="BL154" s="18" t="s">
        <v>147</v>
      </c>
      <c r="BM154" s="216" t="s">
        <v>947</v>
      </c>
    </row>
    <row r="155" spans="1:65" s="2" customFormat="1" ht="24.15" customHeight="1">
      <c r="A155" s="39"/>
      <c r="B155" s="40"/>
      <c r="C155" s="205" t="s">
        <v>270</v>
      </c>
      <c r="D155" s="205" t="s">
        <v>142</v>
      </c>
      <c r="E155" s="206" t="s">
        <v>948</v>
      </c>
      <c r="F155" s="207" t="s">
        <v>949</v>
      </c>
      <c r="G155" s="208" t="s">
        <v>157</v>
      </c>
      <c r="H155" s="209">
        <v>9</v>
      </c>
      <c r="I155" s="210"/>
      <c r="J155" s="211">
        <f>ROUND(I155*H155,2)</f>
        <v>0</v>
      </c>
      <c r="K155" s="207" t="s">
        <v>19</v>
      </c>
      <c r="L155" s="45"/>
      <c r="M155" s="212" t="s">
        <v>19</v>
      </c>
      <c r="N155" s="213" t="s">
        <v>40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147</v>
      </c>
      <c r="AT155" s="216" t="s">
        <v>142</v>
      </c>
      <c r="AU155" s="216" t="s">
        <v>78</v>
      </c>
      <c r="AY155" s="18" t="s">
        <v>139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76</v>
      </c>
      <c r="BK155" s="217">
        <f>ROUND(I155*H155,2)</f>
        <v>0</v>
      </c>
      <c r="BL155" s="18" t="s">
        <v>147</v>
      </c>
      <c r="BM155" s="216" t="s">
        <v>950</v>
      </c>
    </row>
    <row r="156" spans="1:65" s="2" customFormat="1" ht="37.8" customHeight="1">
      <c r="A156" s="39"/>
      <c r="B156" s="40"/>
      <c r="C156" s="205" t="s">
        <v>276</v>
      </c>
      <c r="D156" s="205" t="s">
        <v>142</v>
      </c>
      <c r="E156" s="206" t="s">
        <v>951</v>
      </c>
      <c r="F156" s="207" t="s">
        <v>952</v>
      </c>
      <c r="G156" s="208" t="s">
        <v>157</v>
      </c>
      <c r="H156" s="209">
        <v>10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40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147</v>
      </c>
      <c r="AT156" s="216" t="s">
        <v>142</v>
      </c>
      <c r="AU156" s="216" t="s">
        <v>78</v>
      </c>
      <c r="AY156" s="18" t="s">
        <v>139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76</v>
      </c>
      <c r="BK156" s="217">
        <f>ROUND(I156*H156,2)</f>
        <v>0</v>
      </c>
      <c r="BL156" s="18" t="s">
        <v>147</v>
      </c>
      <c r="BM156" s="216" t="s">
        <v>953</v>
      </c>
    </row>
    <row r="157" spans="1:65" s="2" customFormat="1" ht="16.5" customHeight="1">
      <c r="A157" s="39"/>
      <c r="B157" s="40"/>
      <c r="C157" s="235" t="s">
        <v>281</v>
      </c>
      <c r="D157" s="235" t="s">
        <v>228</v>
      </c>
      <c r="E157" s="236" t="s">
        <v>954</v>
      </c>
      <c r="F157" s="237" t="s">
        <v>955</v>
      </c>
      <c r="G157" s="238" t="s">
        <v>157</v>
      </c>
      <c r="H157" s="239">
        <v>10.3</v>
      </c>
      <c r="I157" s="240"/>
      <c r="J157" s="241">
        <f>ROUND(I157*H157,2)</f>
        <v>0</v>
      </c>
      <c r="K157" s="237" t="s">
        <v>19</v>
      </c>
      <c r="L157" s="242"/>
      <c r="M157" s="243" t="s">
        <v>19</v>
      </c>
      <c r="N157" s="244" t="s">
        <v>40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185</v>
      </c>
      <c r="AT157" s="216" t="s">
        <v>228</v>
      </c>
      <c r="AU157" s="216" t="s">
        <v>78</v>
      </c>
      <c r="AY157" s="18" t="s">
        <v>139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76</v>
      </c>
      <c r="BK157" s="217">
        <f>ROUND(I157*H157,2)</f>
        <v>0</v>
      </c>
      <c r="BL157" s="18" t="s">
        <v>147</v>
      </c>
      <c r="BM157" s="216" t="s">
        <v>956</v>
      </c>
    </row>
    <row r="158" spans="1:51" s="13" customFormat="1" ht="12">
      <c r="A158" s="13"/>
      <c r="B158" s="223"/>
      <c r="C158" s="224"/>
      <c r="D158" s="225" t="s">
        <v>164</v>
      </c>
      <c r="E158" s="226" t="s">
        <v>19</v>
      </c>
      <c r="F158" s="227" t="s">
        <v>957</v>
      </c>
      <c r="G158" s="224"/>
      <c r="H158" s="228">
        <v>10.3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164</v>
      </c>
      <c r="AU158" s="234" t="s">
        <v>78</v>
      </c>
      <c r="AV158" s="13" t="s">
        <v>78</v>
      </c>
      <c r="AW158" s="13" t="s">
        <v>166</v>
      </c>
      <c r="AX158" s="13" t="s">
        <v>69</v>
      </c>
      <c r="AY158" s="234" t="s">
        <v>139</v>
      </c>
    </row>
    <row r="159" spans="1:51" s="14" customFormat="1" ht="12">
      <c r="A159" s="14"/>
      <c r="B159" s="251"/>
      <c r="C159" s="252"/>
      <c r="D159" s="225" t="s">
        <v>164</v>
      </c>
      <c r="E159" s="253" t="s">
        <v>19</v>
      </c>
      <c r="F159" s="254" t="s">
        <v>879</v>
      </c>
      <c r="G159" s="252"/>
      <c r="H159" s="255">
        <v>10.3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164</v>
      </c>
      <c r="AU159" s="261" t="s">
        <v>78</v>
      </c>
      <c r="AV159" s="14" t="s">
        <v>147</v>
      </c>
      <c r="AW159" s="14" t="s">
        <v>166</v>
      </c>
      <c r="AX159" s="14" t="s">
        <v>76</v>
      </c>
      <c r="AY159" s="261" t="s">
        <v>139</v>
      </c>
    </row>
    <row r="160" spans="1:63" s="12" customFormat="1" ht="22.8" customHeight="1">
      <c r="A160" s="12"/>
      <c r="B160" s="189"/>
      <c r="C160" s="190"/>
      <c r="D160" s="191" t="s">
        <v>68</v>
      </c>
      <c r="E160" s="203" t="s">
        <v>172</v>
      </c>
      <c r="F160" s="203" t="s">
        <v>173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SUM(P161:P170)</f>
        <v>0</v>
      </c>
      <c r="Q160" s="197"/>
      <c r="R160" s="198">
        <f>SUM(R161:R170)</f>
        <v>0</v>
      </c>
      <c r="S160" s="197"/>
      <c r="T160" s="199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76</v>
      </c>
      <c r="AT160" s="201" t="s">
        <v>68</v>
      </c>
      <c r="AU160" s="201" t="s">
        <v>76</v>
      </c>
      <c r="AY160" s="200" t="s">
        <v>139</v>
      </c>
      <c r="BK160" s="202">
        <f>SUM(BK161:BK170)</f>
        <v>0</v>
      </c>
    </row>
    <row r="161" spans="1:65" s="2" customFormat="1" ht="24.15" customHeight="1">
      <c r="A161" s="39"/>
      <c r="B161" s="40"/>
      <c r="C161" s="205" t="s">
        <v>286</v>
      </c>
      <c r="D161" s="205" t="s">
        <v>142</v>
      </c>
      <c r="E161" s="206" t="s">
        <v>958</v>
      </c>
      <c r="F161" s="207" t="s">
        <v>959</v>
      </c>
      <c r="G161" s="208" t="s">
        <v>157</v>
      </c>
      <c r="H161" s="209">
        <v>31</v>
      </c>
      <c r="I161" s="210"/>
      <c r="J161" s="211">
        <f>ROUND(I161*H161,2)</f>
        <v>0</v>
      </c>
      <c r="K161" s="207" t="s">
        <v>19</v>
      </c>
      <c r="L161" s="45"/>
      <c r="M161" s="212" t="s">
        <v>19</v>
      </c>
      <c r="N161" s="213" t="s">
        <v>40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147</v>
      </c>
      <c r="AT161" s="216" t="s">
        <v>142</v>
      </c>
      <c r="AU161" s="216" t="s">
        <v>78</v>
      </c>
      <c r="AY161" s="18" t="s">
        <v>139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76</v>
      </c>
      <c r="BK161" s="217">
        <f>ROUND(I161*H161,2)</f>
        <v>0</v>
      </c>
      <c r="BL161" s="18" t="s">
        <v>147</v>
      </c>
      <c r="BM161" s="216" t="s">
        <v>960</v>
      </c>
    </row>
    <row r="162" spans="1:65" s="2" customFormat="1" ht="16.5" customHeight="1">
      <c r="A162" s="39"/>
      <c r="B162" s="40"/>
      <c r="C162" s="205" t="s">
        <v>294</v>
      </c>
      <c r="D162" s="205" t="s">
        <v>142</v>
      </c>
      <c r="E162" s="206" t="s">
        <v>961</v>
      </c>
      <c r="F162" s="207" t="s">
        <v>962</v>
      </c>
      <c r="G162" s="208" t="s">
        <v>157</v>
      </c>
      <c r="H162" s="209">
        <v>39.56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40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147</v>
      </c>
      <c r="AT162" s="216" t="s">
        <v>142</v>
      </c>
      <c r="AU162" s="216" t="s">
        <v>78</v>
      </c>
      <c r="AY162" s="18" t="s">
        <v>139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76</v>
      </c>
      <c r="BK162" s="217">
        <f>ROUND(I162*H162,2)</f>
        <v>0</v>
      </c>
      <c r="BL162" s="18" t="s">
        <v>147</v>
      </c>
      <c r="BM162" s="216" t="s">
        <v>963</v>
      </c>
    </row>
    <row r="163" spans="1:65" s="2" customFormat="1" ht="16.5" customHeight="1">
      <c r="A163" s="39"/>
      <c r="B163" s="40"/>
      <c r="C163" s="205" t="s">
        <v>299</v>
      </c>
      <c r="D163" s="205" t="s">
        <v>142</v>
      </c>
      <c r="E163" s="206" t="s">
        <v>964</v>
      </c>
      <c r="F163" s="207" t="s">
        <v>965</v>
      </c>
      <c r="G163" s="208" t="s">
        <v>224</v>
      </c>
      <c r="H163" s="209">
        <v>1</v>
      </c>
      <c r="I163" s="210"/>
      <c r="J163" s="211">
        <f>ROUND(I163*H163,2)</f>
        <v>0</v>
      </c>
      <c r="K163" s="207" t="s">
        <v>19</v>
      </c>
      <c r="L163" s="45"/>
      <c r="M163" s="212" t="s">
        <v>19</v>
      </c>
      <c r="N163" s="213" t="s">
        <v>40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147</v>
      </c>
      <c r="AT163" s="216" t="s">
        <v>142</v>
      </c>
      <c r="AU163" s="216" t="s">
        <v>78</v>
      </c>
      <c r="AY163" s="18" t="s">
        <v>139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76</v>
      </c>
      <c r="BK163" s="217">
        <f>ROUND(I163*H163,2)</f>
        <v>0</v>
      </c>
      <c r="BL163" s="18" t="s">
        <v>147</v>
      </c>
      <c r="BM163" s="216" t="s">
        <v>966</v>
      </c>
    </row>
    <row r="164" spans="1:65" s="2" customFormat="1" ht="16.5" customHeight="1">
      <c r="A164" s="39"/>
      <c r="B164" s="40"/>
      <c r="C164" s="235" t="s">
        <v>304</v>
      </c>
      <c r="D164" s="235" t="s">
        <v>228</v>
      </c>
      <c r="E164" s="236" t="s">
        <v>967</v>
      </c>
      <c r="F164" s="237" t="s">
        <v>968</v>
      </c>
      <c r="G164" s="238" t="s">
        <v>969</v>
      </c>
      <c r="H164" s="239">
        <v>1</v>
      </c>
      <c r="I164" s="240"/>
      <c r="J164" s="241">
        <f>ROUND(I164*H164,2)</f>
        <v>0</v>
      </c>
      <c r="K164" s="237" t="s">
        <v>19</v>
      </c>
      <c r="L164" s="242"/>
      <c r="M164" s="243" t="s">
        <v>19</v>
      </c>
      <c r="N164" s="244" t="s">
        <v>40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185</v>
      </c>
      <c r="AT164" s="216" t="s">
        <v>228</v>
      </c>
      <c r="AU164" s="216" t="s">
        <v>78</v>
      </c>
      <c r="AY164" s="18" t="s">
        <v>139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76</v>
      </c>
      <c r="BK164" s="217">
        <f>ROUND(I164*H164,2)</f>
        <v>0</v>
      </c>
      <c r="BL164" s="18" t="s">
        <v>147</v>
      </c>
      <c r="BM164" s="216" t="s">
        <v>970</v>
      </c>
    </row>
    <row r="165" spans="1:65" s="2" customFormat="1" ht="16.5" customHeight="1">
      <c r="A165" s="39"/>
      <c r="B165" s="40"/>
      <c r="C165" s="205" t="s">
        <v>309</v>
      </c>
      <c r="D165" s="205" t="s">
        <v>142</v>
      </c>
      <c r="E165" s="206" t="s">
        <v>971</v>
      </c>
      <c r="F165" s="207" t="s">
        <v>965</v>
      </c>
      <c r="G165" s="208" t="s">
        <v>224</v>
      </c>
      <c r="H165" s="209">
        <v>1</v>
      </c>
      <c r="I165" s="210"/>
      <c r="J165" s="211">
        <f>ROUND(I165*H165,2)</f>
        <v>0</v>
      </c>
      <c r="K165" s="207" t="s">
        <v>19</v>
      </c>
      <c r="L165" s="45"/>
      <c r="M165" s="212" t="s">
        <v>19</v>
      </c>
      <c r="N165" s="213" t="s">
        <v>40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147</v>
      </c>
      <c r="AT165" s="216" t="s">
        <v>142</v>
      </c>
      <c r="AU165" s="216" t="s">
        <v>78</v>
      </c>
      <c r="AY165" s="18" t="s">
        <v>139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76</v>
      </c>
      <c r="BK165" s="217">
        <f>ROUND(I165*H165,2)</f>
        <v>0</v>
      </c>
      <c r="BL165" s="18" t="s">
        <v>147</v>
      </c>
      <c r="BM165" s="216" t="s">
        <v>972</v>
      </c>
    </row>
    <row r="166" spans="1:65" s="2" customFormat="1" ht="16.5" customHeight="1">
      <c r="A166" s="39"/>
      <c r="B166" s="40"/>
      <c r="C166" s="235" t="s">
        <v>314</v>
      </c>
      <c r="D166" s="235" t="s">
        <v>228</v>
      </c>
      <c r="E166" s="236" t="s">
        <v>973</v>
      </c>
      <c r="F166" s="237" t="s">
        <v>974</v>
      </c>
      <c r="G166" s="238" t="s">
        <v>969</v>
      </c>
      <c r="H166" s="239">
        <v>1</v>
      </c>
      <c r="I166" s="240"/>
      <c r="J166" s="241">
        <f>ROUND(I166*H166,2)</f>
        <v>0</v>
      </c>
      <c r="K166" s="237" t="s">
        <v>19</v>
      </c>
      <c r="L166" s="242"/>
      <c r="M166" s="243" t="s">
        <v>19</v>
      </c>
      <c r="N166" s="244" t="s">
        <v>40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185</v>
      </c>
      <c r="AT166" s="216" t="s">
        <v>228</v>
      </c>
      <c r="AU166" s="216" t="s">
        <v>78</v>
      </c>
      <c r="AY166" s="18" t="s">
        <v>139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76</v>
      </c>
      <c r="BK166" s="217">
        <f>ROUND(I166*H166,2)</f>
        <v>0</v>
      </c>
      <c r="BL166" s="18" t="s">
        <v>147</v>
      </c>
      <c r="BM166" s="216" t="s">
        <v>975</v>
      </c>
    </row>
    <row r="167" spans="1:65" s="2" customFormat="1" ht="16.5" customHeight="1">
      <c r="A167" s="39"/>
      <c r="B167" s="40"/>
      <c r="C167" s="205" t="s">
        <v>319</v>
      </c>
      <c r="D167" s="205" t="s">
        <v>142</v>
      </c>
      <c r="E167" s="206" t="s">
        <v>976</v>
      </c>
      <c r="F167" s="207" t="s">
        <v>965</v>
      </c>
      <c r="G167" s="208" t="s">
        <v>224</v>
      </c>
      <c r="H167" s="209">
        <v>1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40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147</v>
      </c>
      <c r="AT167" s="216" t="s">
        <v>142</v>
      </c>
      <c r="AU167" s="216" t="s">
        <v>78</v>
      </c>
      <c r="AY167" s="18" t="s">
        <v>139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76</v>
      </c>
      <c r="BK167" s="217">
        <f>ROUND(I167*H167,2)</f>
        <v>0</v>
      </c>
      <c r="BL167" s="18" t="s">
        <v>147</v>
      </c>
      <c r="BM167" s="216" t="s">
        <v>977</v>
      </c>
    </row>
    <row r="168" spans="1:65" s="2" customFormat="1" ht="16.5" customHeight="1">
      <c r="A168" s="39"/>
      <c r="B168" s="40"/>
      <c r="C168" s="235" t="s">
        <v>324</v>
      </c>
      <c r="D168" s="235" t="s">
        <v>228</v>
      </c>
      <c r="E168" s="236" t="s">
        <v>978</v>
      </c>
      <c r="F168" s="237" t="s">
        <v>974</v>
      </c>
      <c r="G168" s="238" t="s">
        <v>969</v>
      </c>
      <c r="H168" s="239">
        <v>1</v>
      </c>
      <c r="I168" s="240"/>
      <c r="J168" s="241">
        <f>ROUND(I168*H168,2)</f>
        <v>0</v>
      </c>
      <c r="K168" s="237" t="s">
        <v>19</v>
      </c>
      <c r="L168" s="242"/>
      <c r="M168" s="243" t="s">
        <v>19</v>
      </c>
      <c r="N168" s="244" t="s">
        <v>40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185</v>
      </c>
      <c r="AT168" s="216" t="s">
        <v>228</v>
      </c>
      <c r="AU168" s="216" t="s">
        <v>78</v>
      </c>
      <c r="AY168" s="18" t="s">
        <v>139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76</v>
      </c>
      <c r="BK168" s="217">
        <f>ROUND(I168*H168,2)</f>
        <v>0</v>
      </c>
      <c r="BL168" s="18" t="s">
        <v>147</v>
      </c>
      <c r="BM168" s="216" t="s">
        <v>979</v>
      </c>
    </row>
    <row r="169" spans="1:65" s="2" customFormat="1" ht="16.5" customHeight="1">
      <c r="A169" s="39"/>
      <c r="B169" s="40"/>
      <c r="C169" s="205" t="s">
        <v>331</v>
      </c>
      <c r="D169" s="205" t="s">
        <v>142</v>
      </c>
      <c r="E169" s="206" t="s">
        <v>980</v>
      </c>
      <c r="F169" s="207" t="s">
        <v>965</v>
      </c>
      <c r="G169" s="208" t="s">
        <v>224</v>
      </c>
      <c r="H169" s="209">
        <v>2</v>
      </c>
      <c r="I169" s="210"/>
      <c r="J169" s="211">
        <f>ROUND(I169*H169,2)</f>
        <v>0</v>
      </c>
      <c r="K169" s="207" t="s">
        <v>19</v>
      </c>
      <c r="L169" s="45"/>
      <c r="M169" s="212" t="s">
        <v>19</v>
      </c>
      <c r="N169" s="213" t="s">
        <v>40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147</v>
      </c>
      <c r="AT169" s="216" t="s">
        <v>142</v>
      </c>
      <c r="AU169" s="216" t="s">
        <v>78</v>
      </c>
      <c r="AY169" s="18" t="s">
        <v>139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76</v>
      </c>
      <c r="BK169" s="217">
        <f>ROUND(I169*H169,2)</f>
        <v>0</v>
      </c>
      <c r="BL169" s="18" t="s">
        <v>147</v>
      </c>
      <c r="BM169" s="216" t="s">
        <v>981</v>
      </c>
    </row>
    <row r="170" spans="1:65" s="2" customFormat="1" ht="16.5" customHeight="1">
      <c r="A170" s="39"/>
      <c r="B170" s="40"/>
      <c r="C170" s="235" t="s">
        <v>340</v>
      </c>
      <c r="D170" s="235" t="s">
        <v>228</v>
      </c>
      <c r="E170" s="236" t="s">
        <v>982</v>
      </c>
      <c r="F170" s="237" t="s">
        <v>983</v>
      </c>
      <c r="G170" s="238" t="s">
        <v>969</v>
      </c>
      <c r="H170" s="239">
        <v>2</v>
      </c>
      <c r="I170" s="240"/>
      <c r="J170" s="241">
        <f>ROUND(I170*H170,2)</f>
        <v>0</v>
      </c>
      <c r="K170" s="237" t="s">
        <v>19</v>
      </c>
      <c r="L170" s="242"/>
      <c r="M170" s="243" t="s">
        <v>19</v>
      </c>
      <c r="N170" s="244" t="s">
        <v>40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185</v>
      </c>
      <c r="AT170" s="216" t="s">
        <v>228</v>
      </c>
      <c r="AU170" s="216" t="s">
        <v>78</v>
      </c>
      <c r="AY170" s="18" t="s">
        <v>139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76</v>
      </c>
      <c r="BK170" s="217">
        <f>ROUND(I170*H170,2)</f>
        <v>0</v>
      </c>
      <c r="BL170" s="18" t="s">
        <v>147</v>
      </c>
      <c r="BM170" s="216" t="s">
        <v>984</v>
      </c>
    </row>
    <row r="171" spans="1:63" s="12" customFormat="1" ht="22.8" customHeight="1">
      <c r="A171" s="12"/>
      <c r="B171" s="189"/>
      <c r="C171" s="190"/>
      <c r="D171" s="191" t="s">
        <v>68</v>
      </c>
      <c r="E171" s="203" t="s">
        <v>191</v>
      </c>
      <c r="F171" s="203" t="s">
        <v>232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SUM(P172:P183)</f>
        <v>0</v>
      </c>
      <c r="Q171" s="197"/>
      <c r="R171" s="198">
        <f>SUM(R172:R183)</f>
        <v>0</v>
      </c>
      <c r="S171" s="197"/>
      <c r="T171" s="199">
        <f>SUM(T172:T183)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76</v>
      </c>
      <c r="AT171" s="201" t="s">
        <v>68</v>
      </c>
      <c r="AU171" s="201" t="s">
        <v>76</v>
      </c>
      <c r="AY171" s="200" t="s">
        <v>139</v>
      </c>
      <c r="BK171" s="202">
        <f>SUM(BK172:BK183)</f>
        <v>0</v>
      </c>
    </row>
    <row r="172" spans="1:65" s="2" customFormat="1" ht="24.15" customHeight="1">
      <c r="A172" s="39"/>
      <c r="B172" s="40"/>
      <c r="C172" s="205" t="s">
        <v>349</v>
      </c>
      <c r="D172" s="205" t="s">
        <v>142</v>
      </c>
      <c r="E172" s="206" t="s">
        <v>985</v>
      </c>
      <c r="F172" s="207" t="s">
        <v>986</v>
      </c>
      <c r="G172" s="208" t="s">
        <v>199</v>
      </c>
      <c r="H172" s="209">
        <v>36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40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147</v>
      </c>
      <c r="AT172" s="216" t="s">
        <v>142</v>
      </c>
      <c r="AU172" s="216" t="s">
        <v>78</v>
      </c>
      <c r="AY172" s="18" t="s">
        <v>139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76</v>
      </c>
      <c r="BK172" s="217">
        <f>ROUND(I172*H172,2)</f>
        <v>0</v>
      </c>
      <c r="BL172" s="18" t="s">
        <v>147</v>
      </c>
      <c r="BM172" s="216" t="s">
        <v>987</v>
      </c>
    </row>
    <row r="173" spans="1:65" s="2" customFormat="1" ht="16.5" customHeight="1">
      <c r="A173" s="39"/>
      <c r="B173" s="40"/>
      <c r="C173" s="235" t="s">
        <v>355</v>
      </c>
      <c r="D173" s="235" t="s">
        <v>228</v>
      </c>
      <c r="E173" s="236" t="s">
        <v>988</v>
      </c>
      <c r="F173" s="237" t="s">
        <v>989</v>
      </c>
      <c r="G173" s="238" t="s">
        <v>199</v>
      </c>
      <c r="H173" s="239">
        <v>36</v>
      </c>
      <c r="I173" s="240"/>
      <c r="J173" s="241">
        <f>ROUND(I173*H173,2)</f>
        <v>0</v>
      </c>
      <c r="K173" s="237" t="s">
        <v>19</v>
      </c>
      <c r="L173" s="242"/>
      <c r="M173" s="243" t="s">
        <v>19</v>
      </c>
      <c r="N173" s="244" t="s">
        <v>40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185</v>
      </c>
      <c r="AT173" s="216" t="s">
        <v>228</v>
      </c>
      <c r="AU173" s="216" t="s">
        <v>78</v>
      </c>
      <c r="AY173" s="18" t="s">
        <v>139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76</v>
      </c>
      <c r="BK173" s="217">
        <f>ROUND(I173*H173,2)</f>
        <v>0</v>
      </c>
      <c r="BL173" s="18" t="s">
        <v>147</v>
      </c>
      <c r="BM173" s="216" t="s">
        <v>990</v>
      </c>
    </row>
    <row r="174" spans="1:65" s="2" customFormat="1" ht="16.5" customHeight="1">
      <c r="A174" s="39"/>
      <c r="B174" s="40"/>
      <c r="C174" s="205" t="s">
        <v>360</v>
      </c>
      <c r="D174" s="205" t="s">
        <v>142</v>
      </c>
      <c r="E174" s="206" t="s">
        <v>991</v>
      </c>
      <c r="F174" s="207" t="s">
        <v>992</v>
      </c>
      <c r="G174" s="208" t="s">
        <v>199</v>
      </c>
      <c r="H174" s="209">
        <v>2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40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147</v>
      </c>
      <c r="AT174" s="216" t="s">
        <v>142</v>
      </c>
      <c r="AU174" s="216" t="s">
        <v>78</v>
      </c>
      <c r="AY174" s="18" t="s">
        <v>139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76</v>
      </c>
      <c r="BK174" s="217">
        <f>ROUND(I174*H174,2)</f>
        <v>0</v>
      </c>
      <c r="BL174" s="18" t="s">
        <v>147</v>
      </c>
      <c r="BM174" s="216" t="s">
        <v>993</v>
      </c>
    </row>
    <row r="175" spans="1:65" s="2" customFormat="1" ht="16.5" customHeight="1">
      <c r="A175" s="39"/>
      <c r="B175" s="40"/>
      <c r="C175" s="235" t="s">
        <v>365</v>
      </c>
      <c r="D175" s="235" t="s">
        <v>228</v>
      </c>
      <c r="E175" s="236" t="s">
        <v>994</v>
      </c>
      <c r="F175" s="237" t="s">
        <v>995</v>
      </c>
      <c r="G175" s="238" t="s">
        <v>199</v>
      </c>
      <c r="H175" s="239">
        <v>2</v>
      </c>
      <c r="I175" s="240"/>
      <c r="J175" s="241">
        <f>ROUND(I175*H175,2)</f>
        <v>0</v>
      </c>
      <c r="K175" s="237" t="s">
        <v>19</v>
      </c>
      <c r="L175" s="242"/>
      <c r="M175" s="243" t="s">
        <v>19</v>
      </c>
      <c r="N175" s="244" t="s">
        <v>40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185</v>
      </c>
      <c r="AT175" s="216" t="s">
        <v>228</v>
      </c>
      <c r="AU175" s="216" t="s">
        <v>78</v>
      </c>
      <c r="AY175" s="18" t="s">
        <v>139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76</v>
      </c>
      <c r="BK175" s="217">
        <f>ROUND(I175*H175,2)</f>
        <v>0</v>
      </c>
      <c r="BL175" s="18" t="s">
        <v>147</v>
      </c>
      <c r="BM175" s="216" t="s">
        <v>996</v>
      </c>
    </row>
    <row r="176" spans="1:65" s="2" customFormat="1" ht="16.5" customHeight="1">
      <c r="A176" s="39"/>
      <c r="B176" s="40"/>
      <c r="C176" s="205" t="s">
        <v>372</v>
      </c>
      <c r="D176" s="205" t="s">
        <v>142</v>
      </c>
      <c r="E176" s="206" t="s">
        <v>997</v>
      </c>
      <c r="F176" s="207" t="s">
        <v>998</v>
      </c>
      <c r="G176" s="208" t="s">
        <v>224</v>
      </c>
      <c r="H176" s="209">
        <v>1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40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147</v>
      </c>
      <c r="AT176" s="216" t="s">
        <v>142</v>
      </c>
      <c r="AU176" s="216" t="s">
        <v>78</v>
      </c>
      <c r="AY176" s="18" t="s">
        <v>139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76</v>
      </c>
      <c r="BK176" s="217">
        <f>ROUND(I176*H176,2)</f>
        <v>0</v>
      </c>
      <c r="BL176" s="18" t="s">
        <v>147</v>
      </c>
      <c r="BM176" s="216" t="s">
        <v>999</v>
      </c>
    </row>
    <row r="177" spans="1:65" s="2" customFormat="1" ht="16.5" customHeight="1">
      <c r="A177" s="39"/>
      <c r="B177" s="40"/>
      <c r="C177" s="235" t="s">
        <v>378</v>
      </c>
      <c r="D177" s="235" t="s">
        <v>228</v>
      </c>
      <c r="E177" s="236" t="s">
        <v>1000</v>
      </c>
      <c r="F177" s="237" t="s">
        <v>1001</v>
      </c>
      <c r="G177" s="238" t="s">
        <v>224</v>
      </c>
      <c r="H177" s="239">
        <v>1</v>
      </c>
      <c r="I177" s="240"/>
      <c r="J177" s="241">
        <f>ROUND(I177*H177,2)</f>
        <v>0</v>
      </c>
      <c r="K177" s="237" t="s">
        <v>19</v>
      </c>
      <c r="L177" s="242"/>
      <c r="M177" s="243" t="s">
        <v>19</v>
      </c>
      <c r="N177" s="244" t="s">
        <v>40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185</v>
      </c>
      <c r="AT177" s="216" t="s">
        <v>228</v>
      </c>
      <c r="AU177" s="216" t="s">
        <v>78</v>
      </c>
      <c r="AY177" s="18" t="s">
        <v>139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76</v>
      </c>
      <c r="BK177" s="217">
        <f>ROUND(I177*H177,2)</f>
        <v>0</v>
      </c>
      <c r="BL177" s="18" t="s">
        <v>147</v>
      </c>
      <c r="BM177" s="216" t="s">
        <v>1002</v>
      </c>
    </row>
    <row r="178" spans="1:65" s="2" customFormat="1" ht="24.15" customHeight="1">
      <c r="A178" s="39"/>
      <c r="B178" s="40"/>
      <c r="C178" s="205" t="s">
        <v>383</v>
      </c>
      <c r="D178" s="205" t="s">
        <v>142</v>
      </c>
      <c r="E178" s="206" t="s">
        <v>1003</v>
      </c>
      <c r="F178" s="207" t="s">
        <v>1004</v>
      </c>
      <c r="G178" s="208" t="s">
        <v>224</v>
      </c>
      <c r="H178" s="209">
        <v>18</v>
      </c>
      <c r="I178" s="210"/>
      <c r="J178" s="211">
        <f>ROUND(I178*H178,2)</f>
        <v>0</v>
      </c>
      <c r="K178" s="207" t="s">
        <v>19</v>
      </c>
      <c r="L178" s="45"/>
      <c r="M178" s="212" t="s">
        <v>19</v>
      </c>
      <c r="N178" s="213" t="s">
        <v>40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147</v>
      </c>
      <c r="AT178" s="216" t="s">
        <v>142</v>
      </c>
      <c r="AU178" s="216" t="s">
        <v>78</v>
      </c>
      <c r="AY178" s="18" t="s">
        <v>139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76</v>
      </c>
      <c r="BK178" s="217">
        <f>ROUND(I178*H178,2)</f>
        <v>0</v>
      </c>
      <c r="BL178" s="18" t="s">
        <v>147</v>
      </c>
      <c r="BM178" s="216" t="s">
        <v>1005</v>
      </c>
    </row>
    <row r="179" spans="1:65" s="2" customFormat="1" ht="24.15" customHeight="1">
      <c r="A179" s="39"/>
      <c r="B179" s="40"/>
      <c r="C179" s="205" t="s">
        <v>388</v>
      </c>
      <c r="D179" s="205" t="s">
        <v>142</v>
      </c>
      <c r="E179" s="206" t="s">
        <v>1006</v>
      </c>
      <c r="F179" s="207" t="s">
        <v>1007</v>
      </c>
      <c r="G179" s="208" t="s">
        <v>256</v>
      </c>
      <c r="H179" s="209">
        <v>2.5</v>
      </c>
      <c r="I179" s="210"/>
      <c r="J179" s="211">
        <f>ROUND(I179*H179,2)</f>
        <v>0</v>
      </c>
      <c r="K179" s="207" t="s">
        <v>19</v>
      </c>
      <c r="L179" s="45"/>
      <c r="M179" s="212" t="s">
        <v>19</v>
      </c>
      <c r="N179" s="213" t="s">
        <v>40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147</v>
      </c>
      <c r="AT179" s="216" t="s">
        <v>142</v>
      </c>
      <c r="AU179" s="216" t="s">
        <v>78</v>
      </c>
      <c r="AY179" s="18" t="s">
        <v>139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76</v>
      </c>
      <c r="BK179" s="217">
        <f>ROUND(I179*H179,2)</f>
        <v>0</v>
      </c>
      <c r="BL179" s="18" t="s">
        <v>147</v>
      </c>
      <c r="BM179" s="216" t="s">
        <v>1008</v>
      </c>
    </row>
    <row r="180" spans="1:65" s="2" customFormat="1" ht="16.5" customHeight="1">
      <c r="A180" s="39"/>
      <c r="B180" s="40"/>
      <c r="C180" s="205" t="s">
        <v>393</v>
      </c>
      <c r="D180" s="205" t="s">
        <v>142</v>
      </c>
      <c r="E180" s="206" t="s">
        <v>1009</v>
      </c>
      <c r="F180" s="207" t="s">
        <v>1010</v>
      </c>
      <c r="G180" s="208" t="s">
        <v>969</v>
      </c>
      <c r="H180" s="209">
        <v>1</v>
      </c>
      <c r="I180" s="210"/>
      <c r="J180" s="211">
        <f>ROUND(I180*H180,2)</f>
        <v>0</v>
      </c>
      <c r="K180" s="207" t="s">
        <v>19</v>
      </c>
      <c r="L180" s="45"/>
      <c r="M180" s="212" t="s">
        <v>19</v>
      </c>
      <c r="N180" s="213" t="s">
        <v>40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147</v>
      </c>
      <c r="AT180" s="216" t="s">
        <v>142</v>
      </c>
      <c r="AU180" s="216" t="s">
        <v>78</v>
      </c>
      <c r="AY180" s="18" t="s">
        <v>139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76</v>
      </c>
      <c r="BK180" s="217">
        <f>ROUND(I180*H180,2)</f>
        <v>0</v>
      </c>
      <c r="BL180" s="18" t="s">
        <v>147</v>
      </c>
      <c r="BM180" s="216" t="s">
        <v>1011</v>
      </c>
    </row>
    <row r="181" spans="1:65" s="2" customFormat="1" ht="16.5" customHeight="1">
      <c r="A181" s="39"/>
      <c r="B181" s="40"/>
      <c r="C181" s="205" t="s">
        <v>398</v>
      </c>
      <c r="D181" s="205" t="s">
        <v>142</v>
      </c>
      <c r="E181" s="206" t="s">
        <v>1012</v>
      </c>
      <c r="F181" s="207" t="s">
        <v>1013</v>
      </c>
      <c r="G181" s="208" t="s">
        <v>969</v>
      </c>
      <c r="H181" s="209">
        <v>1</v>
      </c>
      <c r="I181" s="210"/>
      <c r="J181" s="211">
        <f>ROUND(I181*H181,2)</f>
        <v>0</v>
      </c>
      <c r="K181" s="207" t="s">
        <v>19</v>
      </c>
      <c r="L181" s="45"/>
      <c r="M181" s="212" t="s">
        <v>19</v>
      </c>
      <c r="N181" s="213" t="s">
        <v>40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147</v>
      </c>
      <c r="AT181" s="216" t="s">
        <v>142</v>
      </c>
      <c r="AU181" s="216" t="s">
        <v>78</v>
      </c>
      <c r="AY181" s="18" t="s">
        <v>139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76</v>
      </c>
      <c r="BK181" s="217">
        <f>ROUND(I181*H181,2)</f>
        <v>0</v>
      </c>
      <c r="BL181" s="18" t="s">
        <v>147</v>
      </c>
      <c r="BM181" s="216" t="s">
        <v>1014</v>
      </c>
    </row>
    <row r="182" spans="1:65" s="2" customFormat="1" ht="16.5" customHeight="1">
      <c r="A182" s="39"/>
      <c r="B182" s="40"/>
      <c r="C182" s="205" t="s">
        <v>405</v>
      </c>
      <c r="D182" s="205" t="s">
        <v>142</v>
      </c>
      <c r="E182" s="206" t="s">
        <v>1015</v>
      </c>
      <c r="F182" s="207" t="s">
        <v>1016</v>
      </c>
      <c r="G182" s="208" t="s">
        <v>969</v>
      </c>
      <c r="H182" s="209">
        <v>1</v>
      </c>
      <c r="I182" s="210"/>
      <c r="J182" s="211">
        <f>ROUND(I182*H182,2)</f>
        <v>0</v>
      </c>
      <c r="K182" s="207" t="s">
        <v>19</v>
      </c>
      <c r="L182" s="45"/>
      <c r="M182" s="212" t="s">
        <v>19</v>
      </c>
      <c r="N182" s="213" t="s">
        <v>40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147</v>
      </c>
      <c r="AT182" s="216" t="s">
        <v>142</v>
      </c>
      <c r="AU182" s="216" t="s">
        <v>78</v>
      </c>
      <c r="AY182" s="18" t="s">
        <v>139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76</v>
      </c>
      <c r="BK182" s="217">
        <f>ROUND(I182*H182,2)</f>
        <v>0</v>
      </c>
      <c r="BL182" s="18" t="s">
        <v>147</v>
      </c>
      <c r="BM182" s="216" t="s">
        <v>1017</v>
      </c>
    </row>
    <row r="183" spans="1:65" s="2" customFormat="1" ht="16.5" customHeight="1">
      <c r="A183" s="39"/>
      <c r="B183" s="40"/>
      <c r="C183" s="205" t="s">
        <v>411</v>
      </c>
      <c r="D183" s="205" t="s">
        <v>142</v>
      </c>
      <c r="E183" s="206" t="s">
        <v>1018</v>
      </c>
      <c r="F183" s="207" t="s">
        <v>1019</v>
      </c>
      <c r="G183" s="208" t="s">
        <v>969</v>
      </c>
      <c r="H183" s="209">
        <v>1</v>
      </c>
      <c r="I183" s="210"/>
      <c r="J183" s="211">
        <f>ROUND(I183*H183,2)</f>
        <v>0</v>
      </c>
      <c r="K183" s="207" t="s">
        <v>19</v>
      </c>
      <c r="L183" s="45"/>
      <c r="M183" s="212" t="s">
        <v>19</v>
      </c>
      <c r="N183" s="213" t="s">
        <v>40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147</v>
      </c>
      <c r="AT183" s="216" t="s">
        <v>142</v>
      </c>
      <c r="AU183" s="216" t="s">
        <v>78</v>
      </c>
      <c r="AY183" s="18" t="s">
        <v>139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76</v>
      </c>
      <c r="BK183" s="217">
        <f>ROUND(I183*H183,2)</f>
        <v>0</v>
      </c>
      <c r="BL183" s="18" t="s">
        <v>147</v>
      </c>
      <c r="BM183" s="216" t="s">
        <v>1020</v>
      </c>
    </row>
    <row r="184" spans="1:63" s="12" customFormat="1" ht="22.8" customHeight="1">
      <c r="A184" s="12"/>
      <c r="B184" s="189"/>
      <c r="C184" s="190"/>
      <c r="D184" s="191" t="s">
        <v>68</v>
      </c>
      <c r="E184" s="203" t="s">
        <v>329</v>
      </c>
      <c r="F184" s="203" t="s">
        <v>330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P185</f>
        <v>0</v>
      </c>
      <c r="Q184" s="197"/>
      <c r="R184" s="198">
        <f>R185</f>
        <v>0</v>
      </c>
      <c r="S184" s="197"/>
      <c r="T184" s="199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76</v>
      </c>
      <c r="AT184" s="201" t="s">
        <v>68</v>
      </c>
      <c r="AU184" s="201" t="s">
        <v>76</v>
      </c>
      <c r="AY184" s="200" t="s">
        <v>139</v>
      </c>
      <c r="BK184" s="202">
        <f>BK185</f>
        <v>0</v>
      </c>
    </row>
    <row r="185" spans="1:65" s="2" customFormat="1" ht="33" customHeight="1">
      <c r="A185" s="39"/>
      <c r="B185" s="40"/>
      <c r="C185" s="205" t="s">
        <v>416</v>
      </c>
      <c r="D185" s="205" t="s">
        <v>142</v>
      </c>
      <c r="E185" s="206" t="s">
        <v>1021</v>
      </c>
      <c r="F185" s="207" t="s">
        <v>1022</v>
      </c>
      <c r="G185" s="208" t="s">
        <v>145</v>
      </c>
      <c r="H185" s="209">
        <v>38.786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40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147</v>
      </c>
      <c r="AT185" s="216" t="s">
        <v>142</v>
      </c>
      <c r="AU185" s="216" t="s">
        <v>78</v>
      </c>
      <c r="AY185" s="18" t="s">
        <v>139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76</v>
      </c>
      <c r="BK185" s="217">
        <f>ROUND(I185*H185,2)</f>
        <v>0</v>
      </c>
      <c r="BL185" s="18" t="s">
        <v>147</v>
      </c>
      <c r="BM185" s="216" t="s">
        <v>1023</v>
      </c>
    </row>
    <row r="186" spans="1:63" s="12" customFormat="1" ht="25.9" customHeight="1">
      <c r="A186" s="12"/>
      <c r="B186" s="189"/>
      <c r="C186" s="190"/>
      <c r="D186" s="191" t="s">
        <v>68</v>
      </c>
      <c r="E186" s="192" t="s">
        <v>345</v>
      </c>
      <c r="F186" s="192" t="s">
        <v>346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P187+P198+P200+P275+P298+P312+P329+P331</f>
        <v>0</v>
      </c>
      <c r="Q186" s="197"/>
      <c r="R186" s="198">
        <f>R187+R198+R200+R275+R298+R312+R329+R331</f>
        <v>0</v>
      </c>
      <c r="S186" s="197"/>
      <c r="T186" s="199">
        <f>T187+T198+T200+T275+T298+T312+T329+T331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78</v>
      </c>
      <c r="AT186" s="201" t="s">
        <v>68</v>
      </c>
      <c r="AU186" s="201" t="s">
        <v>69</v>
      </c>
      <c r="AY186" s="200" t="s">
        <v>139</v>
      </c>
      <c r="BK186" s="202">
        <f>BK187+BK198+BK200+BK275+BK298+BK312+BK329+BK331</f>
        <v>0</v>
      </c>
    </row>
    <row r="187" spans="1:63" s="12" customFormat="1" ht="22.8" customHeight="1">
      <c r="A187" s="12"/>
      <c r="B187" s="189"/>
      <c r="C187" s="190"/>
      <c r="D187" s="191" t="s">
        <v>68</v>
      </c>
      <c r="E187" s="203" t="s">
        <v>1024</v>
      </c>
      <c r="F187" s="203" t="s">
        <v>1025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SUM(P188:P197)</f>
        <v>0</v>
      </c>
      <c r="Q187" s="197"/>
      <c r="R187" s="198">
        <f>SUM(R188:R197)</f>
        <v>0</v>
      </c>
      <c r="S187" s="197"/>
      <c r="T187" s="199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78</v>
      </c>
      <c r="AT187" s="201" t="s">
        <v>68</v>
      </c>
      <c r="AU187" s="201" t="s">
        <v>76</v>
      </c>
      <c r="AY187" s="200" t="s">
        <v>139</v>
      </c>
      <c r="BK187" s="202">
        <f>SUM(BK188:BK197)</f>
        <v>0</v>
      </c>
    </row>
    <row r="188" spans="1:65" s="2" customFormat="1" ht="24.15" customHeight="1">
      <c r="A188" s="39"/>
      <c r="B188" s="40"/>
      <c r="C188" s="205" t="s">
        <v>422</v>
      </c>
      <c r="D188" s="205" t="s">
        <v>142</v>
      </c>
      <c r="E188" s="206" t="s">
        <v>1026</v>
      </c>
      <c r="F188" s="207" t="s">
        <v>1027</v>
      </c>
      <c r="G188" s="208" t="s">
        <v>157</v>
      </c>
      <c r="H188" s="209">
        <v>31</v>
      </c>
      <c r="I188" s="210"/>
      <c r="J188" s="211">
        <f>ROUND(I188*H188,2)</f>
        <v>0</v>
      </c>
      <c r="K188" s="207" t="s">
        <v>19</v>
      </c>
      <c r="L188" s="45"/>
      <c r="M188" s="212" t="s">
        <v>19</v>
      </c>
      <c r="N188" s="213" t="s">
        <v>40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227</v>
      </c>
      <c r="AT188" s="216" t="s">
        <v>142</v>
      </c>
      <c r="AU188" s="216" t="s">
        <v>78</v>
      </c>
      <c r="AY188" s="18" t="s">
        <v>139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76</v>
      </c>
      <c r="BK188" s="217">
        <f>ROUND(I188*H188,2)</f>
        <v>0</v>
      </c>
      <c r="BL188" s="18" t="s">
        <v>227</v>
      </c>
      <c r="BM188" s="216" t="s">
        <v>1028</v>
      </c>
    </row>
    <row r="189" spans="1:65" s="2" customFormat="1" ht="16.5" customHeight="1">
      <c r="A189" s="39"/>
      <c r="B189" s="40"/>
      <c r="C189" s="235" t="s">
        <v>427</v>
      </c>
      <c r="D189" s="235" t="s">
        <v>228</v>
      </c>
      <c r="E189" s="236" t="s">
        <v>1029</v>
      </c>
      <c r="F189" s="237" t="s">
        <v>1030</v>
      </c>
      <c r="G189" s="238" t="s">
        <v>157</v>
      </c>
      <c r="H189" s="239">
        <v>31</v>
      </c>
      <c r="I189" s="240"/>
      <c r="J189" s="241">
        <f>ROUND(I189*H189,2)</f>
        <v>0</v>
      </c>
      <c r="K189" s="237" t="s">
        <v>19</v>
      </c>
      <c r="L189" s="242"/>
      <c r="M189" s="243" t="s">
        <v>19</v>
      </c>
      <c r="N189" s="244" t="s">
        <v>40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314</v>
      </c>
      <c r="AT189" s="216" t="s">
        <v>228</v>
      </c>
      <c r="AU189" s="216" t="s">
        <v>78</v>
      </c>
      <c r="AY189" s="18" t="s">
        <v>139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76</v>
      </c>
      <c r="BK189" s="217">
        <f>ROUND(I189*H189,2)</f>
        <v>0</v>
      </c>
      <c r="BL189" s="18" t="s">
        <v>227</v>
      </c>
      <c r="BM189" s="216" t="s">
        <v>1031</v>
      </c>
    </row>
    <row r="190" spans="1:65" s="2" customFormat="1" ht="24.15" customHeight="1">
      <c r="A190" s="39"/>
      <c r="B190" s="40"/>
      <c r="C190" s="205" t="s">
        <v>433</v>
      </c>
      <c r="D190" s="205" t="s">
        <v>142</v>
      </c>
      <c r="E190" s="206" t="s">
        <v>1032</v>
      </c>
      <c r="F190" s="207" t="s">
        <v>1033</v>
      </c>
      <c r="G190" s="208" t="s">
        <v>157</v>
      </c>
      <c r="H190" s="209">
        <v>30</v>
      </c>
      <c r="I190" s="210"/>
      <c r="J190" s="211">
        <f>ROUND(I190*H190,2)</f>
        <v>0</v>
      </c>
      <c r="K190" s="207" t="s">
        <v>19</v>
      </c>
      <c r="L190" s="45"/>
      <c r="M190" s="212" t="s">
        <v>19</v>
      </c>
      <c r="N190" s="213" t="s">
        <v>40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227</v>
      </c>
      <c r="AT190" s="216" t="s">
        <v>142</v>
      </c>
      <c r="AU190" s="216" t="s">
        <v>78</v>
      </c>
      <c r="AY190" s="18" t="s">
        <v>139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76</v>
      </c>
      <c r="BK190" s="217">
        <f>ROUND(I190*H190,2)</f>
        <v>0</v>
      </c>
      <c r="BL190" s="18" t="s">
        <v>227</v>
      </c>
      <c r="BM190" s="216" t="s">
        <v>1034</v>
      </c>
    </row>
    <row r="191" spans="1:65" s="2" customFormat="1" ht="16.5" customHeight="1">
      <c r="A191" s="39"/>
      <c r="B191" s="40"/>
      <c r="C191" s="235" t="s">
        <v>438</v>
      </c>
      <c r="D191" s="235" t="s">
        <v>228</v>
      </c>
      <c r="E191" s="236" t="s">
        <v>1035</v>
      </c>
      <c r="F191" s="237" t="s">
        <v>1036</v>
      </c>
      <c r="G191" s="238" t="s">
        <v>157</v>
      </c>
      <c r="H191" s="239">
        <v>30</v>
      </c>
      <c r="I191" s="240"/>
      <c r="J191" s="241">
        <f>ROUND(I191*H191,2)</f>
        <v>0</v>
      </c>
      <c r="K191" s="237" t="s">
        <v>19</v>
      </c>
      <c r="L191" s="242"/>
      <c r="M191" s="243" t="s">
        <v>19</v>
      </c>
      <c r="N191" s="244" t="s">
        <v>40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314</v>
      </c>
      <c r="AT191" s="216" t="s">
        <v>228</v>
      </c>
      <c r="AU191" s="216" t="s">
        <v>78</v>
      </c>
      <c r="AY191" s="18" t="s">
        <v>139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76</v>
      </c>
      <c r="BK191" s="217">
        <f>ROUND(I191*H191,2)</f>
        <v>0</v>
      </c>
      <c r="BL191" s="18" t="s">
        <v>227</v>
      </c>
      <c r="BM191" s="216" t="s">
        <v>1037</v>
      </c>
    </row>
    <row r="192" spans="1:65" s="2" customFormat="1" ht="24.15" customHeight="1">
      <c r="A192" s="39"/>
      <c r="B192" s="40"/>
      <c r="C192" s="205" t="s">
        <v>443</v>
      </c>
      <c r="D192" s="205" t="s">
        <v>142</v>
      </c>
      <c r="E192" s="206" t="s">
        <v>1038</v>
      </c>
      <c r="F192" s="207" t="s">
        <v>1039</v>
      </c>
      <c r="G192" s="208" t="s">
        <v>157</v>
      </c>
      <c r="H192" s="209">
        <v>55.3</v>
      </c>
      <c r="I192" s="210"/>
      <c r="J192" s="211">
        <f>ROUND(I192*H192,2)</f>
        <v>0</v>
      </c>
      <c r="K192" s="207" t="s">
        <v>19</v>
      </c>
      <c r="L192" s="45"/>
      <c r="M192" s="212" t="s">
        <v>19</v>
      </c>
      <c r="N192" s="213" t="s">
        <v>40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227</v>
      </c>
      <c r="AT192" s="216" t="s">
        <v>142</v>
      </c>
      <c r="AU192" s="216" t="s">
        <v>78</v>
      </c>
      <c r="AY192" s="18" t="s">
        <v>139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76</v>
      </c>
      <c r="BK192" s="217">
        <f>ROUND(I192*H192,2)</f>
        <v>0</v>
      </c>
      <c r="BL192" s="18" t="s">
        <v>227</v>
      </c>
      <c r="BM192" s="216" t="s">
        <v>1040</v>
      </c>
    </row>
    <row r="193" spans="1:51" s="15" customFormat="1" ht="12">
      <c r="A193" s="15"/>
      <c r="B193" s="262"/>
      <c r="C193" s="263"/>
      <c r="D193" s="225" t="s">
        <v>164</v>
      </c>
      <c r="E193" s="264" t="s">
        <v>19</v>
      </c>
      <c r="F193" s="265" t="s">
        <v>1041</v>
      </c>
      <c r="G193" s="263"/>
      <c r="H193" s="264" t="s">
        <v>19</v>
      </c>
      <c r="I193" s="266"/>
      <c r="J193" s="263"/>
      <c r="K193" s="263"/>
      <c r="L193" s="267"/>
      <c r="M193" s="268"/>
      <c r="N193" s="269"/>
      <c r="O193" s="269"/>
      <c r="P193" s="269"/>
      <c r="Q193" s="269"/>
      <c r="R193" s="269"/>
      <c r="S193" s="269"/>
      <c r="T193" s="2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1" t="s">
        <v>164</v>
      </c>
      <c r="AU193" s="271" t="s">
        <v>78</v>
      </c>
      <c r="AV193" s="15" t="s">
        <v>76</v>
      </c>
      <c r="AW193" s="15" t="s">
        <v>166</v>
      </c>
      <c r="AX193" s="15" t="s">
        <v>69</v>
      </c>
      <c r="AY193" s="271" t="s">
        <v>139</v>
      </c>
    </row>
    <row r="194" spans="1:51" s="13" customFormat="1" ht="12">
      <c r="A194" s="13"/>
      <c r="B194" s="223"/>
      <c r="C194" s="224"/>
      <c r="D194" s="225" t="s">
        <v>164</v>
      </c>
      <c r="E194" s="226" t="s">
        <v>19</v>
      </c>
      <c r="F194" s="227" t="s">
        <v>1042</v>
      </c>
      <c r="G194" s="224"/>
      <c r="H194" s="228">
        <v>55.3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164</v>
      </c>
      <c r="AU194" s="234" t="s">
        <v>78</v>
      </c>
      <c r="AV194" s="13" t="s">
        <v>78</v>
      </c>
      <c r="AW194" s="13" t="s">
        <v>166</v>
      </c>
      <c r="AX194" s="13" t="s">
        <v>69</v>
      </c>
      <c r="AY194" s="234" t="s">
        <v>139</v>
      </c>
    </row>
    <row r="195" spans="1:51" s="14" customFormat="1" ht="12">
      <c r="A195" s="14"/>
      <c r="B195" s="251"/>
      <c r="C195" s="252"/>
      <c r="D195" s="225" t="s">
        <v>164</v>
      </c>
      <c r="E195" s="253" t="s">
        <v>19</v>
      </c>
      <c r="F195" s="254" t="s">
        <v>879</v>
      </c>
      <c r="G195" s="252"/>
      <c r="H195" s="255">
        <v>55.3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1" t="s">
        <v>164</v>
      </c>
      <c r="AU195" s="261" t="s">
        <v>78</v>
      </c>
      <c r="AV195" s="14" t="s">
        <v>147</v>
      </c>
      <c r="AW195" s="14" t="s">
        <v>166</v>
      </c>
      <c r="AX195" s="14" t="s">
        <v>76</v>
      </c>
      <c r="AY195" s="261" t="s">
        <v>139</v>
      </c>
    </row>
    <row r="196" spans="1:65" s="2" customFormat="1" ht="16.5" customHeight="1">
      <c r="A196" s="39"/>
      <c r="B196" s="40"/>
      <c r="C196" s="235" t="s">
        <v>448</v>
      </c>
      <c r="D196" s="235" t="s">
        <v>228</v>
      </c>
      <c r="E196" s="236" t="s">
        <v>1043</v>
      </c>
      <c r="F196" s="237" t="s">
        <v>1044</v>
      </c>
      <c r="G196" s="238" t="s">
        <v>157</v>
      </c>
      <c r="H196" s="239">
        <v>55.3</v>
      </c>
      <c r="I196" s="240"/>
      <c r="J196" s="241">
        <f>ROUND(I196*H196,2)</f>
        <v>0</v>
      </c>
      <c r="K196" s="237" t="s">
        <v>19</v>
      </c>
      <c r="L196" s="242"/>
      <c r="M196" s="243" t="s">
        <v>19</v>
      </c>
      <c r="N196" s="244" t="s">
        <v>40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314</v>
      </c>
      <c r="AT196" s="216" t="s">
        <v>228</v>
      </c>
      <c r="AU196" s="216" t="s">
        <v>78</v>
      </c>
      <c r="AY196" s="18" t="s">
        <v>139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76</v>
      </c>
      <c r="BK196" s="217">
        <f>ROUND(I196*H196,2)</f>
        <v>0</v>
      </c>
      <c r="BL196" s="18" t="s">
        <v>227</v>
      </c>
      <c r="BM196" s="216" t="s">
        <v>1045</v>
      </c>
    </row>
    <row r="197" spans="1:65" s="2" customFormat="1" ht="24.15" customHeight="1">
      <c r="A197" s="39"/>
      <c r="B197" s="40"/>
      <c r="C197" s="205" t="s">
        <v>453</v>
      </c>
      <c r="D197" s="205" t="s">
        <v>142</v>
      </c>
      <c r="E197" s="206" t="s">
        <v>1046</v>
      </c>
      <c r="F197" s="207" t="s">
        <v>1047</v>
      </c>
      <c r="G197" s="208" t="s">
        <v>145</v>
      </c>
      <c r="H197" s="209">
        <v>0.5</v>
      </c>
      <c r="I197" s="210"/>
      <c r="J197" s="211">
        <f>ROUND(I197*H197,2)</f>
        <v>0</v>
      </c>
      <c r="K197" s="207" t="s">
        <v>19</v>
      </c>
      <c r="L197" s="45"/>
      <c r="M197" s="212" t="s">
        <v>19</v>
      </c>
      <c r="N197" s="213" t="s">
        <v>40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227</v>
      </c>
      <c r="AT197" s="216" t="s">
        <v>142</v>
      </c>
      <c r="AU197" s="216" t="s">
        <v>78</v>
      </c>
      <c r="AY197" s="18" t="s">
        <v>139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76</v>
      </c>
      <c r="BK197" s="217">
        <f>ROUND(I197*H197,2)</f>
        <v>0</v>
      </c>
      <c r="BL197" s="18" t="s">
        <v>227</v>
      </c>
      <c r="BM197" s="216" t="s">
        <v>1048</v>
      </c>
    </row>
    <row r="198" spans="1:63" s="12" customFormat="1" ht="22.8" customHeight="1">
      <c r="A198" s="12"/>
      <c r="B198" s="189"/>
      <c r="C198" s="190"/>
      <c r="D198" s="191" t="s">
        <v>68</v>
      </c>
      <c r="E198" s="203" t="s">
        <v>1049</v>
      </c>
      <c r="F198" s="203" t="s">
        <v>1050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P199</f>
        <v>0</v>
      </c>
      <c r="Q198" s="197"/>
      <c r="R198" s="198">
        <f>R199</f>
        <v>0</v>
      </c>
      <c r="S198" s="197"/>
      <c r="T198" s="19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78</v>
      </c>
      <c r="AT198" s="201" t="s">
        <v>68</v>
      </c>
      <c r="AU198" s="201" t="s">
        <v>76</v>
      </c>
      <c r="AY198" s="200" t="s">
        <v>139</v>
      </c>
      <c r="BK198" s="202">
        <f>BK199</f>
        <v>0</v>
      </c>
    </row>
    <row r="199" spans="1:65" s="2" customFormat="1" ht="16.5" customHeight="1">
      <c r="A199" s="39"/>
      <c r="B199" s="40"/>
      <c r="C199" s="205" t="s">
        <v>458</v>
      </c>
      <c r="D199" s="205" t="s">
        <v>142</v>
      </c>
      <c r="E199" s="206" t="s">
        <v>1051</v>
      </c>
      <c r="F199" s="207" t="s">
        <v>1052</v>
      </c>
      <c r="G199" s="208" t="s">
        <v>882</v>
      </c>
      <c r="H199" s="209">
        <v>1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40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227</v>
      </c>
      <c r="AT199" s="216" t="s">
        <v>142</v>
      </c>
      <c r="AU199" s="216" t="s">
        <v>78</v>
      </c>
      <c r="AY199" s="18" t="s">
        <v>139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76</v>
      </c>
      <c r="BK199" s="217">
        <f>ROUND(I199*H199,2)</f>
        <v>0</v>
      </c>
      <c r="BL199" s="18" t="s">
        <v>227</v>
      </c>
      <c r="BM199" s="216" t="s">
        <v>1053</v>
      </c>
    </row>
    <row r="200" spans="1:63" s="12" customFormat="1" ht="22.8" customHeight="1">
      <c r="A200" s="12"/>
      <c r="B200" s="189"/>
      <c r="C200" s="190"/>
      <c r="D200" s="191" t="s">
        <v>68</v>
      </c>
      <c r="E200" s="203" t="s">
        <v>403</v>
      </c>
      <c r="F200" s="203" t="s">
        <v>404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SUM(P201:P274)</f>
        <v>0</v>
      </c>
      <c r="Q200" s="197"/>
      <c r="R200" s="198">
        <f>SUM(R201:R274)</f>
        <v>0</v>
      </c>
      <c r="S200" s="197"/>
      <c r="T200" s="199">
        <f>SUM(T201:T274)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0" t="s">
        <v>78</v>
      </c>
      <c r="AT200" s="201" t="s">
        <v>68</v>
      </c>
      <c r="AU200" s="201" t="s">
        <v>76</v>
      </c>
      <c r="AY200" s="200" t="s">
        <v>139</v>
      </c>
      <c r="BK200" s="202">
        <f>SUM(BK201:BK274)</f>
        <v>0</v>
      </c>
    </row>
    <row r="201" spans="1:65" s="2" customFormat="1" ht="24.15" customHeight="1">
      <c r="A201" s="39"/>
      <c r="B201" s="40"/>
      <c r="C201" s="205" t="s">
        <v>462</v>
      </c>
      <c r="D201" s="205" t="s">
        <v>142</v>
      </c>
      <c r="E201" s="206" t="s">
        <v>1054</v>
      </c>
      <c r="F201" s="207" t="s">
        <v>1055</v>
      </c>
      <c r="G201" s="208" t="s">
        <v>256</v>
      </c>
      <c r="H201" s="209">
        <v>7.203</v>
      </c>
      <c r="I201" s="210"/>
      <c r="J201" s="211">
        <f>ROUND(I201*H201,2)</f>
        <v>0</v>
      </c>
      <c r="K201" s="207" t="s">
        <v>19</v>
      </c>
      <c r="L201" s="45"/>
      <c r="M201" s="212" t="s">
        <v>19</v>
      </c>
      <c r="N201" s="213" t="s">
        <v>40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227</v>
      </c>
      <c r="AT201" s="216" t="s">
        <v>142</v>
      </c>
      <c r="AU201" s="216" t="s">
        <v>78</v>
      </c>
      <c r="AY201" s="18" t="s">
        <v>139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76</v>
      </c>
      <c r="BK201" s="217">
        <f>ROUND(I201*H201,2)</f>
        <v>0</v>
      </c>
      <c r="BL201" s="18" t="s">
        <v>227</v>
      </c>
      <c r="BM201" s="216" t="s">
        <v>1056</v>
      </c>
    </row>
    <row r="202" spans="1:51" s="13" customFormat="1" ht="12">
      <c r="A202" s="13"/>
      <c r="B202" s="223"/>
      <c r="C202" s="224"/>
      <c r="D202" s="225" t="s">
        <v>164</v>
      </c>
      <c r="E202" s="226" t="s">
        <v>19</v>
      </c>
      <c r="F202" s="227" t="s">
        <v>1057</v>
      </c>
      <c r="G202" s="224"/>
      <c r="H202" s="228">
        <v>7.203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164</v>
      </c>
      <c r="AU202" s="234" t="s">
        <v>78</v>
      </c>
      <c r="AV202" s="13" t="s">
        <v>78</v>
      </c>
      <c r="AW202" s="13" t="s">
        <v>166</v>
      </c>
      <c r="AX202" s="13" t="s">
        <v>69</v>
      </c>
      <c r="AY202" s="234" t="s">
        <v>139</v>
      </c>
    </row>
    <row r="203" spans="1:51" s="14" customFormat="1" ht="12">
      <c r="A203" s="14"/>
      <c r="B203" s="251"/>
      <c r="C203" s="252"/>
      <c r="D203" s="225" t="s">
        <v>164</v>
      </c>
      <c r="E203" s="253" t="s">
        <v>19</v>
      </c>
      <c r="F203" s="254" t="s">
        <v>879</v>
      </c>
      <c r="G203" s="252"/>
      <c r="H203" s="255">
        <v>7.203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164</v>
      </c>
      <c r="AU203" s="261" t="s">
        <v>78</v>
      </c>
      <c r="AV203" s="14" t="s">
        <v>147</v>
      </c>
      <c r="AW203" s="14" t="s">
        <v>166</v>
      </c>
      <c r="AX203" s="14" t="s">
        <v>76</v>
      </c>
      <c r="AY203" s="261" t="s">
        <v>139</v>
      </c>
    </row>
    <row r="204" spans="1:65" s="2" customFormat="1" ht="21.75" customHeight="1">
      <c r="A204" s="39"/>
      <c r="B204" s="40"/>
      <c r="C204" s="205" t="s">
        <v>467</v>
      </c>
      <c r="D204" s="205" t="s">
        <v>142</v>
      </c>
      <c r="E204" s="206" t="s">
        <v>1058</v>
      </c>
      <c r="F204" s="207" t="s">
        <v>1059</v>
      </c>
      <c r="G204" s="208" t="s">
        <v>224</v>
      </c>
      <c r="H204" s="209">
        <v>140</v>
      </c>
      <c r="I204" s="210"/>
      <c r="J204" s="211">
        <f>ROUND(I204*H204,2)</f>
        <v>0</v>
      </c>
      <c r="K204" s="207" t="s">
        <v>19</v>
      </c>
      <c r="L204" s="45"/>
      <c r="M204" s="212" t="s">
        <v>19</v>
      </c>
      <c r="N204" s="213" t="s">
        <v>40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227</v>
      </c>
      <c r="AT204" s="216" t="s">
        <v>142</v>
      </c>
      <c r="AU204" s="216" t="s">
        <v>78</v>
      </c>
      <c r="AY204" s="18" t="s">
        <v>139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76</v>
      </c>
      <c r="BK204" s="217">
        <f>ROUND(I204*H204,2)</f>
        <v>0</v>
      </c>
      <c r="BL204" s="18" t="s">
        <v>227</v>
      </c>
      <c r="BM204" s="216" t="s">
        <v>1060</v>
      </c>
    </row>
    <row r="205" spans="1:65" s="2" customFormat="1" ht="21.75" customHeight="1">
      <c r="A205" s="39"/>
      <c r="B205" s="40"/>
      <c r="C205" s="205" t="s">
        <v>472</v>
      </c>
      <c r="D205" s="205" t="s">
        <v>142</v>
      </c>
      <c r="E205" s="206" t="s">
        <v>1061</v>
      </c>
      <c r="F205" s="207" t="s">
        <v>1062</v>
      </c>
      <c r="G205" s="208" t="s">
        <v>199</v>
      </c>
      <c r="H205" s="209">
        <v>23.12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40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227</v>
      </c>
      <c r="AT205" s="216" t="s">
        <v>142</v>
      </c>
      <c r="AU205" s="216" t="s">
        <v>78</v>
      </c>
      <c r="AY205" s="18" t="s">
        <v>139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76</v>
      </c>
      <c r="BK205" s="217">
        <f>ROUND(I205*H205,2)</f>
        <v>0</v>
      </c>
      <c r="BL205" s="18" t="s">
        <v>227</v>
      </c>
      <c r="BM205" s="216" t="s">
        <v>1063</v>
      </c>
    </row>
    <row r="206" spans="1:65" s="2" customFormat="1" ht="24.15" customHeight="1">
      <c r="A206" s="39"/>
      <c r="B206" s="40"/>
      <c r="C206" s="205" t="s">
        <v>476</v>
      </c>
      <c r="D206" s="205" t="s">
        <v>142</v>
      </c>
      <c r="E206" s="206" t="s">
        <v>1064</v>
      </c>
      <c r="F206" s="207" t="s">
        <v>1065</v>
      </c>
      <c r="G206" s="208" t="s">
        <v>882</v>
      </c>
      <c r="H206" s="209">
        <v>1</v>
      </c>
      <c r="I206" s="210"/>
      <c r="J206" s="211">
        <f>ROUND(I206*H206,2)</f>
        <v>0</v>
      </c>
      <c r="K206" s="207" t="s">
        <v>19</v>
      </c>
      <c r="L206" s="45"/>
      <c r="M206" s="212" t="s">
        <v>19</v>
      </c>
      <c r="N206" s="213" t="s">
        <v>40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227</v>
      </c>
      <c r="AT206" s="216" t="s">
        <v>142</v>
      </c>
      <c r="AU206" s="216" t="s">
        <v>78</v>
      </c>
      <c r="AY206" s="18" t="s">
        <v>139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76</v>
      </c>
      <c r="BK206" s="217">
        <f>ROUND(I206*H206,2)</f>
        <v>0</v>
      </c>
      <c r="BL206" s="18" t="s">
        <v>227</v>
      </c>
      <c r="BM206" s="216" t="s">
        <v>1066</v>
      </c>
    </row>
    <row r="207" spans="1:51" s="15" customFormat="1" ht="12">
      <c r="A207" s="15"/>
      <c r="B207" s="262"/>
      <c r="C207" s="263"/>
      <c r="D207" s="225" t="s">
        <v>164</v>
      </c>
      <c r="E207" s="264" t="s">
        <v>19</v>
      </c>
      <c r="F207" s="265" t="s">
        <v>1067</v>
      </c>
      <c r="G207" s="263"/>
      <c r="H207" s="264" t="s">
        <v>19</v>
      </c>
      <c r="I207" s="266"/>
      <c r="J207" s="263"/>
      <c r="K207" s="263"/>
      <c r="L207" s="267"/>
      <c r="M207" s="268"/>
      <c r="N207" s="269"/>
      <c r="O207" s="269"/>
      <c r="P207" s="269"/>
      <c r="Q207" s="269"/>
      <c r="R207" s="269"/>
      <c r="S207" s="269"/>
      <c r="T207" s="27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164</v>
      </c>
      <c r="AU207" s="271" t="s">
        <v>78</v>
      </c>
      <c r="AV207" s="15" t="s">
        <v>76</v>
      </c>
      <c r="AW207" s="15" t="s">
        <v>166</v>
      </c>
      <c r="AX207" s="15" t="s">
        <v>69</v>
      </c>
      <c r="AY207" s="271" t="s">
        <v>139</v>
      </c>
    </row>
    <row r="208" spans="1:51" s="13" customFormat="1" ht="12">
      <c r="A208" s="13"/>
      <c r="B208" s="223"/>
      <c r="C208" s="224"/>
      <c r="D208" s="225" t="s">
        <v>164</v>
      </c>
      <c r="E208" s="226" t="s">
        <v>19</v>
      </c>
      <c r="F208" s="227" t="s">
        <v>76</v>
      </c>
      <c r="G208" s="224"/>
      <c r="H208" s="228">
        <v>1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164</v>
      </c>
      <c r="AU208" s="234" t="s">
        <v>78</v>
      </c>
      <c r="AV208" s="13" t="s">
        <v>78</v>
      </c>
      <c r="AW208" s="13" t="s">
        <v>166</v>
      </c>
      <c r="AX208" s="13" t="s">
        <v>69</v>
      </c>
      <c r="AY208" s="234" t="s">
        <v>139</v>
      </c>
    </row>
    <row r="209" spans="1:51" s="14" customFormat="1" ht="12">
      <c r="A209" s="14"/>
      <c r="B209" s="251"/>
      <c r="C209" s="252"/>
      <c r="D209" s="225" t="s">
        <v>164</v>
      </c>
      <c r="E209" s="253" t="s">
        <v>19</v>
      </c>
      <c r="F209" s="254" t="s">
        <v>879</v>
      </c>
      <c r="G209" s="252"/>
      <c r="H209" s="255">
        <v>1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164</v>
      </c>
      <c r="AU209" s="261" t="s">
        <v>78</v>
      </c>
      <c r="AV209" s="14" t="s">
        <v>147</v>
      </c>
      <c r="AW209" s="14" t="s">
        <v>166</v>
      </c>
      <c r="AX209" s="14" t="s">
        <v>76</v>
      </c>
      <c r="AY209" s="261" t="s">
        <v>139</v>
      </c>
    </row>
    <row r="210" spans="1:65" s="2" customFormat="1" ht="24.15" customHeight="1">
      <c r="A210" s="39"/>
      <c r="B210" s="40"/>
      <c r="C210" s="205" t="s">
        <v>483</v>
      </c>
      <c r="D210" s="205" t="s">
        <v>142</v>
      </c>
      <c r="E210" s="206" t="s">
        <v>1068</v>
      </c>
      <c r="F210" s="207" t="s">
        <v>1069</v>
      </c>
      <c r="G210" s="208" t="s">
        <v>199</v>
      </c>
      <c r="H210" s="209">
        <v>367.94</v>
      </c>
      <c r="I210" s="210"/>
      <c r="J210" s="211">
        <f>ROUND(I210*H210,2)</f>
        <v>0</v>
      </c>
      <c r="K210" s="207" t="s">
        <v>19</v>
      </c>
      <c r="L210" s="45"/>
      <c r="M210" s="212" t="s">
        <v>19</v>
      </c>
      <c r="N210" s="213" t="s">
        <v>40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227</v>
      </c>
      <c r="AT210" s="216" t="s">
        <v>142</v>
      </c>
      <c r="AU210" s="216" t="s">
        <v>78</v>
      </c>
      <c r="AY210" s="18" t="s">
        <v>139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76</v>
      </c>
      <c r="BK210" s="217">
        <f>ROUND(I210*H210,2)</f>
        <v>0</v>
      </c>
      <c r="BL210" s="18" t="s">
        <v>227</v>
      </c>
      <c r="BM210" s="216" t="s">
        <v>1070</v>
      </c>
    </row>
    <row r="211" spans="1:51" s="15" customFormat="1" ht="12">
      <c r="A211" s="15"/>
      <c r="B211" s="262"/>
      <c r="C211" s="263"/>
      <c r="D211" s="225" t="s">
        <v>164</v>
      </c>
      <c r="E211" s="264" t="s">
        <v>19</v>
      </c>
      <c r="F211" s="265" t="s">
        <v>1071</v>
      </c>
      <c r="G211" s="263"/>
      <c r="H211" s="264" t="s">
        <v>19</v>
      </c>
      <c r="I211" s="266"/>
      <c r="J211" s="263"/>
      <c r="K211" s="263"/>
      <c r="L211" s="267"/>
      <c r="M211" s="268"/>
      <c r="N211" s="269"/>
      <c r="O211" s="269"/>
      <c r="P211" s="269"/>
      <c r="Q211" s="269"/>
      <c r="R211" s="269"/>
      <c r="S211" s="269"/>
      <c r="T211" s="27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1" t="s">
        <v>164</v>
      </c>
      <c r="AU211" s="271" t="s">
        <v>78</v>
      </c>
      <c r="AV211" s="15" t="s">
        <v>76</v>
      </c>
      <c r="AW211" s="15" t="s">
        <v>166</v>
      </c>
      <c r="AX211" s="15" t="s">
        <v>69</v>
      </c>
      <c r="AY211" s="271" t="s">
        <v>139</v>
      </c>
    </row>
    <row r="212" spans="1:51" s="13" customFormat="1" ht="12">
      <c r="A212" s="13"/>
      <c r="B212" s="223"/>
      <c r="C212" s="224"/>
      <c r="D212" s="225" t="s">
        <v>164</v>
      </c>
      <c r="E212" s="226" t="s">
        <v>19</v>
      </c>
      <c r="F212" s="227" t="s">
        <v>1072</v>
      </c>
      <c r="G212" s="224"/>
      <c r="H212" s="228">
        <v>178.3</v>
      </c>
      <c r="I212" s="229"/>
      <c r="J212" s="224"/>
      <c r="K212" s="224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164</v>
      </c>
      <c r="AU212" s="234" t="s">
        <v>78</v>
      </c>
      <c r="AV212" s="13" t="s">
        <v>78</v>
      </c>
      <c r="AW212" s="13" t="s">
        <v>166</v>
      </c>
      <c r="AX212" s="13" t="s">
        <v>69</v>
      </c>
      <c r="AY212" s="234" t="s">
        <v>139</v>
      </c>
    </row>
    <row r="213" spans="1:51" s="15" customFormat="1" ht="12">
      <c r="A213" s="15"/>
      <c r="B213" s="262"/>
      <c r="C213" s="263"/>
      <c r="D213" s="225" t="s">
        <v>164</v>
      </c>
      <c r="E213" s="264" t="s">
        <v>19</v>
      </c>
      <c r="F213" s="265" t="s">
        <v>1073</v>
      </c>
      <c r="G213" s="263"/>
      <c r="H213" s="264" t="s">
        <v>19</v>
      </c>
      <c r="I213" s="266"/>
      <c r="J213" s="263"/>
      <c r="K213" s="263"/>
      <c r="L213" s="267"/>
      <c r="M213" s="268"/>
      <c r="N213" s="269"/>
      <c r="O213" s="269"/>
      <c r="P213" s="269"/>
      <c r="Q213" s="269"/>
      <c r="R213" s="269"/>
      <c r="S213" s="269"/>
      <c r="T213" s="27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1" t="s">
        <v>164</v>
      </c>
      <c r="AU213" s="271" t="s">
        <v>78</v>
      </c>
      <c r="AV213" s="15" t="s">
        <v>76</v>
      </c>
      <c r="AW213" s="15" t="s">
        <v>166</v>
      </c>
      <c r="AX213" s="15" t="s">
        <v>69</v>
      </c>
      <c r="AY213" s="271" t="s">
        <v>139</v>
      </c>
    </row>
    <row r="214" spans="1:51" s="13" customFormat="1" ht="12">
      <c r="A214" s="13"/>
      <c r="B214" s="223"/>
      <c r="C214" s="224"/>
      <c r="D214" s="225" t="s">
        <v>164</v>
      </c>
      <c r="E214" s="226" t="s">
        <v>19</v>
      </c>
      <c r="F214" s="227" t="s">
        <v>1074</v>
      </c>
      <c r="G214" s="224"/>
      <c r="H214" s="228">
        <v>44.12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164</v>
      </c>
      <c r="AU214" s="234" t="s">
        <v>78</v>
      </c>
      <c r="AV214" s="13" t="s">
        <v>78</v>
      </c>
      <c r="AW214" s="13" t="s">
        <v>166</v>
      </c>
      <c r="AX214" s="13" t="s">
        <v>69</v>
      </c>
      <c r="AY214" s="234" t="s">
        <v>139</v>
      </c>
    </row>
    <row r="215" spans="1:51" s="15" customFormat="1" ht="12">
      <c r="A215" s="15"/>
      <c r="B215" s="262"/>
      <c r="C215" s="263"/>
      <c r="D215" s="225" t="s">
        <v>164</v>
      </c>
      <c r="E215" s="264" t="s">
        <v>19</v>
      </c>
      <c r="F215" s="265" t="s">
        <v>1075</v>
      </c>
      <c r="G215" s="263"/>
      <c r="H215" s="264" t="s">
        <v>19</v>
      </c>
      <c r="I215" s="266"/>
      <c r="J215" s="263"/>
      <c r="K215" s="263"/>
      <c r="L215" s="267"/>
      <c r="M215" s="268"/>
      <c r="N215" s="269"/>
      <c r="O215" s="269"/>
      <c r="P215" s="269"/>
      <c r="Q215" s="269"/>
      <c r="R215" s="269"/>
      <c r="S215" s="269"/>
      <c r="T215" s="27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1" t="s">
        <v>164</v>
      </c>
      <c r="AU215" s="271" t="s">
        <v>78</v>
      </c>
      <c r="AV215" s="15" t="s">
        <v>76</v>
      </c>
      <c r="AW215" s="15" t="s">
        <v>166</v>
      </c>
      <c r="AX215" s="15" t="s">
        <v>69</v>
      </c>
      <c r="AY215" s="271" t="s">
        <v>139</v>
      </c>
    </row>
    <row r="216" spans="1:51" s="13" customFormat="1" ht="12">
      <c r="A216" s="13"/>
      <c r="B216" s="223"/>
      <c r="C216" s="224"/>
      <c r="D216" s="225" t="s">
        <v>164</v>
      </c>
      <c r="E216" s="226" t="s">
        <v>19</v>
      </c>
      <c r="F216" s="227" t="s">
        <v>1076</v>
      </c>
      <c r="G216" s="224"/>
      <c r="H216" s="228">
        <v>95.6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164</v>
      </c>
      <c r="AU216" s="234" t="s">
        <v>78</v>
      </c>
      <c r="AV216" s="13" t="s">
        <v>78</v>
      </c>
      <c r="AW216" s="13" t="s">
        <v>166</v>
      </c>
      <c r="AX216" s="13" t="s">
        <v>69</v>
      </c>
      <c r="AY216" s="234" t="s">
        <v>139</v>
      </c>
    </row>
    <row r="217" spans="1:51" s="15" customFormat="1" ht="12">
      <c r="A217" s="15"/>
      <c r="B217" s="262"/>
      <c r="C217" s="263"/>
      <c r="D217" s="225" t="s">
        <v>164</v>
      </c>
      <c r="E217" s="264" t="s">
        <v>19</v>
      </c>
      <c r="F217" s="265" t="s">
        <v>1077</v>
      </c>
      <c r="G217" s="263"/>
      <c r="H217" s="264" t="s">
        <v>19</v>
      </c>
      <c r="I217" s="266"/>
      <c r="J217" s="263"/>
      <c r="K217" s="263"/>
      <c r="L217" s="267"/>
      <c r="M217" s="268"/>
      <c r="N217" s="269"/>
      <c r="O217" s="269"/>
      <c r="P217" s="269"/>
      <c r="Q217" s="269"/>
      <c r="R217" s="269"/>
      <c r="S217" s="269"/>
      <c r="T217" s="27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1" t="s">
        <v>164</v>
      </c>
      <c r="AU217" s="271" t="s">
        <v>78</v>
      </c>
      <c r="AV217" s="15" t="s">
        <v>76</v>
      </c>
      <c r="AW217" s="15" t="s">
        <v>166</v>
      </c>
      <c r="AX217" s="15" t="s">
        <v>69</v>
      </c>
      <c r="AY217" s="271" t="s">
        <v>139</v>
      </c>
    </row>
    <row r="218" spans="1:51" s="13" customFormat="1" ht="12">
      <c r="A218" s="13"/>
      <c r="B218" s="223"/>
      <c r="C218" s="224"/>
      <c r="D218" s="225" t="s">
        <v>164</v>
      </c>
      <c r="E218" s="226" t="s">
        <v>19</v>
      </c>
      <c r="F218" s="227" t="s">
        <v>1078</v>
      </c>
      <c r="G218" s="224"/>
      <c r="H218" s="228">
        <v>23.12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164</v>
      </c>
      <c r="AU218" s="234" t="s">
        <v>78</v>
      </c>
      <c r="AV218" s="13" t="s">
        <v>78</v>
      </c>
      <c r="AW218" s="13" t="s">
        <v>166</v>
      </c>
      <c r="AX218" s="13" t="s">
        <v>69</v>
      </c>
      <c r="AY218" s="234" t="s">
        <v>139</v>
      </c>
    </row>
    <row r="219" spans="1:51" s="15" customFormat="1" ht="12">
      <c r="A219" s="15"/>
      <c r="B219" s="262"/>
      <c r="C219" s="263"/>
      <c r="D219" s="225" t="s">
        <v>164</v>
      </c>
      <c r="E219" s="264" t="s">
        <v>19</v>
      </c>
      <c r="F219" s="265" t="s">
        <v>1079</v>
      </c>
      <c r="G219" s="263"/>
      <c r="H219" s="264" t="s">
        <v>19</v>
      </c>
      <c r="I219" s="266"/>
      <c r="J219" s="263"/>
      <c r="K219" s="263"/>
      <c r="L219" s="267"/>
      <c r="M219" s="268"/>
      <c r="N219" s="269"/>
      <c r="O219" s="269"/>
      <c r="P219" s="269"/>
      <c r="Q219" s="269"/>
      <c r="R219" s="269"/>
      <c r="S219" s="269"/>
      <c r="T219" s="27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1" t="s">
        <v>164</v>
      </c>
      <c r="AU219" s="271" t="s">
        <v>78</v>
      </c>
      <c r="AV219" s="15" t="s">
        <v>76</v>
      </c>
      <c r="AW219" s="15" t="s">
        <v>166</v>
      </c>
      <c r="AX219" s="15" t="s">
        <v>69</v>
      </c>
      <c r="AY219" s="271" t="s">
        <v>139</v>
      </c>
    </row>
    <row r="220" spans="1:51" s="13" customFormat="1" ht="12">
      <c r="A220" s="13"/>
      <c r="B220" s="223"/>
      <c r="C220" s="224"/>
      <c r="D220" s="225" t="s">
        <v>164</v>
      </c>
      <c r="E220" s="226" t="s">
        <v>19</v>
      </c>
      <c r="F220" s="227" t="s">
        <v>1080</v>
      </c>
      <c r="G220" s="224"/>
      <c r="H220" s="228">
        <v>26.8</v>
      </c>
      <c r="I220" s="229"/>
      <c r="J220" s="224"/>
      <c r="K220" s="224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164</v>
      </c>
      <c r="AU220" s="234" t="s">
        <v>78</v>
      </c>
      <c r="AV220" s="13" t="s">
        <v>78</v>
      </c>
      <c r="AW220" s="13" t="s">
        <v>166</v>
      </c>
      <c r="AX220" s="13" t="s">
        <v>69</v>
      </c>
      <c r="AY220" s="234" t="s">
        <v>139</v>
      </c>
    </row>
    <row r="221" spans="1:51" s="14" customFormat="1" ht="12">
      <c r="A221" s="14"/>
      <c r="B221" s="251"/>
      <c r="C221" s="252"/>
      <c r="D221" s="225" t="s">
        <v>164</v>
      </c>
      <c r="E221" s="253" t="s">
        <v>19</v>
      </c>
      <c r="F221" s="254" t="s">
        <v>879</v>
      </c>
      <c r="G221" s="252"/>
      <c r="H221" s="255">
        <v>367.94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1" t="s">
        <v>164</v>
      </c>
      <c r="AU221" s="261" t="s">
        <v>78</v>
      </c>
      <c r="AV221" s="14" t="s">
        <v>147</v>
      </c>
      <c r="AW221" s="14" t="s">
        <v>166</v>
      </c>
      <c r="AX221" s="14" t="s">
        <v>76</v>
      </c>
      <c r="AY221" s="261" t="s">
        <v>139</v>
      </c>
    </row>
    <row r="222" spans="1:65" s="2" customFormat="1" ht="24.15" customHeight="1">
      <c r="A222" s="39"/>
      <c r="B222" s="40"/>
      <c r="C222" s="205" t="s">
        <v>488</v>
      </c>
      <c r="D222" s="205" t="s">
        <v>142</v>
      </c>
      <c r="E222" s="206" t="s">
        <v>1081</v>
      </c>
      <c r="F222" s="207" t="s">
        <v>1082</v>
      </c>
      <c r="G222" s="208" t="s">
        <v>199</v>
      </c>
      <c r="H222" s="209">
        <v>118.2</v>
      </c>
      <c r="I222" s="210"/>
      <c r="J222" s="211">
        <f>ROUND(I222*H222,2)</f>
        <v>0</v>
      </c>
      <c r="K222" s="207" t="s">
        <v>19</v>
      </c>
      <c r="L222" s="45"/>
      <c r="M222" s="212" t="s">
        <v>19</v>
      </c>
      <c r="N222" s="213" t="s">
        <v>40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227</v>
      </c>
      <c r="AT222" s="216" t="s">
        <v>142</v>
      </c>
      <c r="AU222" s="216" t="s">
        <v>78</v>
      </c>
      <c r="AY222" s="18" t="s">
        <v>139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76</v>
      </c>
      <c r="BK222" s="217">
        <f>ROUND(I222*H222,2)</f>
        <v>0</v>
      </c>
      <c r="BL222" s="18" t="s">
        <v>227</v>
      </c>
      <c r="BM222" s="216" t="s">
        <v>1083</v>
      </c>
    </row>
    <row r="223" spans="1:51" s="15" customFormat="1" ht="12">
      <c r="A223" s="15"/>
      <c r="B223" s="262"/>
      <c r="C223" s="263"/>
      <c r="D223" s="225" t="s">
        <v>164</v>
      </c>
      <c r="E223" s="264" t="s">
        <v>19</v>
      </c>
      <c r="F223" s="265" t="s">
        <v>1084</v>
      </c>
      <c r="G223" s="263"/>
      <c r="H223" s="264" t="s">
        <v>19</v>
      </c>
      <c r="I223" s="266"/>
      <c r="J223" s="263"/>
      <c r="K223" s="263"/>
      <c r="L223" s="267"/>
      <c r="M223" s="268"/>
      <c r="N223" s="269"/>
      <c r="O223" s="269"/>
      <c r="P223" s="269"/>
      <c r="Q223" s="269"/>
      <c r="R223" s="269"/>
      <c r="S223" s="269"/>
      <c r="T223" s="27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1" t="s">
        <v>164</v>
      </c>
      <c r="AU223" s="271" t="s">
        <v>78</v>
      </c>
      <c r="AV223" s="15" t="s">
        <v>76</v>
      </c>
      <c r="AW223" s="15" t="s">
        <v>166</v>
      </c>
      <c r="AX223" s="15" t="s">
        <v>69</v>
      </c>
      <c r="AY223" s="271" t="s">
        <v>139</v>
      </c>
    </row>
    <row r="224" spans="1:51" s="13" customFormat="1" ht="12">
      <c r="A224" s="13"/>
      <c r="B224" s="223"/>
      <c r="C224" s="224"/>
      <c r="D224" s="225" t="s">
        <v>164</v>
      </c>
      <c r="E224" s="226" t="s">
        <v>19</v>
      </c>
      <c r="F224" s="227" t="s">
        <v>1085</v>
      </c>
      <c r="G224" s="224"/>
      <c r="H224" s="228">
        <v>118.2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164</v>
      </c>
      <c r="AU224" s="234" t="s">
        <v>78</v>
      </c>
      <c r="AV224" s="13" t="s">
        <v>78</v>
      </c>
      <c r="AW224" s="13" t="s">
        <v>166</v>
      </c>
      <c r="AX224" s="13" t="s">
        <v>69</v>
      </c>
      <c r="AY224" s="234" t="s">
        <v>139</v>
      </c>
    </row>
    <row r="225" spans="1:51" s="14" customFormat="1" ht="12">
      <c r="A225" s="14"/>
      <c r="B225" s="251"/>
      <c r="C225" s="252"/>
      <c r="D225" s="225" t="s">
        <v>164</v>
      </c>
      <c r="E225" s="253" t="s">
        <v>19</v>
      </c>
      <c r="F225" s="254" t="s">
        <v>879</v>
      </c>
      <c r="G225" s="252"/>
      <c r="H225" s="255">
        <v>118.2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1" t="s">
        <v>164</v>
      </c>
      <c r="AU225" s="261" t="s">
        <v>78</v>
      </c>
      <c r="AV225" s="14" t="s">
        <v>147</v>
      </c>
      <c r="AW225" s="14" t="s">
        <v>166</v>
      </c>
      <c r="AX225" s="14" t="s">
        <v>76</v>
      </c>
      <c r="AY225" s="261" t="s">
        <v>139</v>
      </c>
    </row>
    <row r="226" spans="1:65" s="2" customFormat="1" ht="16.5" customHeight="1">
      <c r="A226" s="39"/>
      <c r="B226" s="40"/>
      <c r="C226" s="235" t="s">
        <v>495</v>
      </c>
      <c r="D226" s="235" t="s">
        <v>228</v>
      </c>
      <c r="E226" s="236" t="s">
        <v>1086</v>
      </c>
      <c r="F226" s="237" t="s">
        <v>1087</v>
      </c>
      <c r="G226" s="238" t="s">
        <v>256</v>
      </c>
      <c r="H226" s="239">
        <v>1.418</v>
      </c>
      <c r="I226" s="240"/>
      <c r="J226" s="241">
        <f>ROUND(I226*H226,2)</f>
        <v>0</v>
      </c>
      <c r="K226" s="237" t="s">
        <v>19</v>
      </c>
      <c r="L226" s="242"/>
      <c r="M226" s="243" t="s">
        <v>19</v>
      </c>
      <c r="N226" s="244" t="s">
        <v>40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314</v>
      </c>
      <c r="AT226" s="216" t="s">
        <v>228</v>
      </c>
      <c r="AU226" s="216" t="s">
        <v>78</v>
      </c>
      <c r="AY226" s="18" t="s">
        <v>139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76</v>
      </c>
      <c r="BK226" s="217">
        <f>ROUND(I226*H226,2)</f>
        <v>0</v>
      </c>
      <c r="BL226" s="18" t="s">
        <v>227</v>
      </c>
      <c r="BM226" s="216" t="s">
        <v>1088</v>
      </c>
    </row>
    <row r="227" spans="1:65" s="2" customFormat="1" ht="16.5" customHeight="1">
      <c r="A227" s="39"/>
      <c r="B227" s="40"/>
      <c r="C227" s="235" t="s">
        <v>500</v>
      </c>
      <c r="D227" s="235" t="s">
        <v>228</v>
      </c>
      <c r="E227" s="236" t="s">
        <v>1089</v>
      </c>
      <c r="F227" s="237" t="s">
        <v>1090</v>
      </c>
      <c r="G227" s="238" t="s">
        <v>256</v>
      </c>
      <c r="H227" s="239">
        <v>3.031</v>
      </c>
      <c r="I227" s="240"/>
      <c r="J227" s="241">
        <f>ROUND(I227*H227,2)</f>
        <v>0</v>
      </c>
      <c r="K227" s="237" t="s">
        <v>19</v>
      </c>
      <c r="L227" s="242"/>
      <c r="M227" s="243" t="s">
        <v>19</v>
      </c>
      <c r="N227" s="244" t="s">
        <v>40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314</v>
      </c>
      <c r="AT227" s="216" t="s">
        <v>228</v>
      </c>
      <c r="AU227" s="216" t="s">
        <v>78</v>
      </c>
      <c r="AY227" s="18" t="s">
        <v>139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76</v>
      </c>
      <c r="BK227" s="217">
        <f>ROUND(I227*H227,2)</f>
        <v>0</v>
      </c>
      <c r="BL227" s="18" t="s">
        <v>227</v>
      </c>
      <c r="BM227" s="216" t="s">
        <v>1091</v>
      </c>
    </row>
    <row r="228" spans="1:51" s="15" customFormat="1" ht="12">
      <c r="A228" s="15"/>
      <c r="B228" s="262"/>
      <c r="C228" s="263"/>
      <c r="D228" s="225" t="s">
        <v>164</v>
      </c>
      <c r="E228" s="264" t="s">
        <v>19</v>
      </c>
      <c r="F228" s="265" t="s">
        <v>1092</v>
      </c>
      <c r="G228" s="263"/>
      <c r="H228" s="264" t="s">
        <v>19</v>
      </c>
      <c r="I228" s="266"/>
      <c r="J228" s="263"/>
      <c r="K228" s="263"/>
      <c r="L228" s="267"/>
      <c r="M228" s="268"/>
      <c r="N228" s="269"/>
      <c r="O228" s="269"/>
      <c r="P228" s="269"/>
      <c r="Q228" s="269"/>
      <c r="R228" s="269"/>
      <c r="S228" s="269"/>
      <c r="T228" s="27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1" t="s">
        <v>164</v>
      </c>
      <c r="AU228" s="271" t="s">
        <v>78</v>
      </c>
      <c r="AV228" s="15" t="s">
        <v>76</v>
      </c>
      <c r="AW228" s="15" t="s">
        <v>166</v>
      </c>
      <c r="AX228" s="15" t="s">
        <v>69</v>
      </c>
      <c r="AY228" s="271" t="s">
        <v>139</v>
      </c>
    </row>
    <row r="229" spans="1:51" s="15" customFormat="1" ht="12">
      <c r="A229" s="15"/>
      <c r="B229" s="262"/>
      <c r="C229" s="263"/>
      <c r="D229" s="225" t="s">
        <v>164</v>
      </c>
      <c r="E229" s="264" t="s">
        <v>19</v>
      </c>
      <c r="F229" s="265" t="s">
        <v>1093</v>
      </c>
      <c r="G229" s="263"/>
      <c r="H229" s="264" t="s">
        <v>19</v>
      </c>
      <c r="I229" s="266"/>
      <c r="J229" s="263"/>
      <c r="K229" s="263"/>
      <c r="L229" s="267"/>
      <c r="M229" s="268"/>
      <c r="N229" s="269"/>
      <c r="O229" s="269"/>
      <c r="P229" s="269"/>
      <c r="Q229" s="269"/>
      <c r="R229" s="269"/>
      <c r="S229" s="269"/>
      <c r="T229" s="27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1" t="s">
        <v>164</v>
      </c>
      <c r="AU229" s="271" t="s">
        <v>78</v>
      </c>
      <c r="AV229" s="15" t="s">
        <v>76</v>
      </c>
      <c r="AW229" s="15" t="s">
        <v>166</v>
      </c>
      <c r="AX229" s="15" t="s">
        <v>69</v>
      </c>
      <c r="AY229" s="271" t="s">
        <v>139</v>
      </c>
    </row>
    <row r="230" spans="1:51" s="13" customFormat="1" ht="12">
      <c r="A230" s="13"/>
      <c r="B230" s="223"/>
      <c r="C230" s="224"/>
      <c r="D230" s="225" t="s">
        <v>164</v>
      </c>
      <c r="E230" s="226" t="s">
        <v>19</v>
      </c>
      <c r="F230" s="227" t="s">
        <v>1094</v>
      </c>
      <c r="G230" s="224"/>
      <c r="H230" s="228">
        <v>2.005248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164</v>
      </c>
      <c r="AU230" s="234" t="s">
        <v>78</v>
      </c>
      <c r="AV230" s="13" t="s">
        <v>78</v>
      </c>
      <c r="AW230" s="13" t="s">
        <v>166</v>
      </c>
      <c r="AX230" s="13" t="s">
        <v>69</v>
      </c>
      <c r="AY230" s="234" t="s">
        <v>139</v>
      </c>
    </row>
    <row r="231" spans="1:51" s="15" customFormat="1" ht="12">
      <c r="A231" s="15"/>
      <c r="B231" s="262"/>
      <c r="C231" s="263"/>
      <c r="D231" s="225" t="s">
        <v>164</v>
      </c>
      <c r="E231" s="264" t="s">
        <v>19</v>
      </c>
      <c r="F231" s="265" t="s">
        <v>1095</v>
      </c>
      <c r="G231" s="263"/>
      <c r="H231" s="264" t="s">
        <v>19</v>
      </c>
      <c r="I231" s="266"/>
      <c r="J231" s="263"/>
      <c r="K231" s="263"/>
      <c r="L231" s="267"/>
      <c r="M231" s="268"/>
      <c r="N231" s="269"/>
      <c r="O231" s="269"/>
      <c r="P231" s="269"/>
      <c r="Q231" s="269"/>
      <c r="R231" s="269"/>
      <c r="S231" s="269"/>
      <c r="T231" s="27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1" t="s">
        <v>164</v>
      </c>
      <c r="AU231" s="271" t="s">
        <v>78</v>
      </c>
      <c r="AV231" s="15" t="s">
        <v>76</v>
      </c>
      <c r="AW231" s="15" t="s">
        <v>166</v>
      </c>
      <c r="AX231" s="15" t="s">
        <v>69</v>
      </c>
      <c r="AY231" s="271" t="s">
        <v>139</v>
      </c>
    </row>
    <row r="232" spans="1:51" s="13" customFormat="1" ht="12">
      <c r="A232" s="13"/>
      <c r="B232" s="223"/>
      <c r="C232" s="224"/>
      <c r="D232" s="225" t="s">
        <v>164</v>
      </c>
      <c r="E232" s="226" t="s">
        <v>19</v>
      </c>
      <c r="F232" s="227" t="s">
        <v>1096</v>
      </c>
      <c r="G232" s="224"/>
      <c r="H232" s="228">
        <v>0.6882624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164</v>
      </c>
      <c r="AU232" s="234" t="s">
        <v>78</v>
      </c>
      <c r="AV232" s="13" t="s">
        <v>78</v>
      </c>
      <c r="AW232" s="13" t="s">
        <v>166</v>
      </c>
      <c r="AX232" s="13" t="s">
        <v>69</v>
      </c>
      <c r="AY232" s="234" t="s">
        <v>139</v>
      </c>
    </row>
    <row r="233" spans="1:51" s="15" customFormat="1" ht="12">
      <c r="A233" s="15"/>
      <c r="B233" s="262"/>
      <c r="C233" s="263"/>
      <c r="D233" s="225" t="s">
        <v>164</v>
      </c>
      <c r="E233" s="264" t="s">
        <v>19</v>
      </c>
      <c r="F233" s="265" t="s">
        <v>1097</v>
      </c>
      <c r="G233" s="263"/>
      <c r="H233" s="264" t="s">
        <v>19</v>
      </c>
      <c r="I233" s="266"/>
      <c r="J233" s="263"/>
      <c r="K233" s="263"/>
      <c r="L233" s="267"/>
      <c r="M233" s="268"/>
      <c r="N233" s="269"/>
      <c r="O233" s="269"/>
      <c r="P233" s="269"/>
      <c r="Q233" s="269"/>
      <c r="R233" s="269"/>
      <c r="S233" s="269"/>
      <c r="T233" s="27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1" t="s">
        <v>164</v>
      </c>
      <c r="AU233" s="271" t="s">
        <v>78</v>
      </c>
      <c r="AV233" s="15" t="s">
        <v>76</v>
      </c>
      <c r="AW233" s="15" t="s">
        <v>166</v>
      </c>
      <c r="AX233" s="15" t="s">
        <v>69</v>
      </c>
      <c r="AY233" s="271" t="s">
        <v>139</v>
      </c>
    </row>
    <row r="234" spans="1:51" s="13" customFormat="1" ht="12">
      <c r="A234" s="13"/>
      <c r="B234" s="223"/>
      <c r="C234" s="224"/>
      <c r="D234" s="225" t="s">
        <v>164</v>
      </c>
      <c r="E234" s="226" t="s">
        <v>19</v>
      </c>
      <c r="F234" s="227" t="s">
        <v>1098</v>
      </c>
      <c r="G234" s="224"/>
      <c r="H234" s="228">
        <v>0.33768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164</v>
      </c>
      <c r="AU234" s="234" t="s">
        <v>78</v>
      </c>
      <c r="AV234" s="13" t="s">
        <v>78</v>
      </c>
      <c r="AW234" s="13" t="s">
        <v>166</v>
      </c>
      <c r="AX234" s="13" t="s">
        <v>69</v>
      </c>
      <c r="AY234" s="234" t="s">
        <v>139</v>
      </c>
    </row>
    <row r="235" spans="1:51" s="14" customFormat="1" ht="12">
      <c r="A235" s="14"/>
      <c r="B235" s="251"/>
      <c r="C235" s="252"/>
      <c r="D235" s="225" t="s">
        <v>164</v>
      </c>
      <c r="E235" s="253" t="s">
        <v>19</v>
      </c>
      <c r="F235" s="254" t="s">
        <v>879</v>
      </c>
      <c r="G235" s="252"/>
      <c r="H235" s="255">
        <v>3.0311904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1" t="s">
        <v>164</v>
      </c>
      <c r="AU235" s="261" t="s">
        <v>78</v>
      </c>
      <c r="AV235" s="14" t="s">
        <v>147</v>
      </c>
      <c r="AW235" s="14" t="s">
        <v>166</v>
      </c>
      <c r="AX235" s="14" t="s">
        <v>76</v>
      </c>
      <c r="AY235" s="261" t="s">
        <v>139</v>
      </c>
    </row>
    <row r="236" spans="1:65" s="2" customFormat="1" ht="24.15" customHeight="1">
      <c r="A236" s="39"/>
      <c r="B236" s="40"/>
      <c r="C236" s="205" t="s">
        <v>505</v>
      </c>
      <c r="D236" s="205" t="s">
        <v>142</v>
      </c>
      <c r="E236" s="206" t="s">
        <v>1099</v>
      </c>
      <c r="F236" s="207" t="s">
        <v>1100</v>
      </c>
      <c r="G236" s="208" t="s">
        <v>199</v>
      </c>
      <c r="H236" s="209">
        <v>11.64</v>
      </c>
      <c r="I236" s="210"/>
      <c r="J236" s="211">
        <f>ROUND(I236*H236,2)</f>
        <v>0</v>
      </c>
      <c r="K236" s="207" t="s">
        <v>19</v>
      </c>
      <c r="L236" s="45"/>
      <c r="M236" s="212" t="s">
        <v>19</v>
      </c>
      <c r="N236" s="213" t="s">
        <v>40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227</v>
      </c>
      <c r="AT236" s="216" t="s">
        <v>142</v>
      </c>
      <c r="AU236" s="216" t="s">
        <v>78</v>
      </c>
      <c r="AY236" s="18" t="s">
        <v>139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76</v>
      </c>
      <c r="BK236" s="217">
        <f>ROUND(I236*H236,2)</f>
        <v>0</v>
      </c>
      <c r="BL236" s="18" t="s">
        <v>227</v>
      </c>
      <c r="BM236" s="216" t="s">
        <v>1101</v>
      </c>
    </row>
    <row r="237" spans="1:51" s="15" customFormat="1" ht="12">
      <c r="A237" s="15"/>
      <c r="B237" s="262"/>
      <c r="C237" s="263"/>
      <c r="D237" s="225" t="s">
        <v>164</v>
      </c>
      <c r="E237" s="264" t="s">
        <v>19</v>
      </c>
      <c r="F237" s="265" t="s">
        <v>1102</v>
      </c>
      <c r="G237" s="263"/>
      <c r="H237" s="264" t="s">
        <v>19</v>
      </c>
      <c r="I237" s="266"/>
      <c r="J237" s="263"/>
      <c r="K237" s="263"/>
      <c r="L237" s="267"/>
      <c r="M237" s="268"/>
      <c r="N237" s="269"/>
      <c r="O237" s="269"/>
      <c r="P237" s="269"/>
      <c r="Q237" s="269"/>
      <c r="R237" s="269"/>
      <c r="S237" s="269"/>
      <c r="T237" s="27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1" t="s">
        <v>164</v>
      </c>
      <c r="AU237" s="271" t="s">
        <v>78</v>
      </c>
      <c r="AV237" s="15" t="s">
        <v>76</v>
      </c>
      <c r="AW237" s="15" t="s">
        <v>166</v>
      </c>
      <c r="AX237" s="15" t="s">
        <v>69</v>
      </c>
      <c r="AY237" s="271" t="s">
        <v>139</v>
      </c>
    </row>
    <row r="238" spans="1:51" s="13" customFormat="1" ht="12">
      <c r="A238" s="13"/>
      <c r="B238" s="223"/>
      <c r="C238" s="224"/>
      <c r="D238" s="225" t="s">
        <v>164</v>
      </c>
      <c r="E238" s="226" t="s">
        <v>19</v>
      </c>
      <c r="F238" s="227" t="s">
        <v>1103</v>
      </c>
      <c r="G238" s="224"/>
      <c r="H238" s="228">
        <v>11.64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164</v>
      </c>
      <c r="AU238" s="234" t="s">
        <v>78</v>
      </c>
      <c r="AV238" s="13" t="s">
        <v>78</v>
      </c>
      <c r="AW238" s="13" t="s">
        <v>166</v>
      </c>
      <c r="AX238" s="13" t="s">
        <v>69</v>
      </c>
      <c r="AY238" s="234" t="s">
        <v>139</v>
      </c>
    </row>
    <row r="239" spans="1:51" s="14" customFormat="1" ht="12">
      <c r="A239" s="14"/>
      <c r="B239" s="251"/>
      <c r="C239" s="252"/>
      <c r="D239" s="225" t="s">
        <v>164</v>
      </c>
      <c r="E239" s="253" t="s">
        <v>19</v>
      </c>
      <c r="F239" s="254" t="s">
        <v>879</v>
      </c>
      <c r="G239" s="252"/>
      <c r="H239" s="255">
        <v>11.64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1" t="s">
        <v>164</v>
      </c>
      <c r="AU239" s="261" t="s">
        <v>78</v>
      </c>
      <c r="AV239" s="14" t="s">
        <v>147</v>
      </c>
      <c r="AW239" s="14" t="s">
        <v>166</v>
      </c>
      <c r="AX239" s="14" t="s">
        <v>76</v>
      </c>
      <c r="AY239" s="261" t="s">
        <v>139</v>
      </c>
    </row>
    <row r="240" spans="1:65" s="2" customFormat="1" ht="16.5" customHeight="1">
      <c r="A240" s="39"/>
      <c r="B240" s="40"/>
      <c r="C240" s="235" t="s">
        <v>510</v>
      </c>
      <c r="D240" s="235" t="s">
        <v>228</v>
      </c>
      <c r="E240" s="236" t="s">
        <v>1104</v>
      </c>
      <c r="F240" s="237" t="s">
        <v>1105</v>
      </c>
      <c r="G240" s="238" t="s">
        <v>224</v>
      </c>
      <c r="H240" s="239">
        <v>140</v>
      </c>
      <c r="I240" s="240"/>
      <c r="J240" s="241">
        <f>ROUND(I240*H240,2)</f>
        <v>0</v>
      </c>
      <c r="K240" s="237" t="s">
        <v>19</v>
      </c>
      <c r="L240" s="242"/>
      <c r="M240" s="243" t="s">
        <v>19</v>
      </c>
      <c r="N240" s="244" t="s">
        <v>40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314</v>
      </c>
      <c r="AT240" s="216" t="s">
        <v>228</v>
      </c>
      <c r="AU240" s="216" t="s">
        <v>78</v>
      </c>
      <c r="AY240" s="18" t="s">
        <v>139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76</v>
      </c>
      <c r="BK240" s="217">
        <f>ROUND(I240*H240,2)</f>
        <v>0</v>
      </c>
      <c r="BL240" s="18" t="s">
        <v>227</v>
      </c>
      <c r="BM240" s="216" t="s">
        <v>1106</v>
      </c>
    </row>
    <row r="241" spans="1:65" s="2" customFormat="1" ht="16.5" customHeight="1">
      <c r="A241" s="39"/>
      <c r="B241" s="40"/>
      <c r="C241" s="235" t="s">
        <v>514</v>
      </c>
      <c r="D241" s="235" t="s">
        <v>228</v>
      </c>
      <c r="E241" s="236" t="s">
        <v>1107</v>
      </c>
      <c r="F241" s="237" t="s">
        <v>1108</v>
      </c>
      <c r="G241" s="238" t="s">
        <v>256</v>
      </c>
      <c r="H241" s="239">
        <v>0.372</v>
      </c>
      <c r="I241" s="240"/>
      <c r="J241" s="241">
        <f>ROUND(I241*H241,2)</f>
        <v>0</v>
      </c>
      <c r="K241" s="237" t="s">
        <v>19</v>
      </c>
      <c r="L241" s="242"/>
      <c r="M241" s="243" t="s">
        <v>19</v>
      </c>
      <c r="N241" s="244" t="s">
        <v>40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314</v>
      </c>
      <c r="AT241" s="216" t="s">
        <v>228</v>
      </c>
      <c r="AU241" s="216" t="s">
        <v>78</v>
      </c>
      <c r="AY241" s="18" t="s">
        <v>139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76</v>
      </c>
      <c r="BK241" s="217">
        <f>ROUND(I241*H241,2)</f>
        <v>0</v>
      </c>
      <c r="BL241" s="18" t="s">
        <v>227</v>
      </c>
      <c r="BM241" s="216" t="s">
        <v>1109</v>
      </c>
    </row>
    <row r="242" spans="1:51" s="15" customFormat="1" ht="12">
      <c r="A242" s="15"/>
      <c r="B242" s="262"/>
      <c r="C242" s="263"/>
      <c r="D242" s="225" t="s">
        <v>164</v>
      </c>
      <c r="E242" s="264" t="s">
        <v>19</v>
      </c>
      <c r="F242" s="265" t="s">
        <v>1110</v>
      </c>
      <c r="G242" s="263"/>
      <c r="H242" s="264" t="s">
        <v>19</v>
      </c>
      <c r="I242" s="266"/>
      <c r="J242" s="263"/>
      <c r="K242" s="263"/>
      <c r="L242" s="267"/>
      <c r="M242" s="268"/>
      <c r="N242" s="269"/>
      <c r="O242" s="269"/>
      <c r="P242" s="269"/>
      <c r="Q242" s="269"/>
      <c r="R242" s="269"/>
      <c r="S242" s="269"/>
      <c r="T242" s="270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1" t="s">
        <v>164</v>
      </c>
      <c r="AU242" s="271" t="s">
        <v>78</v>
      </c>
      <c r="AV242" s="15" t="s">
        <v>76</v>
      </c>
      <c r="AW242" s="15" t="s">
        <v>166</v>
      </c>
      <c r="AX242" s="15" t="s">
        <v>69</v>
      </c>
      <c r="AY242" s="271" t="s">
        <v>139</v>
      </c>
    </row>
    <row r="243" spans="1:51" s="13" customFormat="1" ht="12">
      <c r="A243" s="13"/>
      <c r="B243" s="223"/>
      <c r="C243" s="224"/>
      <c r="D243" s="225" t="s">
        <v>164</v>
      </c>
      <c r="E243" s="226" t="s">
        <v>19</v>
      </c>
      <c r="F243" s="227" t="s">
        <v>1111</v>
      </c>
      <c r="G243" s="224"/>
      <c r="H243" s="228">
        <v>0.37248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164</v>
      </c>
      <c r="AU243" s="234" t="s">
        <v>78</v>
      </c>
      <c r="AV243" s="13" t="s">
        <v>78</v>
      </c>
      <c r="AW243" s="13" t="s">
        <v>166</v>
      </c>
      <c r="AX243" s="13" t="s">
        <v>69</v>
      </c>
      <c r="AY243" s="234" t="s">
        <v>139</v>
      </c>
    </row>
    <row r="244" spans="1:51" s="14" customFormat="1" ht="12">
      <c r="A244" s="14"/>
      <c r="B244" s="251"/>
      <c r="C244" s="252"/>
      <c r="D244" s="225" t="s">
        <v>164</v>
      </c>
      <c r="E244" s="253" t="s">
        <v>19</v>
      </c>
      <c r="F244" s="254" t="s">
        <v>879</v>
      </c>
      <c r="G244" s="252"/>
      <c r="H244" s="255">
        <v>0.37248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164</v>
      </c>
      <c r="AU244" s="261" t="s">
        <v>78</v>
      </c>
      <c r="AV244" s="14" t="s">
        <v>147</v>
      </c>
      <c r="AW244" s="14" t="s">
        <v>166</v>
      </c>
      <c r="AX244" s="14" t="s">
        <v>76</v>
      </c>
      <c r="AY244" s="261" t="s">
        <v>139</v>
      </c>
    </row>
    <row r="245" spans="1:65" s="2" customFormat="1" ht="24.15" customHeight="1">
      <c r="A245" s="39"/>
      <c r="B245" s="40"/>
      <c r="C245" s="205" t="s">
        <v>519</v>
      </c>
      <c r="D245" s="205" t="s">
        <v>142</v>
      </c>
      <c r="E245" s="206" t="s">
        <v>1112</v>
      </c>
      <c r="F245" s="207" t="s">
        <v>1113</v>
      </c>
      <c r="G245" s="208" t="s">
        <v>199</v>
      </c>
      <c r="H245" s="209">
        <v>70.675</v>
      </c>
      <c r="I245" s="210"/>
      <c r="J245" s="211">
        <f>ROUND(I245*H245,2)</f>
        <v>0</v>
      </c>
      <c r="K245" s="207" t="s">
        <v>19</v>
      </c>
      <c r="L245" s="45"/>
      <c r="M245" s="212" t="s">
        <v>19</v>
      </c>
      <c r="N245" s="213" t="s">
        <v>40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227</v>
      </c>
      <c r="AT245" s="216" t="s">
        <v>142</v>
      </c>
      <c r="AU245" s="216" t="s">
        <v>78</v>
      </c>
      <c r="AY245" s="18" t="s">
        <v>139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76</v>
      </c>
      <c r="BK245" s="217">
        <f>ROUND(I245*H245,2)</f>
        <v>0</v>
      </c>
      <c r="BL245" s="18" t="s">
        <v>227</v>
      </c>
      <c r="BM245" s="216" t="s">
        <v>1114</v>
      </c>
    </row>
    <row r="246" spans="1:65" s="2" customFormat="1" ht="16.5" customHeight="1">
      <c r="A246" s="39"/>
      <c r="B246" s="40"/>
      <c r="C246" s="235" t="s">
        <v>523</v>
      </c>
      <c r="D246" s="235" t="s">
        <v>228</v>
      </c>
      <c r="E246" s="236" t="s">
        <v>1115</v>
      </c>
      <c r="F246" s="237" t="s">
        <v>1116</v>
      </c>
      <c r="G246" s="238" t="s">
        <v>256</v>
      </c>
      <c r="H246" s="239">
        <v>0.89</v>
      </c>
      <c r="I246" s="240"/>
      <c r="J246" s="241">
        <f>ROUND(I246*H246,2)</f>
        <v>0</v>
      </c>
      <c r="K246" s="237" t="s">
        <v>19</v>
      </c>
      <c r="L246" s="242"/>
      <c r="M246" s="243" t="s">
        <v>19</v>
      </c>
      <c r="N246" s="244" t="s">
        <v>40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314</v>
      </c>
      <c r="AT246" s="216" t="s">
        <v>228</v>
      </c>
      <c r="AU246" s="216" t="s">
        <v>78</v>
      </c>
      <c r="AY246" s="18" t="s">
        <v>139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76</v>
      </c>
      <c r="BK246" s="217">
        <f>ROUND(I246*H246,2)</f>
        <v>0</v>
      </c>
      <c r="BL246" s="18" t="s">
        <v>227</v>
      </c>
      <c r="BM246" s="216" t="s">
        <v>1117</v>
      </c>
    </row>
    <row r="247" spans="1:51" s="15" customFormat="1" ht="12">
      <c r="A247" s="15"/>
      <c r="B247" s="262"/>
      <c r="C247" s="263"/>
      <c r="D247" s="225" t="s">
        <v>164</v>
      </c>
      <c r="E247" s="264" t="s">
        <v>19</v>
      </c>
      <c r="F247" s="265" t="s">
        <v>1118</v>
      </c>
      <c r="G247" s="263"/>
      <c r="H247" s="264" t="s">
        <v>19</v>
      </c>
      <c r="I247" s="266"/>
      <c r="J247" s="263"/>
      <c r="K247" s="263"/>
      <c r="L247" s="267"/>
      <c r="M247" s="268"/>
      <c r="N247" s="269"/>
      <c r="O247" s="269"/>
      <c r="P247" s="269"/>
      <c r="Q247" s="269"/>
      <c r="R247" s="269"/>
      <c r="S247" s="269"/>
      <c r="T247" s="270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1" t="s">
        <v>164</v>
      </c>
      <c r="AU247" s="271" t="s">
        <v>78</v>
      </c>
      <c r="AV247" s="15" t="s">
        <v>76</v>
      </c>
      <c r="AW247" s="15" t="s">
        <v>166</v>
      </c>
      <c r="AX247" s="15" t="s">
        <v>69</v>
      </c>
      <c r="AY247" s="271" t="s">
        <v>139</v>
      </c>
    </row>
    <row r="248" spans="1:51" s="13" customFormat="1" ht="12">
      <c r="A248" s="13"/>
      <c r="B248" s="223"/>
      <c r="C248" s="224"/>
      <c r="D248" s="225" t="s">
        <v>164</v>
      </c>
      <c r="E248" s="226" t="s">
        <v>19</v>
      </c>
      <c r="F248" s="227" t="s">
        <v>1119</v>
      </c>
      <c r="G248" s="224"/>
      <c r="H248" s="228">
        <v>0.24768</v>
      </c>
      <c r="I248" s="229"/>
      <c r="J248" s="224"/>
      <c r="K248" s="224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164</v>
      </c>
      <c r="AU248" s="234" t="s">
        <v>78</v>
      </c>
      <c r="AV248" s="13" t="s">
        <v>78</v>
      </c>
      <c r="AW248" s="13" t="s">
        <v>166</v>
      </c>
      <c r="AX248" s="13" t="s">
        <v>69</v>
      </c>
      <c r="AY248" s="234" t="s">
        <v>139</v>
      </c>
    </row>
    <row r="249" spans="1:51" s="15" customFormat="1" ht="12">
      <c r="A249" s="15"/>
      <c r="B249" s="262"/>
      <c r="C249" s="263"/>
      <c r="D249" s="225" t="s">
        <v>164</v>
      </c>
      <c r="E249" s="264" t="s">
        <v>19</v>
      </c>
      <c r="F249" s="265" t="s">
        <v>1120</v>
      </c>
      <c r="G249" s="263"/>
      <c r="H249" s="264" t="s">
        <v>19</v>
      </c>
      <c r="I249" s="266"/>
      <c r="J249" s="263"/>
      <c r="K249" s="263"/>
      <c r="L249" s="267"/>
      <c r="M249" s="268"/>
      <c r="N249" s="269"/>
      <c r="O249" s="269"/>
      <c r="P249" s="269"/>
      <c r="Q249" s="269"/>
      <c r="R249" s="269"/>
      <c r="S249" s="269"/>
      <c r="T249" s="27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1" t="s">
        <v>164</v>
      </c>
      <c r="AU249" s="271" t="s">
        <v>78</v>
      </c>
      <c r="AV249" s="15" t="s">
        <v>76</v>
      </c>
      <c r="AW249" s="15" t="s">
        <v>166</v>
      </c>
      <c r="AX249" s="15" t="s">
        <v>69</v>
      </c>
      <c r="AY249" s="271" t="s">
        <v>139</v>
      </c>
    </row>
    <row r="250" spans="1:51" s="13" customFormat="1" ht="12">
      <c r="A250" s="13"/>
      <c r="B250" s="223"/>
      <c r="C250" s="224"/>
      <c r="D250" s="225" t="s">
        <v>164</v>
      </c>
      <c r="E250" s="226" t="s">
        <v>19</v>
      </c>
      <c r="F250" s="227" t="s">
        <v>1121</v>
      </c>
      <c r="G250" s="224"/>
      <c r="H250" s="228">
        <v>0.642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164</v>
      </c>
      <c r="AU250" s="234" t="s">
        <v>78</v>
      </c>
      <c r="AV250" s="13" t="s">
        <v>78</v>
      </c>
      <c r="AW250" s="13" t="s">
        <v>166</v>
      </c>
      <c r="AX250" s="13" t="s">
        <v>69</v>
      </c>
      <c r="AY250" s="234" t="s">
        <v>139</v>
      </c>
    </row>
    <row r="251" spans="1:51" s="14" customFormat="1" ht="12">
      <c r="A251" s="14"/>
      <c r="B251" s="251"/>
      <c r="C251" s="252"/>
      <c r="D251" s="225" t="s">
        <v>164</v>
      </c>
      <c r="E251" s="253" t="s">
        <v>19</v>
      </c>
      <c r="F251" s="254" t="s">
        <v>879</v>
      </c>
      <c r="G251" s="252"/>
      <c r="H251" s="255">
        <v>0.88968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164</v>
      </c>
      <c r="AU251" s="261" t="s">
        <v>78</v>
      </c>
      <c r="AV251" s="14" t="s">
        <v>147</v>
      </c>
      <c r="AW251" s="14" t="s">
        <v>166</v>
      </c>
      <c r="AX251" s="14" t="s">
        <v>76</v>
      </c>
      <c r="AY251" s="261" t="s">
        <v>139</v>
      </c>
    </row>
    <row r="252" spans="1:65" s="2" customFormat="1" ht="24.15" customHeight="1">
      <c r="A252" s="39"/>
      <c r="B252" s="40"/>
      <c r="C252" s="205" t="s">
        <v>528</v>
      </c>
      <c r="D252" s="205" t="s">
        <v>142</v>
      </c>
      <c r="E252" s="206" t="s">
        <v>1122</v>
      </c>
      <c r="F252" s="207" t="s">
        <v>1123</v>
      </c>
      <c r="G252" s="208" t="s">
        <v>157</v>
      </c>
      <c r="H252" s="209">
        <v>42.304</v>
      </c>
      <c r="I252" s="210"/>
      <c r="J252" s="211">
        <f>ROUND(I252*H252,2)</f>
        <v>0</v>
      </c>
      <c r="K252" s="207" t="s">
        <v>19</v>
      </c>
      <c r="L252" s="45"/>
      <c r="M252" s="212" t="s">
        <v>19</v>
      </c>
      <c r="N252" s="213" t="s">
        <v>40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227</v>
      </c>
      <c r="AT252" s="216" t="s">
        <v>142</v>
      </c>
      <c r="AU252" s="216" t="s">
        <v>78</v>
      </c>
      <c r="AY252" s="18" t="s">
        <v>139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76</v>
      </c>
      <c r="BK252" s="217">
        <f>ROUND(I252*H252,2)</f>
        <v>0</v>
      </c>
      <c r="BL252" s="18" t="s">
        <v>227</v>
      </c>
      <c r="BM252" s="216" t="s">
        <v>1124</v>
      </c>
    </row>
    <row r="253" spans="1:65" s="2" customFormat="1" ht="16.5" customHeight="1">
      <c r="A253" s="39"/>
      <c r="B253" s="40"/>
      <c r="C253" s="235" t="s">
        <v>532</v>
      </c>
      <c r="D253" s="235" t="s">
        <v>228</v>
      </c>
      <c r="E253" s="236" t="s">
        <v>1125</v>
      </c>
      <c r="F253" s="237" t="s">
        <v>1126</v>
      </c>
      <c r="G253" s="238" t="s">
        <v>256</v>
      </c>
      <c r="H253" s="239">
        <v>1.142</v>
      </c>
      <c r="I253" s="240"/>
      <c r="J253" s="241">
        <f>ROUND(I253*H253,2)</f>
        <v>0</v>
      </c>
      <c r="K253" s="237" t="s">
        <v>19</v>
      </c>
      <c r="L253" s="242"/>
      <c r="M253" s="243" t="s">
        <v>19</v>
      </c>
      <c r="N253" s="244" t="s">
        <v>40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314</v>
      </c>
      <c r="AT253" s="216" t="s">
        <v>228</v>
      </c>
      <c r="AU253" s="216" t="s">
        <v>78</v>
      </c>
      <c r="AY253" s="18" t="s">
        <v>139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76</v>
      </c>
      <c r="BK253" s="217">
        <f>ROUND(I253*H253,2)</f>
        <v>0</v>
      </c>
      <c r="BL253" s="18" t="s">
        <v>227</v>
      </c>
      <c r="BM253" s="216" t="s">
        <v>1127</v>
      </c>
    </row>
    <row r="254" spans="1:51" s="13" customFormat="1" ht="12">
      <c r="A254" s="13"/>
      <c r="B254" s="223"/>
      <c r="C254" s="224"/>
      <c r="D254" s="225" t="s">
        <v>164</v>
      </c>
      <c r="E254" s="226" t="s">
        <v>19</v>
      </c>
      <c r="F254" s="227" t="s">
        <v>1128</v>
      </c>
      <c r="G254" s="224"/>
      <c r="H254" s="228">
        <v>1.1421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164</v>
      </c>
      <c r="AU254" s="234" t="s">
        <v>78</v>
      </c>
      <c r="AV254" s="13" t="s">
        <v>78</v>
      </c>
      <c r="AW254" s="13" t="s">
        <v>166</v>
      </c>
      <c r="AX254" s="13" t="s">
        <v>69</v>
      </c>
      <c r="AY254" s="234" t="s">
        <v>139</v>
      </c>
    </row>
    <row r="255" spans="1:51" s="14" customFormat="1" ht="12">
      <c r="A255" s="14"/>
      <c r="B255" s="251"/>
      <c r="C255" s="252"/>
      <c r="D255" s="225" t="s">
        <v>164</v>
      </c>
      <c r="E255" s="253" t="s">
        <v>19</v>
      </c>
      <c r="F255" s="254" t="s">
        <v>879</v>
      </c>
      <c r="G255" s="252"/>
      <c r="H255" s="255">
        <v>1.1421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1" t="s">
        <v>164</v>
      </c>
      <c r="AU255" s="261" t="s">
        <v>78</v>
      </c>
      <c r="AV255" s="14" t="s">
        <v>147</v>
      </c>
      <c r="AW255" s="14" t="s">
        <v>166</v>
      </c>
      <c r="AX255" s="14" t="s">
        <v>76</v>
      </c>
      <c r="AY255" s="261" t="s">
        <v>139</v>
      </c>
    </row>
    <row r="256" spans="1:65" s="2" customFormat="1" ht="16.5" customHeight="1">
      <c r="A256" s="39"/>
      <c r="B256" s="40"/>
      <c r="C256" s="205" t="s">
        <v>338</v>
      </c>
      <c r="D256" s="205" t="s">
        <v>142</v>
      </c>
      <c r="E256" s="206" t="s">
        <v>1129</v>
      </c>
      <c r="F256" s="207" t="s">
        <v>1130</v>
      </c>
      <c r="G256" s="208" t="s">
        <v>199</v>
      </c>
      <c r="H256" s="209">
        <v>108.975</v>
      </c>
      <c r="I256" s="210"/>
      <c r="J256" s="211">
        <f>ROUND(I256*H256,2)</f>
        <v>0</v>
      </c>
      <c r="K256" s="207" t="s">
        <v>19</v>
      </c>
      <c r="L256" s="45"/>
      <c r="M256" s="212" t="s">
        <v>19</v>
      </c>
      <c r="N256" s="213" t="s">
        <v>40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227</v>
      </c>
      <c r="AT256" s="216" t="s">
        <v>142</v>
      </c>
      <c r="AU256" s="216" t="s">
        <v>78</v>
      </c>
      <c r="AY256" s="18" t="s">
        <v>139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76</v>
      </c>
      <c r="BK256" s="217">
        <f>ROUND(I256*H256,2)</f>
        <v>0</v>
      </c>
      <c r="BL256" s="18" t="s">
        <v>227</v>
      </c>
      <c r="BM256" s="216" t="s">
        <v>1131</v>
      </c>
    </row>
    <row r="257" spans="1:65" s="2" customFormat="1" ht="16.5" customHeight="1">
      <c r="A257" s="39"/>
      <c r="B257" s="40"/>
      <c r="C257" s="235" t="s">
        <v>541</v>
      </c>
      <c r="D257" s="235" t="s">
        <v>228</v>
      </c>
      <c r="E257" s="236" t="s">
        <v>1132</v>
      </c>
      <c r="F257" s="237" t="s">
        <v>1133</v>
      </c>
      <c r="G257" s="238" t="s">
        <v>256</v>
      </c>
      <c r="H257" s="239">
        <v>0.35</v>
      </c>
      <c r="I257" s="240"/>
      <c r="J257" s="241">
        <f>ROUND(I257*H257,2)</f>
        <v>0</v>
      </c>
      <c r="K257" s="237" t="s">
        <v>19</v>
      </c>
      <c r="L257" s="242"/>
      <c r="M257" s="243" t="s">
        <v>19</v>
      </c>
      <c r="N257" s="244" t="s">
        <v>40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314</v>
      </c>
      <c r="AT257" s="216" t="s">
        <v>228</v>
      </c>
      <c r="AU257" s="216" t="s">
        <v>78</v>
      </c>
      <c r="AY257" s="18" t="s">
        <v>139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76</v>
      </c>
      <c r="BK257" s="217">
        <f>ROUND(I257*H257,2)</f>
        <v>0</v>
      </c>
      <c r="BL257" s="18" t="s">
        <v>227</v>
      </c>
      <c r="BM257" s="216" t="s">
        <v>1134</v>
      </c>
    </row>
    <row r="258" spans="1:51" s="15" customFormat="1" ht="12">
      <c r="A258" s="15"/>
      <c r="B258" s="262"/>
      <c r="C258" s="263"/>
      <c r="D258" s="225" t="s">
        <v>164</v>
      </c>
      <c r="E258" s="264" t="s">
        <v>19</v>
      </c>
      <c r="F258" s="265" t="s">
        <v>1135</v>
      </c>
      <c r="G258" s="263"/>
      <c r="H258" s="264" t="s">
        <v>19</v>
      </c>
      <c r="I258" s="266"/>
      <c r="J258" s="263"/>
      <c r="K258" s="263"/>
      <c r="L258" s="267"/>
      <c r="M258" s="268"/>
      <c r="N258" s="269"/>
      <c r="O258" s="269"/>
      <c r="P258" s="269"/>
      <c r="Q258" s="269"/>
      <c r="R258" s="269"/>
      <c r="S258" s="269"/>
      <c r="T258" s="27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1" t="s">
        <v>164</v>
      </c>
      <c r="AU258" s="271" t="s">
        <v>78</v>
      </c>
      <c r="AV258" s="15" t="s">
        <v>76</v>
      </c>
      <c r="AW258" s="15" t="s">
        <v>166</v>
      </c>
      <c r="AX258" s="15" t="s">
        <v>69</v>
      </c>
      <c r="AY258" s="271" t="s">
        <v>139</v>
      </c>
    </row>
    <row r="259" spans="1:51" s="13" customFormat="1" ht="12">
      <c r="A259" s="13"/>
      <c r="B259" s="223"/>
      <c r="C259" s="224"/>
      <c r="D259" s="225" t="s">
        <v>164</v>
      </c>
      <c r="E259" s="226" t="s">
        <v>19</v>
      </c>
      <c r="F259" s="227" t="s">
        <v>1136</v>
      </c>
      <c r="G259" s="224"/>
      <c r="H259" s="228">
        <v>0.17664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164</v>
      </c>
      <c r="AU259" s="234" t="s">
        <v>78</v>
      </c>
      <c r="AV259" s="13" t="s">
        <v>78</v>
      </c>
      <c r="AW259" s="13" t="s">
        <v>166</v>
      </c>
      <c r="AX259" s="13" t="s">
        <v>69</v>
      </c>
      <c r="AY259" s="234" t="s">
        <v>139</v>
      </c>
    </row>
    <row r="260" spans="1:51" s="15" customFormat="1" ht="12">
      <c r="A260" s="15"/>
      <c r="B260" s="262"/>
      <c r="C260" s="263"/>
      <c r="D260" s="225" t="s">
        <v>164</v>
      </c>
      <c r="E260" s="264" t="s">
        <v>19</v>
      </c>
      <c r="F260" s="265" t="s">
        <v>1137</v>
      </c>
      <c r="G260" s="263"/>
      <c r="H260" s="264" t="s">
        <v>19</v>
      </c>
      <c r="I260" s="266"/>
      <c r="J260" s="263"/>
      <c r="K260" s="263"/>
      <c r="L260" s="267"/>
      <c r="M260" s="268"/>
      <c r="N260" s="269"/>
      <c r="O260" s="269"/>
      <c r="P260" s="269"/>
      <c r="Q260" s="269"/>
      <c r="R260" s="269"/>
      <c r="S260" s="269"/>
      <c r="T260" s="27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1" t="s">
        <v>164</v>
      </c>
      <c r="AU260" s="271" t="s">
        <v>78</v>
      </c>
      <c r="AV260" s="15" t="s">
        <v>76</v>
      </c>
      <c r="AW260" s="15" t="s">
        <v>166</v>
      </c>
      <c r="AX260" s="15" t="s">
        <v>69</v>
      </c>
      <c r="AY260" s="271" t="s">
        <v>139</v>
      </c>
    </row>
    <row r="261" spans="1:51" s="13" customFormat="1" ht="12">
      <c r="A261" s="13"/>
      <c r="B261" s="223"/>
      <c r="C261" s="224"/>
      <c r="D261" s="225" t="s">
        <v>164</v>
      </c>
      <c r="E261" s="226" t="s">
        <v>19</v>
      </c>
      <c r="F261" s="227" t="s">
        <v>1138</v>
      </c>
      <c r="G261" s="224"/>
      <c r="H261" s="228">
        <v>0.17328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164</v>
      </c>
      <c r="AU261" s="234" t="s">
        <v>78</v>
      </c>
      <c r="AV261" s="13" t="s">
        <v>78</v>
      </c>
      <c r="AW261" s="13" t="s">
        <v>166</v>
      </c>
      <c r="AX261" s="13" t="s">
        <v>69</v>
      </c>
      <c r="AY261" s="234" t="s">
        <v>139</v>
      </c>
    </row>
    <row r="262" spans="1:51" s="14" customFormat="1" ht="12">
      <c r="A262" s="14"/>
      <c r="B262" s="251"/>
      <c r="C262" s="252"/>
      <c r="D262" s="225" t="s">
        <v>164</v>
      </c>
      <c r="E262" s="253" t="s">
        <v>19</v>
      </c>
      <c r="F262" s="254" t="s">
        <v>879</v>
      </c>
      <c r="G262" s="252"/>
      <c r="H262" s="255">
        <v>0.34992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164</v>
      </c>
      <c r="AU262" s="261" t="s">
        <v>78</v>
      </c>
      <c r="AV262" s="14" t="s">
        <v>147</v>
      </c>
      <c r="AW262" s="14" t="s">
        <v>166</v>
      </c>
      <c r="AX262" s="14" t="s">
        <v>76</v>
      </c>
      <c r="AY262" s="261" t="s">
        <v>139</v>
      </c>
    </row>
    <row r="263" spans="1:65" s="2" customFormat="1" ht="24.15" customHeight="1">
      <c r="A263" s="39"/>
      <c r="B263" s="40"/>
      <c r="C263" s="205" t="s">
        <v>549</v>
      </c>
      <c r="D263" s="205" t="s">
        <v>142</v>
      </c>
      <c r="E263" s="206" t="s">
        <v>1139</v>
      </c>
      <c r="F263" s="207" t="s">
        <v>1140</v>
      </c>
      <c r="G263" s="208" t="s">
        <v>157</v>
      </c>
      <c r="H263" s="209">
        <v>93</v>
      </c>
      <c r="I263" s="210"/>
      <c r="J263" s="211">
        <f>ROUND(I263*H263,2)</f>
        <v>0</v>
      </c>
      <c r="K263" s="207" t="s">
        <v>19</v>
      </c>
      <c r="L263" s="45"/>
      <c r="M263" s="212" t="s">
        <v>19</v>
      </c>
      <c r="N263" s="213" t="s">
        <v>40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227</v>
      </c>
      <c r="AT263" s="216" t="s">
        <v>142</v>
      </c>
      <c r="AU263" s="216" t="s">
        <v>78</v>
      </c>
      <c r="AY263" s="18" t="s">
        <v>139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76</v>
      </c>
      <c r="BK263" s="217">
        <f>ROUND(I263*H263,2)</f>
        <v>0</v>
      </c>
      <c r="BL263" s="18" t="s">
        <v>227</v>
      </c>
      <c r="BM263" s="216" t="s">
        <v>1141</v>
      </c>
    </row>
    <row r="264" spans="1:51" s="15" customFormat="1" ht="12">
      <c r="A264" s="15"/>
      <c r="B264" s="262"/>
      <c r="C264" s="263"/>
      <c r="D264" s="225" t="s">
        <v>164</v>
      </c>
      <c r="E264" s="264" t="s">
        <v>19</v>
      </c>
      <c r="F264" s="265" t="s">
        <v>1142</v>
      </c>
      <c r="G264" s="263"/>
      <c r="H264" s="264" t="s">
        <v>19</v>
      </c>
      <c r="I264" s="266"/>
      <c r="J264" s="263"/>
      <c r="K264" s="263"/>
      <c r="L264" s="267"/>
      <c r="M264" s="268"/>
      <c r="N264" s="269"/>
      <c r="O264" s="269"/>
      <c r="P264" s="269"/>
      <c r="Q264" s="269"/>
      <c r="R264" s="269"/>
      <c r="S264" s="269"/>
      <c r="T264" s="27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1" t="s">
        <v>164</v>
      </c>
      <c r="AU264" s="271" t="s">
        <v>78</v>
      </c>
      <c r="AV264" s="15" t="s">
        <v>76</v>
      </c>
      <c r="AW264" s="15" t="s">
        <v>166</v>
      </c>
      <c r="AX264" s="15" t="s">
        <v>69</v>
      </c>
      <c r="AY264" s="271" t="s">
        <v>139</v>
      </c>
    </row>
    <row r="265" spans="1:51" s="13" customFormat="1" ht="12">
      <c r="A265" s="13"/>
      <c r="B265" s="223"/>
      <c r="C265" s="224"/>
      <c r="D265" s="225" t="s">
        <v>164</v>
      </c>
      <c r="E265" s="226" t="s">
        <v>19</v>
      </c>
      <c r="F265" s="227" t="s">
        <v>1143</v>
      </c>
      <c r="G265" s="224"/>
      <c r="H265" s="228">
        <v>93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164</v>
      </c>
      <c r="AU265" s="234" t="s">
        <v>78</v>
      </c>
      <c r="AV265" s="13" t="s">
        <v>78</v>
      </c>
      <c r="AW265" s="13" t="s">
        <v>166</v>
      </c>
      <c r="AX265" s="13" t="s">
        <v>69</v>
      </c>
      <c r="AY265" s="234" t="s">
        <v>139</v>
      </c>
    </row>
    <row r="266" spans="1:51" s="14" customFormat="1" ht="12">
      <c r="A266" s="14"/>
      <c r="B266" s="251"/>
      <c r="C266" s="252"/>
      <c r="D266" s="225" t="s">
        <v>164</v>
      </c>
      <c r="E266" s="253" t="s">
        <v>19</v>
      </c>
      <c r="F266" s="254" t="s">
        <v>879</v>
      </c>
      <c r="G266" s="252"/>
      <c r="H266" s="255">
        <v>93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1" t="s">
        <v>164</v>
      </c>
      <c r="AU266" s="261" t="s">
        <v>78</v>
      </c>
      <c r="AV266" s="14" t="s">
        <v>147</v>
      </c>
      <c r="AW266" s="14" t="s">
        <v>166</v>
      </c>
      <c r="AX266" s="14" t="s">
        <v>76</v>
      </c>
      <c r="AY266" s="261" t="s">
        <v>139</v>
      </c>
    </row>
    <row r="267" spans="1:65" s="2" customFormat="1" ht="16.5" customHeight="1">
      <c r="A267" s="39"/>
      <c r="B267" s="40"/>
      <c r="C267" s="235" t="s">
        <v>554</v>
      </c>
      <c r="D267" s="235" t="s">
        <v>228</v>
      </c>
      <c r="E267" s="236" t="s">
        <v>1144</v>
      </c>
      <c r="F267" s="237" t="s">
        <v>1145</v>
      </c>
      <c r="G267" s="238" t="s">
        <v>157</v>
      </c>
      <c r="H267" s="239">
        <v>66.96</v>
      </c>
      <c r="I267" s="240"/>
      <c r="J267" s="241">
        <f>ROUND(I267*H267,2)</f>
        <v>0</v>
      </c>
      <c r="K267" s="237" t="s">
        <v>19</v>
      </c>
      <c r="L267" s="242"/>
      <c r="M267" s="243" t="s">
        <v>19</v>
      </c>
      <c r="N267" s="244" t="s">
        <v>40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314</v>
      </c>
      <c r="AT267" s="216" t="s">
        <v>228</v>
      </c>
      <c r="AU267" s="216" t="s">
        <v>78</v>
      </c>
      <c r="AY267" s="18" t="s">
        <v>139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76</v>
      </c>
      <c r="BK267" s="217">
        <f>ROUND(I267*H267,2)</f>
        <v>0</v>
      </c>
      <c r="BL267" s="18" t="s">
        <v>227</v>
      </c>
      <c r="BM267" s="216" t="s">
        <v>1146</v>
      </c>
    </row>
    <row r="268" spans="1:51" s="13" customFormat="1" ht="12">
      <c r="A268" s="13"/>
      <c r="B268" s="223"/>
      <c r="C268" s="224"/>
      <c r="D268" s="225" t="s">
        <v>164</v>
      </c>
      <c r="E268" s="226" t="s">
        <v>19</v>
      </c>
      <c r="F268" s="227" t="s">
        <v>1147</v>
      </c>
      <c r="G268" s="224"/>
      <c r="H268" s="228">
        <v>66.96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164</v>
      </c>
      <c r="AU268" s="234" t="s">
        <v>78</v>
      </c>
      <c r="AV268" s="13" t="s">
        <v>78</v>
      </c>
      <c r="AW268" s="13" t="s">
        <v>166</v>
      </c>
      <c r="AX268" s="13" t="s">
        <v>69</v>
      </c>
      <c r="AY268" s="234" t="s">
        <v>139</v>
      </c>
    </row>
    <row r="269" spans="1:51" s="14" customFormat="1" ht="12">
      <c r="A269" s="14"/>
      <c r="B269" s="251"/>
      <c r="C269" s="252"/>
      <c r="D269" s="225" t="s">
        <v>164</v>
      </c>
      <c r="E269" s="253" t="s">
        <v>19</v>
      </c>
      <c r="F269" s="254" t="s">
        <v>879</v>
      </c>
      <c r="G269" s="252"/>
      <c r="H269" s="255">
        <v>66.96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164</v>
      </c>
      <c r="AU269" s="261" t="s">
        <v>78</v>
      </c>
      <c r="AV269" s="14" t="s">
        <v>147</v>
      </c>
      <c r="AW269" s="14" t="s">
        <v>166</v>
      </c>
      <c r="AX269" s="14" t="s">
        <v>76</v>
      </c>
      <c r="AY269" s="261" t="s">
        <v>139</v>
      </c>
    </row>
    <row r="270" spans="1:65" s="2" customFormat="1" ht="16.5" customHeight="1">
      <c r="A270" s="39"/>
      <c r="B270" s="40"/>
      <c r="C270" s="235" t="s">
        <v>558</v>
      </c>
      <c r="D270" s="235" t="s">
        <v>228</v>
      </c>
      <c r="E270" s="236" t="s">
        <v>1148</v>
      </c>
      <c r="F270" s="237" t="s">
        <v>1149</v>
      </c>
      <c r="G270" s="238" t="s">
        <v>157</v>
      </c>
      <c r="H270" s="239">
        <v>33.48</v>
      </c>
      <c r="I270" s="240"/>
      <c r="J270" s="241">
        <f>ROUND(I270*H270,2)</f>
        <v>0</v>
      </c>
      <c r="K270" s="237" t="s">
        <v>19</v>
      </c>
      <c r="L270" s="242"/>
      <c r="M270" s="243" t="s">
        <v>19</v>
      </c>
      <c r="N270" s="244" t="s">
        <v>40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314</v>
      </c>
      <c r="AT270" s="216" t="s">
        <v>228</v>
      </c>
      <c r="AU270" s="216" t="s">
        <v>78</v>
      </c>
      <c r="AY270" s="18" t="s">
        <v>139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76</v>
      </c>
      <c r="BK270" s="217">
        <f>ROUND(I270*H270,2)</f>
        <v>0</v>
      </c>
      <c r="BL270" s="18" t="s">
        <v>227</v>
      </c>
      <c r="BM270" s="216" t="s">
        <v>1150</v>
      </c>
    </row>
    <row r="271" spans="1:51" s="13" customFormat="1" ht="12">
      <c r="A271" s="13"/>
      <c r="B271" s="223"/>
      <c r="C271" s="224"/>
      <c r="D271" s="225" t="s">
        <v>164</v>
      </c>
      <c r="E271" s="226" t="s">
        <v>19</v>
      </c>
      <c r="F271" s="227" t="s">
        <v>1151</v>
      </c>
      <c r="G271" s="224"/>
      <c r="H271" s="228">
        <v>33.48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164</v>
      </c>
      <c r="AU271" s="234" t="s">
        <v>78</v>
      </c>
      <c r="AV271" s="13" t="s">
        <v>78</v>
      </c>
      <c r="AW271" s="13" t="s">
        <v>166</v>
      </c>
      <c r="AX271" s="13" t="s">
        <v>69</v>
      </c>
      <c r="AY271" s="234" t="s">
        <v>139</v>
      </c>
    </row>
    <row r="272" spans="1:51" s="14" customFormat="1" ht="12">
      <c r="A272" s="14"/>
      <c r="B272" s="251"/>
      <c r="C272" s="252"/>
      <c r="D272" s="225" t="s">
        <v>164</v>
      </c>
      <c r="E272" s="253" t="s">
        <v>19</v>
      </c>
      <c r="F272" s="254" t="s">
        <v>879</v>
      </c>
      <c r="G272" s="252"/>
      <c r="H272" s="255">
        <v>33.48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164</v>
      </c>
      <c r="AU272" s="261" t="s">
        <v>78</v>
      </c>
      <c r="AV272" s="14" t="s">
        <v>147</v>
      </c>
      <c r="AW272" s="14" t="s">
        <v>166</v>
      </c>
      <c r="AX272" s="14" t="s">
        <v>76</v>
      </c>
      <c r="AY272" s="261" t="s">
        <v>139</v>
      </c>
    </row>
    <row r="273" spans="1:65" s="2" customFormat="1" ht="16.5" customHeight="1">
      <c r="A273" s="39"/>
      <c r="B273" s="40"/>
      <c r="C273" s="205" t="s">
        <v>564</v>
      </c>
      <c r="D273" s="205" t="s">
        <v>142</v>
      </c>
      <c r="E273" s="206" t="s">
        <v>1152</v>
      </c>
      <c r="F273" s="207" t="s">
        <v>1153</v>
      </c>
      <c r="G273" s="208" t="s">
        <v>157</v>
      </c>
      <c r="H273" s="209">
        <v>31</v>
      </c>
      <c r="I273" s="210"/>
      <c r="J273" s="211">
        <f>ROUND(I273*H273,2)</f>
        <v>0</v>
      </c>
      <c r="K273" s="207" t="s">
        <v>19</v>
      </c>
      <c r="L273" s="45"/>
      <c r="M273" s="212" t="s">
        <v>19</v>
      </c>
      <c r="N273" s="213" t="s">
        <v>40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227</v>
      </c>
      <c r="AT273" s="216" t="s">
        <v>142</v>
      </c>
      <c r="AU273" s="216" t="s">
        <v>78</v>
      </c>
      <c r="AY273" s="18" t="s">
        <v>139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76</v>
      </c>
      <c r="BK273" s="217">
        <f>ROUND(I273*H273,2)</f>
        <v>0</v>
      </c>
      <c r="BL273" s="18" t="s">
        <v>227</v>
      </c>
      <c r="BM273" s="216" t="s">
        <v>1154</v>
      </c>
    </row>
    <row r="274" spans="1:65" s="2" customFormat="1" ht="24.15" customHeight="1">
      <c r="A274" s="39"/>
      <c r="B274" s="40"/>
      <c r="C274" s="205" t="s">
        <v>569</v>
      </c>
      <c r="D274" s="205" t="s">
        <v>142</v>
      </c>
      <c r="E274" s="206" t="s">
        <v>1155</v>
      </c>
      <c r="F274" s="207" t="s">
        <v>1156</v>
      </c>
      <c r="G274" s="208" t="s">
        <v>145</v>
      </c>
      <c r="H274" s="209">
        <v>4.682</v>
      </c>
      <c r="I274" s="210"/>
      <c r="J274" s="211">
        <f>ROUND(I274*H274,2)</f>
        <v>0</v>
      </c>
      <c r="K274" s="207" t="s">
        <v>19</v>
      </c>
      <c r="L274" s="45"/>
      <c r="M274" s="212" t="s">
        <v>19</v>
      </c>
      <c r="N274" s="213" t="s">
        <v>40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227</v>
      </c>
      <c r="AT274" s="216" t="s">
        <v>142</v>
      </c>
      <c r="AU274" s="216" t="s">
        <v>78</v>
      </c>
      <c r="AY274" s="18" t="s">
        <v>139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76</v>
      </c>
      <c r="BK274" s="217">
        <f>ROUND(I274*H274,2)</f>
        <v>0</v>
      </c>
      <c r="BL274" s="18" t="s">
        <v>227</v>
      </c>
      <c r="BM274" s="216" t="s">
        <v>1157</v>
      </c>
    </row>
    <row r="275" spans="1:63" s="12" customFormat="1" ht="22.8" customHeight="1">
      <c r="A275" s="12"/>
      <c r="B275" s="189"/>
      <c r="C275" s="190"/>
      <c r="D275" s="191" t="s">
        <v>68</v>
      </c>
      <c r="E275" s="203" t="s">
        <v>1158</v>
      </c>
      <c r="F275" s="203" t="s">
        <v>1159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SUM(P276:P297)</f>
        <v>0</v>
      </c>
      <c r="Q275" s="197"/>
      <c r="R275" s="198">
        <f>SUM(R276:R297)</f>
        <v>0</v>
      </c>
      <c r="S275" s="197"/>
      <c r="T275" s="199">
        <f>SUM(T276:T297)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78</v>
      </c>
      <c r="AT275" s="201" t="s">
        <v>68</v>
      </c>
      <c r="AU275" s="201" t="s">
        <v>76</v>
      </c>
      <c r="AY275" s="200" t="s">
        <v>139</v>
      </c>
      <c r="BK275" s="202">
        <f>SUM(BK276:BK297)</f>
        <v>0</v>
      </c>
    </row>
    <row r="276" spans="1:65" s="2" customFormat="1" ht="24.15" customHeight="1">
      <c r="A276" s="39"/>
      <c r="B276" s="40"/>
      <c r="C276" s="205" t="s">
        <v>574</v>
      </c>
      <c r="D276" s="205" t="s">
        <v>142</v>
      </c>
      <c r="E276" s="206" t="s">
        <v>1160</v>
      </c>
      <c r="F276" s="207" t="s">
        <v>1161</v>
      </c>
      <c r="G276" s="208" t="s">
        <v>157</v>
      </c>
      <c r="H276" s="209">
        <v>42.3</v>
      </c>
      <c r="I276" s="210"/>
      <c r="J276" s="211">
        <f>ROUND(I276*H276,2)</f>
        <v>0</v>
      </c>
      <c r="K276" s="207" t="s">
        <v>19</v>
      </c>
      <c r="L276" s="45"/>
      <c r="M276" s="212" t="s">
        <v>19</v>
      </c>
      <c r="N276" s="213" t="s">
        <v>40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227</v>
      </c>
      <c r="AT276" s="216" t="s">
        <v>142</v>
      </c>
      <c r="AU276" s="216" t="s">
        <v>78</v>
      </c>
      <c r="AY276" s="18" t="s">
        <v>139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76</v>
      </c>
      <c r="BK276" s="217">
        <f>ROUND(I276*H276,2)</f>
        <v>0</v>
      </c>
      <c r="BL276" s="18" t="s">
        <v>227</v>
      </c>
      <c r="BM276" s="216" t="s">
        <v>1162</v>
      </c>
    </row>
    <row r="277" spans="1:65" s="2" customFormat="1" ht="24.15" customHeight="1">
      <c r="A277" s="39"/>
      <c r="B277" s="40"/>
      <c r="C277" s="235" t="s">
        <v>580</v>
      </c>
      <c r="D277" s="235" t="s">
        <v>228</v>
      </c>
      <c r="E277" s="236" t="s">
        <v>1163</v>
      </c>
      <c r="F277" s="237" t="s">
        <v>1164</v>
      </c>
      <c r="G277" s="238" t="s">
        <v>157</v>
      </c>
      <c r="H277" s="239">
        <v>44.415</v>
      </c>
      <c r="I277" s="240"/>
      <c r="J277" s="241">
        <f>ROUND(I277*H277,2)</f>
        <v>0</v>
      </c>
      <c r="K277" s="237" t="s">
        <v>19</v>
      </c>
      <c r="L277" s="242"/>
      <c r="M277" s="243" t="s">
        <v>19</v>
      </c>
      <c r="N277" s="244" t="s">
        <v>40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314</v>
      </c>
      <c r="AT277" s="216" t="s">
        <v>228</v>
      </c>
      <c r="AU277" s="216" t="s">
        <v>78</v>
      </c>
      <c r="AY277" s="18" t="s">
        <v>139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76</v>
      </c>
      <c r="BK277" s="217">
        <f>ROUND(I277*H277,2)</f>
        <v>0</v>
      </c>
      <c r="BL277" s="18" t="s">
        <v>227</v>
      </c>
      <c r="BM277" s="216" t="s">
        <v>1165</v>
      </c>
    </row>
    <row r="278" spans="1:51" s="13" customFormat="1" ht="12">
      <c r="A278" s="13"/>
      <c r="B278" s="223"/>
      <c r="C278" s="224"/>
      <c r="D278" s="225" t="s">
        <v>164</v>
      </c>
      <c r="E278" s="226" t="s">
        <v>19</v>
      </c>
      <c r="F278" s="227" t="s">
        <v>1166</v>
      </c>
      <c r="G278" s="224"/>
      <c r="H278" s="228">
        <v>44.415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164</v>
      </c>
      <c r="AU278" s="234" t="s">
        <v>78</v>
      </c>
      <c r="AV278" s="13" t="s">
        <v>78</v>
      </c>
      <c r="AW278" s="13" t="s">
        <v>166</v>
      </c>
      <c r="AX278" s="13" t="s">
        <v>69</v>
      </c>
      <c r="AY278" s="234" t="s">
        <v>139</v>
      </c>
    </row>
    <row r="279" spans="1:51" s="14" customFormat="1" ht="12">
      <c r="A279" s="14"/>
      <c r="B279" s="251"/>
      <c r="C279" s="252"/>
      <c r="D279" s="225" t="s">
        <v>164</v>
      </c>
      <c r="E279" s="253" t="s">
        <v>19</v>
      </c>
      <c r="F279" s="254" t="s">
        <v>879</v>
      </c>
      <c r="G279" s="252"/>
      <c r="H279" s="255">
        <v>44.415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164</v>
      </c>
      <c r="AU279" s="261" t="s">
        <v>78</v>
      </c>
      <c r="AV279" s="14" t="s">
        <v>147</v>
      </c>
      <c r="AW279" s="14" t="s">
        <v>166</v>
      </c>
      <c r="AX279" s="14" t="s">
        <v>76</v>
      </c>
      <c r="AY279" s="261" t="s">
        <v>139</v>
      </c>
    </row>
    <row r="280" spans="1:65" s="2" customFormat="1" ht="16.5" customHeight="1">
      <c r="A280" s="39"/>
      <c r="B280" s="40"/>
      <c r="C280" s="205" t="s">
        <v>585</v>
      </c>
      <c r="D280" s="205" t="s">
        <v>142</v>
      </c>
      <c r="E280" s="206" t="s">
        <v>1167</v>
      </c>
      <c r="F280" s="207" t="s">
        <v>1168</v>
      </c>
      <c r="G280" s="208" t="s">
        <v>199</v>
      </c>
      <c r="H280" s="209">
        <v>54.47</v>
      </c>
      <c r="I280" s="210"/>
      <c r="J280" s="211">
        <f>ROUND(I280*H280,2)</f>
        <v>0</v>
      </c>
      <c r="K280" s="207" t="s">
        <v>19</v>
      </c>
      <c r="L280" s="45"/>
      <c r="M280" s="212" t="s">
        <v>19</v>
      </c>
      <c r="N280" s="213" t="s">
        <v>40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227</v>
      </c>
      <c r="AT280" s="216" t="s">
        <v>142</v>
      </c>
      <c r="AU280" s="216" t="s">
        <v>78</v>
      </c>
      <c r="AY280" s="18" t="s">
        <v>139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76</v>
      </c>
      <c r="BK280" s="217">
        <f>ROUND(I280*H280,2)</f>
        <v>0</v>
      </c>
      <c r="BL280" s="18" t="s">
        <v>227</v>
      </c>
      <c r="BM280" s="216" t="s">
        <v>1169</v>
      </c>
    </row>
    <row r="281" spans="1:51" s="15" customFormat="1" ht="12">
      <c r="A281" s="15"/>
      <c r="B281" s="262"/>
      <c r="C281" s="263"/>
      <c r="D281" s="225" t="s">
        <v>164</v>
      </c>
      <c r="E281" s="264" t="s">
        <v>19</v>
      </c>
      <c r="F281" s="265" t="s">
        <v>1170</v>
      </c>
      <c r="G281" s="263"/>
      <c r="H281" s="264" t="s">
        <v>19</v>
      </c>
      <c r="I281" s="266"/>
      <c r="J281" s="263"/>
      <c r="K281" s="263"/>
      <c r="L281" s="267"/>
      <c r="M281" s="268"/>
      <c r="N281" s="269"/>
      <c r="O281" s="269"/>
      <c r="P281" s="269"/>
      <c r="Q281" s="269"/>
      <c r="R281" s="269"/>
      <c r="S281" s="269"/>
      <c r="T281" s="270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1" t="s">
        <v>164</v>
      </c>
      <c r="AU281" s="271" t="s">
        <v>78</v>
      </c>
      <c r="AV281" s="15" t="s">
        <v>76</v>
      </c>
      <c r="AW281" s="15" t="s">
        <v>166</v>
      </c>
      <c r="AX281" s="15" t="s">
        <v>69</v>
      </c>
      <c r="AY281" s="271" t="s">
        <v>139</v>
      </c>
    </row>
    <row r="282" spans="1:51" s="13" customFormat="1" ht="12">
      <c r="A282" s="13"/>
      <c r="B282" s="223"/>
      <c r="C282" s="224"/>
      <c r="D282" s="225" t="s">
        <v>164</v>
      </c>
      <c r="E282" s="226" t="s">
        <v>19</v>
      </c>
      <c r="F282" s="227" t="s">
        <v>1171</v>
      </c>
      <c r="G282" s="224"/>
      <c r="H282" s="228">
        <v>54.47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164</v>
      </c>
      <c r="AU282" s="234" t="s">
        <v>78</v>
      </c>
      <c r="AV282" s="13" t="s">
        <v>78</v>
      </c>
      <c r="AW282" s="13" t="s">
        <v>166</v>
      </c>
      <c r="AX282" s="13" t="s">
        <v>69</v>
      </c>
      <c r="AY282" s="234" t="s">
        <v>139</v>
      </c>
    </row>
    <row r="283" spans="1:51" s="14" customFormat="1" ht="12">
      <c r="A283" s="14"/>
      <c r="B283" s="251"/>
      <c r="C283" s="252"/>
      <c r="D283" s="225" t="s">
        <v>164</v>
      </c>
      <c r="E283" s="253" t="s">
        <v>19</v>
      </c>
      <c r="F283" s="254" t="s">
        <v>879</v>
      </c>
      <c r="G283" s="252"/>
      <c r="H283" s="255">
        <v>54.47</v>
      </c>
      <c r="I283" s="256"/>
      <c r="J283" s="252"/>
      <c r="K283" s="252"/>
      <c r="L283" s="257"/>
      <c r="M283" s="258"/>
      <c r="N283" s="259"/>
      <c r="O283" s="259"/>
      <c r="P283" s="259"/>
      <c r="Q283" s="259"/>
      <c r="R283" s="259"/>
      <c r="S283" s="259"/>
      <c r="T283" s="26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1" t="s">
        <v>164</v>
      </c>
      <c r="AU283" s="261" t="s">
        <v>78</v>
      </c>
      <c r="AV283" s="14" t="s">
        <v>147</v>
      </c>
      <c r="AW283" s="14" t="s">
        <v>166</v>
      </c>
      <c r="AX283" s="14" t="s">
        <v>76</v>
      </c>
      <c r="AY283" s="261" t="s">
        <v>139</v>
      </c>
    </row>
    <row r="284" spans="1:65" s="2" customFormat="1" ht="16.5" customHeight="1">
      <c r="A284" s="39"/>
      <c r="B284" s="40"/>
      <c r="C284" s="235" t="s">
        <v>590</v>
      </c>
      <c r="D284" s="235" t="s">
        <v>228</v>
      </c>
      <c r="E284" s="236" t="s">
        <v>1172</v>
      </c>
      <c r="F284" s="237" t="s">
        <v>1173</v>
      </c>
      <c r="G284" s="238" t="s">
        <v>145</v>
      </c>
      <c r="H284" s="239">
        <v>0.12</v>
      </c>
      <c r="I284" s="240"/>
      <c r="J284" s="241">
        <f>ROUND(I284*H284,2)</f>
        <v>0</v>
      </c>
      <c r="K284" s="237" t="s">
        <v>19</v>
      </c>
      <c r="L284" s="242"/>
      <c r="M284" s="243" t="s">
        <v>19</v>
      </c>
      <c r="N284" s="244" t="s">
        <v>40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314</v>
      </c>
      <c r="AT284" s="216" t="s">
        <v>228</v>
      </c>
      <c r="AU284" s="216" t="s">
        <v>78</v>
      </c>
      <c r="AY284" s="18" t="s">
        <v>139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76</v>
      </c>
      <c r="BK284" s="217">
        <f>ROUND(I284*H284,2)</f>
        <v>0</v>
      </c>
      <c r="BL284" s="18" t="s">
        <v>227</v>
      </c>
      <c r="BM284" s="216" t="s">
        <v>1174</v>
      </c>
    </row>
    <row r="285" spans="1:51" s="13" customFormat="1" ht="12">
      <c r="A285" s="13"/>
      <c r="B285" s="223"/>
      <c r="C285" s="224"/>
      <c r="D285" s="225" t="s">
        <v>164</v>
      </c>
      <c r="E285" s="226" t="s">
        <v>19</v>
      </c>
      <c r="F285" s="227" t="s">
        <v>1175</v>
      </c>
      <c r="G285" s="224"/>
      <c r="H285" s="228">
        <v>0.119834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164</v>
      </c>
      <c r="AU285" s="234" t="s">
        <v>78</v>
      </c>
      <c r="AV285" s="13" t="s">
        <v>78</v>
      </c>
      <c r="AW285" s="13" t="s">
        <v>166</v>
      </c>
      <c r="AX285" s="13" t="s">
        <v>69</v>
      </c>
      <c r="AY285" s="234" t="s">
        <v>139</v>
      </c>
    </row>
    <row r="286" spans="1:51" s="14" customFormat="1" ht="12">
      <c r="A286" s="14"/>
      <c r="B286" s="251"/>
      <c r="C286" s="252"/>
      <c r="D286" s="225" t="s">
        <v>164</v>
      </c>
      <c r="E286" s="253" t="s">
        <v>19</v>
      </c>
      <c r="F286" s="254" t="s">
        <v>879</v>
      </c>
      <c r="G286" s="252"/>
      <c r="H286" s="255">
        <v>0.119834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1" t="s">
        <v>164</v>
      </c>
      <c r="AU286" s="261" t="s">
        <v>78</v>
      </c>
      <c r="AV286" s="14" t="s">
        <v>147</v>
      </c>
      <c r="AW286" s="14" t="s">
        <v>166</v>
      </c>
      <c r="AX286" s="14" t="s">
        <v>76</v>
      </c>
      <c r="AY286" s="261" t="s">
        <v>139</v>
      </c>
    </row>
    <row r="287" spans="1:65" s="2" customFormat="1" ht="24.15" customHeight="1">
      <c r="A287" s="39"/>
      <c r="B287" s="40"/>
      <c r="C287" s="205" t="s">
        <v>595</v>
      </c>
      <c r="D287" s="205" t="s">
        <v>142</v>
      </c>
      <c r="E287" s="206" t="s">
        <v>1176</v>
      </c>
      <c r="F287" s="207" t="s">
        <v>1177</v>
      </c>
      <c r="G287" s="208" t="s">
        <v>224</v>
      </c>
      <c r="H287" s="209">
        <v>54.47</v>
      </c>
      <c r="I287" s="210"/>
      <c r="J287" s="211">
        <f>ROUND(I287*H287,2)</f>
        <v>0</v>
      </c>
      <c r="K287" s="207" t="s">
        <v>19</v>
      </c>
      <c r="L287" s="45"/>
      <c r="M287" s="212" t="s">
        <v>19</v>
      </c>
      <c r="N287" s="213" t="s">
        <v>40</v>
      </c>
      <c r="O287" s="85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227</v>
      </c>
      <c r="AT287" s="216" t="s">
        <v>142</v>
      </c>
      <c r="AU287" s="216" t="s">
        <v>78</v>
      </c>
      <c r="AY287" s="18" t="s">
        <v>139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76</v>
      </c>
      <c r="BK287" s="217">
        <f>ROUND(I287*H287,2)</f>
        <v>0</v>
      </c>
      <c r="BL287" s="18" t="s">
        <v>227</v>
      </c>
      <c r="BM287" s="216" t="s">
        <v>1178</v>
      </c>
    </row>
    <row r="288" spans="1:65" s="2" customFormat="1" ht="21.75" customHeight="1">
      <c r="A288" s="39"/>
      <c r="B288" s="40"/>
      <c r="C288" s="205" t="s">
        <v>600</v>
      </c>
      <c r="D288" s="205" t="s">
        <v>142</v>
      </c>
      <c r="E288" s="206" t="s">
        <v>1179</v>
      </c>
      <c r="F288" s="207" t="s">
        <v>1180</v>
      </c>
      <c r="G288" s="208" t="s">
        <v>199</v>
      </c>
      <c r="H288" s="209">
        <v>27.2</v>
      </c>
      <c r="I288" s="210"/>
      <c r="J288" s="211">
        <f>ROUND(I288*H288,2)</f>
        <v>0</v>
      </c>
      <c r="K288" s="207" t="s">
        <v>19</v>
      </c>
      <c r="L288" s="45"/>
      <c r="M288" s="212" t="s">
        <v>19</v>
      </c>
      <c r="N288" s="213" t="s">
        <v>40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227</v>
      </c>
      <c r="AT288" s="216" t="s">
        <v>142</v>
      </c>
      <c r="AU288" s="216" t="s">
        <v>78</v>
      </c>
      <c r="AY288" s="18" t="s">
        <v>139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76</v>
      </c>
      <c r="BK288" s="217">
        <f>ROUND(I288*H288,2)</f>
        <v>0</v>
      </c>
      <c r="BL288" s="18" t="s">
        <v>227</v>
      </c>
      <c r="BM288" s="216" t="s">
        <v>1181</v>
      </c>
    </row>
    <row r="289" spans="1:51" s="15" customFormat="1" ht="12">
      <c r="A289" s="15"/>
      <c r="B289" s="262"/>
      <c r="C289" s="263"/>
      <c r="D289" s="225" t="s">
        <v>164</v>
      </c>
      <c r="E289" s="264" t="s">
        <v>19</v>
      </c>
      <c r="F289" s="265" t="s">
        <v>1182</v>
      </c>
      <c r="G289" s="263"/>
      <c r="H289" s="264" t="s">
        <v>19</v>
      </c>
      <c r="I289" s="266"/>
      <c r="J289" s="263"/>
      <c r="K289" s="263"/>
      <c r="L289" s="267"/>
      <c r="M289" s="268"/>
      <c r="N289" s="269"/>
      <c r="O289" s="269"/>
      <c r="P289" s="269"/>
      <c r="Q289" s="269"/>
      <c r="R289" s="269"/>
      <c r="S289" s="269"/>
      <c r="T289" s="27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1" t="s">
        <v>164</v>
      </c>
      <c r="AU289" s="271" t="s">
        <v>78</v>
      </c>
      <c r="AV289" s="15" t="s">
        <v>76</v>
      </c>
      <c r="AW289" s="15" t="s">
        <v>166</v>
      </c>
      <c r="AX289" s="15" t="s">
        <v>69</v>
      </c>
      <c r="AY289" s="271" t="s">
        <v>139</v>
      </c>
    </row>
    <row r="290" spans="1:51" s="13" customFormat="1" ht="12">
      <c r="A290" s="13"/>
      <c r="B290" s="223"/>
      <c r="C290" s="224"/>
      <c r="D290" s="225" t="s">
        <v>164</v>
      </c>
      <c r="E290" s="226" t="s">
        <v>19</v>
      </c>
      <c r="F290" s="227" t="s">
        <v>1183</v>
      </c>
      <c r="G290" s="224"/>
      <c r="H290" s="228">
        <v>27.2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164</v>
      </c>
      <c r="AU290" s="234" t="s">
        <v>78</v>
      </c>
      <c r="AV290" s="13" t="s">
        <v>78</v>
      </c>
      <c r="AW290" s="13" t="s">
        <v>166</v>
      </c>
      <c r="AX290" s="13" t="s">
        <v>69</v>
      </c>
      <c r="AY290" s="234" t="s">
        <v>139</v>
      </c>
    </row>
    <row r="291" spans="1:51" s="14" customFormat="1" ht="12">
      <c r="A291" s="14"/>
      <c r="B291" s="251"/>
      <c r="C291" s="252"/>
      <c r="D291" s="225" t="s">
        <v>164</v>
      </c>
      <c r="E291" s="253" t="s">
        <v>19</v>
      </c>
      <c r="F291" s="254" t="s">
        <v>879</v>
      </c>
      <c r="G291" s="252"/>
      <c r="H291" s="255">
        <v>27.2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164</v>
      </c>
      <c r="AU291" s="261" t="s">
        <v>78</v>
      </c>
      <c r="AV291" s="14" t="s">
        <v>147</v>
      </c>
      <c r="AW291" s="14" t="s">
        <v>166</v>
      </c>
      <c r="AX291" s="14" t="s">
        <v>76</v>
      </c>
      <c r="AY291" s="261" t="s">
        <v>139</v>
      </c>
    </row>
    <row r="292" spans="1:65" s="2" customFormat="1" ht="21.75" customHeight="1">
      <c r="A292" s="39"/>
      <c r="B292" s="40"/>
      <c r="C292" s="205" t="s">
        <v>607</v>
      </c>
      <c r="D292" s="205" t="s">
        <v>142</v>
      </c>
      <c r="E292" s="206" t="s">
        <v>1184</v>
      </c>
      <c r="F292" s="207" t="s">
        <v>1185</v>
      </c>
      <c r="G292" s="208" t="s">
        <v>199</v>
      </c>
      <c r="H292" s="209">
        <v>8.8</v>
      </c>
      <c r="I292" s="210"/>
      <c r="J292" s="211">
        <f>ROUND(I292*H292,2)</f>
        <v>0</v>
      </c>
      <c r="K292" s="207" t="s">
        <v>19</v>
      </c>
      <c r="L292" s="45"/>
      <c r="M292" s="212" t="s">
        <v>19</v>
      </c>
      <c r="N292" s="213" t="s">
        <v>40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227</v>
      </c>
      <c r="AT292" s="216" t="s">
        <v>142</v>
      </c>
      <c r="AU292" s="216" t="s">
        <v>78</v>
      </c>
      <c r="AY292" s="18" t="s">
        <v>139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76</v>
      </c>
      <c r="BK292" s="217">
        <f>ROUND(I292*H292,2)</f>
        <v>0</v>
      </c>
      <c r="BL292" s="18" t="s">
        <v>227</v>
      </c>
      <c r="BM292" s="216" t="s">
        <v>1186</v>
      </c>
    </row>
    <row r="293" spans="1:65" s="2" customFormat="1" ht="24.15" customHeight="1">
      <c r="A293" s="39"/>
      <c r="B293" s="40"/>
      <c r="C293" s="205" t="s">
        <v>612</v>
      </c>
      <c r="D293" s="205" t="s">
        <v>142</v>
      </c>
      <c r="E293" s="206" t="s">
        <v>1187</v>
      </c>
      <c r="F293" s="207" t="s">
        <v>1188</v>
      </c>
      <c r="G293" s="208" t="s">
        <v>224</v>
      </c>
      <c r="H293" s="209">
        <v>1</v>
      </c>
      <c r="I293" s="210"/>
      <c r="J293" s="211">
        <f>ROUND(I293*H293,2)</f>
        <v>0</v>
      </c>
      <c r="K293" s="207" t="s">
        <v>19</v>
      </c>
      <c r="L293" s="45"/>
      <c r="M293" s="212" t="s">
        <v>19</v>
      </c>
      <c r="N293" s="213" t="s">
        <v>40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227</v>
      </c>
      <c r="AT293" s="216" t="s">
        <v>142</v>
      </c>
      <c r="AU293" s="216" t="s">
        <v>78</v>
      </c>
      <c r="AY293" s="18" t="s">
        <v>139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76</v>
      </c>
      <c r="BK293" s="217">
        <f>ROUND(I293*H293,2)</f>
        <v>0</v>
      </c>
      <c r="BL293" s="18" t="s">
        <v>227</v>
      </c>
      <c r="BM293" s="216" t="s">
        <v>1189</v>
      </c>
    </row>
    <row r="294" spans="1:65" s="2" customFormat="1" ht="24.15" customHeight="1">
      <c r="A294" s="39"/>
      <c r="B294" s="40"/>
      <c r="C294" s="205" t="s">
        <v>622</v>
      </c>
      <c r="D294" s="205" t="s">
        <v>142</v>
      </c>
      <c r="E294" s="206" t="s">
        <v>1190</v>
      </c>
      <c r="F294" s="207" t="s">
        <v>1191</v>
      </c>
      <c r="G294" s="208" t="s">
        <v>224</v>
      </c>
      <c r="H294" s="209">
        <v>1</v>
      </c>
      <c r="I294" s="210"/>
      <c r="J294" s="211">
        <f>ROUND(I294*H294,2)</f>
        <v>0</v>
      </c>
      <c r="K294" s="207" t="s">
        <v>19</v>
      </c>
      <c r="L294" s="45"/>
      <c r="M294" s="212" t="s">
        <v>19</v>
      </c>
      <c r="N294" s="213" t="s">
        <v>40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227</v>
      </c>
      <c r="AT294" s="216" t="s">
        <v>142</v>
      </c>
      <c r="AU294" s="216" t="s">
        <v>78</v>
      </c>
      <c r="AY294" s="18" t="s">
        <v>139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76</v>
      </c>
      <c r="BK294" s="217">
        <f>ROUND(I294*H294,2)</f>
        <v>0</v>
      </c>
      <c r="BL294" s="18" t="s">
        <v>227</v>
      </c>
      <c r="BM294" s="216" t="s">
        <v>1192</v>
      </c>
    </row>
    <row r="295" spans="1:65" s="2" customFormat="1" ht="24.15" customHeight="1">
      <c r="A295" s="39"/>
      <c r="B295" s="40"/>
      <c r="C295" s="205" t="s">
        <v>617</v>
      </c>
      <c r="D295" s="205" t="s">
        <v>142</v>
      </c>
      <c r="E295" s="206" t="s">
        <v>1193</v>
      </c>
      <c r="F295" s="207" t="s">
        <v>1194</v>
      </c>
      <c r="G295" s="208" t="s">
        <v>199</v>
      </c>
      <c r="H295" s="209">
        <v>3.7</v>
      </c>
      <c r="I295" s="210"/>
      <c r="J295" s="211">
        <f>ROUND(I295*H295,2)</f>
        <v>0</v>
      </c>
      <c r="K295" s="207" t="s">
        <v>19</v>
      </c>
      <c r="L295" s="45"/>
      <c r="M295" s="212" t="s">
        <v>19</v>
      </c>
      <c r="N295" s="213" t="s">
        <v>40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227</v>
      </c>
      <c r="AT295" s="216" t="s">
        <v>142</v>
      </c>
      <c r="AU295" s="216" t="s">
        <v>78</v>
      </c>
      <c r="AY295" s="18" t="s">
        <v>139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76</v>
      </c>
      <c r="BK295" s="217">
        <f>ROUND(I295*H295,2)</f>
        <v>0</v>
      </c>
      <c r="BL295" s="18" t="s">
        <v>227</v>
      </c>
      <c r="BM295" s="216" t="s">
        <v>1195</v>
      </c>
    </row>
    <row r="296" spans="1:65" s="2" customFormat="1" ht="24.15" customHeight="1">
      <c r="A296" s="39"/>
      <c r="B296" s="40"/>
      <c r="C296" s="205" t="s">
        <v>628</v>
      </c>
      <c r="D296" s="205" t="s">
        <v>142</v>
      </c>
      <c r="E296" s="206" t="s">
        <v>1196</v>
      </c>
      <c r="F296" s="207" t="s">
        <v>1197</v>
      </c>
      <c r="G296" s="208" t="s">
        <v>145</v>
      </c>
      <c r="H296" s="209">
        <v>0.713</v>
      </c>
      <c r="I296" s="210"/>
      <c r="J296" s="211">
        <f>ROUND(I296*H296,2)</f>
        <v>0</v>
      </c>
      <c r="K296" s="207" t="s">
        <v>19</v>
      </c>
      <c r="L296" s="45"/>
      <c r="M296" s="212" t="s">
        <v>19</v>
      </c>
      <c r="N296" s="213" t="s">
        <v>40</v>
      </c>
      <c r="O296" s="85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227</v>
      </c>
      <c r="AT296" s="216" t="s">
        <v>142</v>
      </c>
      <c r="AU296" s="216" t="s">
        <v>78</v>
      </c>
      <c r="AY296" s="18" t="s">
        <v>139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76</v>
      </c>
      <c r="BK296" s="217">
        <f>ROUND(I296*H296,2)</f>
        <v>0</v>
      </c>
      <c r="BL296" s="18" t="s">
        <v>227</v>
      </c>
      <c r="BM296" s="216" t="s">
        <v>1198</v>
      </c>
    </row>
    <row r="297" spans="1:65" s="2" customFormat="1" ht="16.5" customHeight="1">
      <c r="A297" s="39"/>
      <c r="B297" s="40"/>
      <c r="C297" s="205" t="s">
        <v>633</v>
      </c>
      <c r="D297" s="205" t="s">
        <v>142</v>
      </c>
      <c r="E297" s="206" t="s">
        <v>1199</v>
      </c>
      <c r="F297" s="207" t="s">
        <v>1200</v>
      </c>
      <c r="G297" s="208" t="s">
        <v>969</v>
      </c>
      <c r="H297" s="209">
        <v>5</v>
      </c>
      <c r="I297" s="210"/>
      <c r="J297" s="211">
        <f>ROUND(I297*H297,2)</f>
        <v>0</v>
      </c>
      <c r="K297" s="207" t="s">
        <v>19</v>
      </c>
      <c r="L297" s="45"/>
      <c r="M297" s="212" t="s">
        <v>19</v>
      </c>
      <c r="N297" s="213" t="s">
        <v>40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227</v>
      </c>
      <c r="AT297" s="216" t="s">
        <v>142</v>
      </c>
      <c r="AU297" s="216" t="s">
        <v>78</v>
      </c>
      <c r="AY297" s="18" t="s">
        <v>139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76</v>
      </c>
      <c r="BK297" s="217">
        <f>ROUND(I297*H297,2)</f>
        <v>0</v>
      </c>
      <c r="BL297" s="18" t="s">
        <v>227</v>
      </c>
      <c r="BM297" s="216" t="s">
        <v>1201</v>
      </c>
    </row>
    <row r="298" spans="1:63" s="12" customFormat="1" ht="22.8" customHeight="1">
      <c r="A298" s="12"/>
      <c r="B298" s="189"/>
      <c r="C298" s="190"/>
      <c r="D298" s="191" t="s">
        <v>68</v>
      </c>
      <c r="E298" s="203" t="s">
        <v>481</v>
      </c>
      <c r="F298" s="203" t="s">
        <v>482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SUM(P299:P311)</f>
        <v>0</v>
      </c>
      <c r="Q298" s="197"/>
      <c r="R298" s="198">
        <f>SUM(R299:R311)</f>
        <v>0</v>
      </c>
      <c r="S298" s="197"/>
      <c r="T298" s="199">
        <f>SUM(T299:T311)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0" t="s">
        <v>78</v>
      </c>
      <c r="AT298" s="201" t="s">
        <v>68</v>
      </c>
      <c r="AU298" s="201" t="s">
        <v>76</v>
      </c>
      <c r="AY298" s="200" t="s">
        <v>139</v>
      </c>
      <c r="BK298" s="202">
        <f>SUM(BK299:BK311)</f>
        <v>0</v>
      </c>
    </row>
    <row r="299" spans="1:65" s="2" customFormat="1" ht="21.75" customHeight="1">
      <c r="A299" s="39"/>
      <c r="B299" s="40"/>
      <c r="C299" s="205" t="s">
        <v>638</v>
      </c>
      <c r="D299" s="205" t="s">
        <v>142</v>
      </c>
      <c r="E299" s="206" t="s">
        <v>1202</v>
      </c>
      <c r="F299" s="207" t="s">
        <v>1203</v>
      </c>
      <c r="G299" s="208" t="s">
        <v>157</v>
      </c>
      <c r="H299" s="209">
        <v>31</v>
      </c>
      <c r="I299" s="210"/>
      <c r="J299" s="211">
        <f>ROUND(I299*H299,2)</f>
        <v>0</v>
      </c>
      <c r="K299" s="207" t="s">
        <v>19</v>
      </c>
      <c r="L299" s="45"/>
      <c r="M299" s="212" t="s">
        <v>19</v>
      </c>
      <c r="N299" s="213" t="s">
        <v>40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227</v>
      </c>
      <c r="AT299" s="216" t="s">
        <v>142</v>
      </c>
      <c r="AU299" s="216" t="s">
        <v>78</v>
      </c>
      <c r="AY299" s="18" t="s">
        <v>139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76</v>
      </c>
      <c r="BK299" s="217">
        <f>ROUND(I299*H299,2)</f>
        <v>0</v>
      </c>
      <c r="BL299" s="18" t="s">
        <v>227</v>
      </c>
      <c r="BM299" s="216" t="s">
        <v>1204</v>
      </c>
    </row>
    <row r="300" spans="1:65" s="2" customFormat="1" ht="24.15" customHeight="1">
      <c r="A300" s="39"/>
      <c r="B300" s="40"/>
      <c r="C300" s="235" t="s">
        <v>643</v>
      </c>
      <c r="D300" s="235" t="s">
        <v>228</v>
      </c>
      <c r="E300" s="236" t="s">
        <v>1205</v>
      </c>
      <c r="F300" s="237" t="s">
        <v>1206</v>
      </c>
      <c r="G300" s="238" t="s">
        <v>157</v>
      </c>
      <c r="H300" s="239">
        <v>34.1</v>
      </c>
      <c r="I300" s="240"/>
      <c r="J300" s="241">
        <f>ROUND(I300*H300,2)</f>
        <v>0</v>
      </c>
      <c r="K300" s="237" t="s">
        <v>19</v>
      </c>
      <c r="L300" s="242"/>
      <c r="M300" s="243" t="s">
        <v>19</v>
      </c>
      <c r="N300" s="244" t="s">
        <v>40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314</v>
      </c>
      <c r="AT300" s="216" t="s">
        <v>228</v>
      </c>
      <c r="AU300" s="216" t="s">
        <v>78</v>
      </c>
      <c r="AY300" s="18" t="s">
        <v>139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76</v>
      </c>
      <c r="BK300" s="217">
        <f>ROUND(I300*H300,2)</f>
        <v>0</v>
      </c>
      <c r="BL300" s="18" t="s">
        <v>227</v>
      </c>
      <c r="BM300" s="216" t="s">
        <v>1207</v>
      </c>
    </row>
    <row r="301" spans="1:51" s="13" customFormat="1" ht="12">
      <c r="A301" s="13"/>
      <c r="B301" s="223"/>
      <c r="C301" s="224"/>
      <c r="D301" s="225" t="s">
        <v>164</v>
      </c>
      <c r="E301" s="226" t="s">
        <v>19</v>
      </c>
      <c r="F301" s="227" t="s">
        <v>1208</v>
      </c>
      <c r="G301" s="224"/>
      <c r="H301" s="228">
        <v>34.1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164</v>
      </c>
      <c r="AU301" s="234" t="s">
        <v>78</v>
      </c>
      <c r="AV301" s="13" t="s">
        <v>78</v>
      </c>
      <c r="AW301" s="13" t="s">
        <v>166</v>
      </c>
      <c r="AX301" s="13" t="s">
        <v>69</v>
      </c>
      <c r="AY301" s="234" t="s">
        <v>139</v>
      </c>
    </row>
    <row r="302" spans="1:51" s="14" customFormat="1" ht="12">
      <c r="A302" s="14"/>
      <c r="B302" s="251"/>
      <c r="C302" s="252"/>
      <c r="D302" s="225" t="s">
        <v>164</v>
      </c>
      <c r="E302" s="253" t="s">
        <v>19</v>
      </c>
      <c r="F302" s="254" t="s">
        <v>879</v>
      </c>
      <c r="G302" s="252"/>
      <c r="H302" s="255">
        <v>34.1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1" t="s">
        <v>164</v>
      </c>
      <c r="AU302" s="261" t="s">
        <v>78</v>
      </c>
      <c r="AV302" s="14" t="s">
        <v>147</v>
      </c>
      <c r="AW302" s="14" t="s">
        <v>166</v>
      </c>
      <c r="AX302" s="14" t="s">
        <v>76</v>
      </c>
      <c r="AY302" s="261" t="s">
        <v>139</v>
      </c>
    </row>
    <row r="303" spans="1:65" s="2" customFormat="1" ht="21.75" customHeight="1">
      <c r="A303" s="39"/>
      <c r="B303" s="40"/>
      <c r="C303" s="205" t="s">
        <v>648</v>
      </c>
      <c r="D303" s="205" t="s">
        <v>142</v>
      </c>
      <c r="E303" s="206" t="s">
        <v>1202</v>
      </c>
      <c r="F303" s="207" t="s">
        <v>1203</v>
      </c>
      <c r="G303" s="208" t="s">
        <v>157</v>
      </c>
      <c r="H303" s="209">
        <v>172.6</v>
      </c>
      <c r="I303" s="210"/>
      <c r="J303" s="211">
        <f>ROUND(I303*H303,2)</f>
        <v>0</v>
      </c>
      <c r="K303" s="207" t="s">
        <v>19</v>
      </c>
      <c r="L303" s="45"/>
      <c r="M303" s="212" t="s">
        <v>19</v>
      </c>
      <c r="N303" s="213" t="s">
        <v>40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227</v>
      </c>
      <c r="AT303" s="216" t="s">
        <v>142</v>
      </c>
      <c r="AU303" s="216" t="s">
        <v>78</v>
      </c>
      <c r="AY303" s="18" t="s">
        <v>139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76</v>
      </c>
      <c r="BK303" s="217">
        <f>ROUND(I303*H303,2)</f>
        <v>0</v>
      </c>
      <c r="BL303" s="18" t="s">
        <v>227</v>
      </c>
      <c r="BM303" s="216" t="s">
        <v>1209</v>
      </c>
    </row>
    <row r="304" spans="1:51" s="15" customFormat="1" ht="12">
      <c r="A304" s="15"/>
      <c r="B304" s="262"/>
      <c r="C304" s="263"/>
      <c r="D304" s="225" t="s">
        <v>164</v>
      </c>
      <c r="E304" s="264" t="s">
        <v>19</v>
      </c>
      <c r="F304" s="265" t="s">
        <v>1210</v>
      </c>
      <c r="G304" s="263"/>
      <c r="H304" s="264" t="s">
        <v>19</v>
      </c>
      <c r="I304" s="266"/>
      <c r="J304" s="263"/>
      <c r="K304" s="263"/>
      <c r="L304" s="267"/>
      <c r="M304" s="268"/>
      <c r="N304" s="269"/>
      <c r="O304" s="269"/>
      <c r="P304" s="269"/>
      <c r="Q304" s="269"/>
      <c r="R304" s="269"/>
      <c r="S304" s="269"/>
      <c r="T304" s="27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1" t="s">
        <v>164</v>
      </c>
      <c r="AU304" s="271" t="s">
        <v>78</v>
      </c>
      <c r="AV304" s="15" t="s">
        <v>76</v>
      </c>
      <c r="AW304" s="15" t="s">
        <v>166</v>
      </c>
      <c r="AX304" s="15" t="s">
        <v>69</v>
      </c>
      <c r="AY304" s="271" t="s">
        <v>139</v>
      </c>
    </row>
    <row r="305" spans="1:51" s="13" customFormat="1" ht="12">
      <c r="A305" s="13"/>
      <c r="B305" s="223"/>
      <c r="C305" s="224"/>
      <c r="D305" s="225" t="s">
        <v>164</v>
      </c>
      <c r="E305" s="226" t="s">
        <v>19</v>
      </c>
      <c r="F305" s="227" t="s">
        <v>1211</v>
      </c>
      <c r="G305" s="224"/>
      <c r="H305" s="228">
        <v>86.3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164</v>
      </c>
      <c r="AU305" s="234" t="s">
        <v>78</v>
      </c>
      <c r="AV305" s="13" t="s">
        <v>78</v>
      </c>
      <c r="AW305" s="13" t="s">
        <v>166</v>
      </c>
      <c r="AX305" s="13" t="s">
        <v>69</v>
      </c>
      <c r="AY305" s="234" t="s">
        <v>139</v>
      </c>
    </row>
    <row r="306" spans="1:51" s="15" customFormat="1" ht="12">
      <c r="A306" s="15"/>
      <c r="B306" s="262"/>
      <c r="C306" s="263"/>
      <c r="D306" s="225" t="s">
        <v>164</v>
      </c>
      <c r="E306" s="264" t="s">
        <v>19</v>
      </c>
      <c r="F306" s="265" t="s">
        <v>1212</v>
      </c>
      <c r="G306" s="263"/>
      <c r="H306" s="264" t="s">
        <v>19</v>
      </c>
      <c r="I306" s="266"/>
      <c r="J306" s="263"/>
      <c r="K306" s="263"/>
      <c r="L306" s="267"/>
      <c r="M306" s="268"/>
      <c r="N306" s="269"/>
      <c r="O306" s="269"/>
      <c r="P306" s="269"/>
      <c r="Q306" s="269"/>
      <c r="R306" s="269"/>
      <c r="S306" s="269"/>
      <c r="T306" s="27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1" t="s">
        <v>164</v>
      </c>
      <c r="AU306" s="271" t="s">
        <v>78</v>
      </c>
      <c r="AV306" s="15" t="s">
        <v>76</v>
      </c>
      <c r="AW306" s="15" t="s">
        <v>166</v>
      </c>
      <c r="AX306" s="15" t="s">
        <v>69</v>
      </c>
      <c r="AY306" s="271" t="s">
        <v>139</v>
      </c>
    </row>
    <row r="307" spans="1:51" s="13" customFormat="1" ht="12">
      <c r="A307" s="13"/>
      <c r="B307" s="223"/>
      <c r="C307" s="224"/>
      <c r="D307" s="225" t="s">
        <v>164</v>
      </c>
      <c r="E307" s="226" t="s">
        <v>19</v>
      </c>
      <c r="F307" s="227" t="s">
        <v>1211</v>
      </c>
      <c r="G307" s="224"/>
      <c r="H307" s="228">
        <v>86.3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164</v>
      </c>
      <c r="AU307" s="234" t="s">
        <v>78</v>
      </c>
      <c r="AV307" s="13" t="s">
        <v>78</v>
      </c>
      <c r="AW307" s="13" t="s">
        <v>166</v>
      </c>
      <c r="AX307" s="13" t="s">
        <v>69</v>
      </c>
      <c r="AY307" s="234" t="s">
        <v>139</v>
      </c>
    </row>
    <row r="308" spans="1:51" s="14" customFormat="1" ht="12">
      <c r="A308" s="14"/>
      <c r="B308" s="251"/>
      <c r="C308" s="252"/>
      <c r="D308" s="225" t="s">
        <v>164</v>
      </c>
      <c r="E308" s="253" t="s">
        <v>19</v>
      </c>
      <c r="F308" s="254" t="s">
        <v>879</v>
      </c>
      <c r="G308" s="252"/>
      <c r="H308" s="255">
        <v>172.6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164</v>
      </c>
      <c r="AU308" s="261" t="s">
        <v>78</v>
      </c>
      <c r="AV308" s="14" t="s">
        <v>147</v>
      </c>
      <c r="AW308" s="14" t="s">
        <v>166</v>
      </c>
      <c r="AX308" s="14" t="s">
        <v>76</v>
      </c>
      <c r="AY308" s="261" t="s">
        <v>139</v>
      </c>
    </row>
    <row r="309" spans="1:65" s="2" customFormat="1" ht="24.15" customHeight="1">
      <c r="A309" s="39"/>
      <c r="B309" s="40"/>
      <c r="C309" s="235" t="s">
        <v>653</v>
      </c>
      <c r="D309" s="235" t="s">
        <v>228</v>
      </c>
      <c r="E309" s="236" t="s">
        <v>1205</v>
      </c>
      <c r="F309" s="237" t="s">
        <v>1206</v>
      </c>
      <c r="G309" s="238" t="s">
        <v>157</v>
      </c>
      <c r="H309" s="239">
        <v>189.86</v>
      </c>
      <c r="I309" s="240"/>
      <c r="J309" s="241">
        <f>ROUND(I309*H309,2)</f>
        <v>0</v>
      </c>
      <c r="K309" s="237" t="s">
        <v>19</v>
      </c>
      <c r="L309" s="242"/>
      <c r="M309" s="243" t="s">
        <v>19</v>
      </c>
      <c r="N309" s="244" t="s">
        <v>40</v>
      </c>
      <c r="O309" s="85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314</v>
      </c>
      <c r="AT309" s="216" t="s">
        <v>228</v>
      </c>
      <c r="AU309" s="216" t="s">
        <v>78</v>
      </c>
      <c r="AY309" s="18" t="s">
        <v>139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76</v>
      </c>
      <c r="BK309" s="217">
        <f>ROUND(I309*H309,2)</f>
        <v>0</v>
      </c>
      <c r="BL309" s="18" t="s">
        <v>227</v>
      </c>
      <c r="BM309" s="216" t="s">
        <v>1213</v>
      </c>
    </row>
    <row r="310" spans="1:51" s="13" customFormat="1" ht="12">
      <c r="A310" s="13"/>
      <c r="B310" s="223"/>
      <c r="C310" s="224"/>
      <c r="D310" s="225" t="s">
        <v>164</v>
      </c>
      <c r="E310" s="226" t="s">
        <v>19</v>
      </c>
      <c r="F310" s="227" t="s">
        <v>1214</v>
      </c>
      <c r="G310" s="224"/>
      <c r="H310" s="228">
        <v>189.86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164</v>
      </c>
      <c r="AU310" s="234" t="s">
        <v>78</v>
      </c>
      <c r="AV310" s="13" t="s">
        <v>78</v>
      </c>
      <c r="AW310" s="13" t="s">
        <v>166</v>
      </c>
      <c r="AX310" s="13" t="s">
        <v>69</v>
      </c>
      <c r="AY310" s="234" t="s">
        <v>139</v>
      </c>
    </row>
    <row r="311" spans="1:51" s="14" customFormat="1" ht="12">
      <c r="A311" s="14"/>
      <c r="B311" s="251"/>
      <c r="C311" s="252"/>
      <c r="D311" s="225" t="s">
        <v>164</v>
      </c>
      <c r="E311" s="253" t="s">
        <v>19</v>
      </c>
      <c r="F311" s="254" t="s">
        <v>879</v>
      </c>
      <c r="G311" s="252"/>
      <c r="H311" s="255">
        <v>189.86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164</v>
      </c>
      <c r="AU311" s="261" t="s">
        <v>78</v>
      </c>
      <c r="AV311" s="14" t="s">
        <v>147</v>
      </c>
      <c r="AW311" s="14" t="s">
        <v>166</v>
      </c>
      <c r="AX311" s="14" t="s">
        <v>76</v>
      </c>
      <c r="AY311" s="261" t="s">
        <v>139</v>
      </c>
    </row>
    <row r="312" spans="1:63" s="12" customFormat="1" ht="22.8" customHeight="1">
      <c r="A312" s="12"/>
      <c r="B312" s="189"/>
      <c r="C312" s="190"/>
      <c r="D312" s="191" t="s">
        <v>68</v>
      </c>
      <c r="E312" s="203" t="s">
        <v>493</v>
      </c>
      <c r="F312" s="203" t="s">
        <v>494</v>
      </c>
      <c r="G312" s="190"/>
      <c r="H312" s="190"/>
      <c r="I312" s="193"/>
      <c r="J312" s="204">
        <f>BK312</f>
        <v>0</v>
      </c>
      <c r="K312" s="190"/>
      <c r="L312" s="195"/>
      <c r="M312" s="196"/>
      <c r="N312" s="197"/>
      <c r="O312" s="197"/>
      <c r="P312" s="198">
        <f>SUM(P313:P328)</f>
        <v>0</v>
      </c>
      <c r="Q312" s="197"/>
      <c r="R312" s="198">
        <f>SUM(R313:R328)</f>
        <v>0</v>
      </c>
      <c r="S312" s="197"/>
      <c r="T312" s="199">
        <f>SUM(T313:T328)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0" t="s">
        <v>78</v>
      </c>
      <c r="AT312" s="201" t="s">
        <v>68</v>
      </c>
      <c r="AU312" s="201" t="s">
        <v>76</v>
      </c>
      <c r="AY312" s="200" t="s">
        <v>139</v>
      </c>
      <c r="BK312" s="202">
        <f>SUM(BK313:BK328)</f>
        <v>0</v>
      </c>
    </row>
    <row r="313" spans="1:65" s="2" customFormat="1" ht="21.75" customHeight="1">
      <c r="A313" s="39"/>
      <c r="B313" s="40"/>
      <c r="C313" s="205" t="s">
        <v>666</v>
      </c>
      <c r="D313" s="205" t="s">
        <v>142</v>
      </c>
      <c r="E313" s="206" t="s">
        <v>1215</v>
      </c>
      <c r="F313" s="207" t="s">
        <v>1216</v>
      </c>
      <c r="G313" s="208" t="s">
        <v>157</v>
      </c>
      <c r="H313" s="209">
        <v>55.3</v>
      </c>
      <c r="I313" s="210"/>
      <c r="J313" s="211">
        <f>ROUND(I313*H313,2)</f>
        <v>0</v>
      </c>
      <c r="K313" s="207" t="s">
        <v>19</v>
      </c>
      <c r="L313" s="45"/>
      <c r="M313" s="212" t="s">
        <v>19</v>
      </c>
      <c r="N313" s="213" t="s">
        <v>40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227</v>
      </c>
      <c r="AT313" s="216" t="s">
        <v>142</v>
      </c>
      <c r="AU313" s="216" t="s">
        <v>78</v>
      </c>
      <c r="AY313" s="18" t="s">
        <v>139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76</v>
      </c>
      <c r="BK313" s="217">
        <f>ROUND(I313*H313,2)</f>
        <v>0</v>
      </c>
      <c r="BL313" s="18" t="s">
        <v>227</v>
      </c>
      <c r="BM313" s="216" t="s">
        <v>1217</v>
      </c>
    </row>
    <row r="314" spans="1:65" s="2" customFormat="1" ht="16.5" customHeight="1">
      <c r="A314" s="39"/>
      <c r="B314" s="40"/>
      <c r="C314" s="235" t="s">
        <v>673</v>
      </c>
      <c r="D314" s="235" t="s">
        <v>228</v>
      </c>
      <c r="E314" s="236" t="s">
        <v>1218</v>
      </c>
      <c r="F314" s="237" t="s">
        <v>1219</v>
      </c>
      <c r="G314" s="238" t="s">
        <v>157</v>
      </c>
      <c r="H314" s="239">
        <v>58.618</v>
      </c>
      <c r="I314" s="240"/>
      <c r="J314" s="241">
        <f>ROUND(I314*H314,2)</f>
        <v>0</v>
      </c>
      <c r="K314" s="237" t="s">
        <v>19</v>
      </c>
      <c r="L314" s="242"/>
      <c r="M314" s="243" t="s">
        <v>19</v>
      </c>
      <c r="N314" s="244" t="s">
        <v>40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314</v>
      </c>
      <c r="AT314" s="216" t="s">
        <v>228</v>
      </c>
      <c r="AU314" s="216" t="s">
        <v>78</v>
      </c>
      <c r="AY314" s="18" t="s">
        <v>139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76</v>
      </c>
      <c r="BK314" s="217">
        <f>ROUND(I314*H314,2)</f>
        <v>0</v>
      </c>
      <c r="BL314" s="18" t="s">
        <v>227</v>
      </c>
      <c r="BM314" s="216" t="s">
        <v>1220</v>
      </c>
    </row>
    <row r="315" spans="1:51" s="13" customFormat="1" ht="12">
      <c r="A315" s="13"/>
      <c r="B315" s="223"/>
      <c r="C315" s="224"/>
      <c r="D315" s="225" t="s">
        <v>164</v>
      </c>
      <c r="E315" s="226" t="s">
        <v>19</v>
      </c>
      <c r="F315" s="227" t="s">
        <v>1221</v>
      </c>
      <c r="G315" s="224"/>
      <c r="H315" s="228">
        <v>58.618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164</v>
      </c>
      <c r="AU315" s="234" t="s">
        <v>78</v>
      </c>
      <c r="AV315" s="13" t="s">
        <v>78</v>
      </c>
      <c r="AW315" s="13" t="s">
        <v>166</v>
      </c>
      <c r="AX315" s="13" t="s">
        <v>69</v>
      </c>
      <c r="AY315" s="234" t="s">
        <v>139</v>
      </c>
    </row>
    <row r="316" spans="1:51" s="14" customFormat="1" ht="12">
      <c r="A316" s="14"/>
      <c r="B316" s="251"/>
      <c r="C316" s="252"/>
      <c r="D316" s="225" t="s">
        <v>164</v>
      </c>
      <c r="E316" s="253" t="s">
        <v>19</v>
      </c>
      <c r="F316" s="254" t="s">
        <v>879</v>
      </c>
      <c r="G316" s="252"/>
      <c r="H316" s="255">
        <v>58.618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1" t="s">
        <v>164</v>
      </c>
      <c r="AU316" s="261" t="s">
        <v>78</v>
      </c>
      <c r="AV316" s="14" t="s">
        <v>147</v>
      </c>
      <c r="AW316" s="14" t="s">
        <v>166</v>
      </c>
      <c r="AX316" s="14" t="s">
        <v>76</v>
      </c>
      <c r="AY316" s="261" t="s">
        <v>139</v>
      </c>
    </row>
    <row r="317" spans="1:65" s="2" customFormat="1" ht="21.75" customHeight="1">
      <c r="A317" s="39"/>
      <c r="B317" s="40"/>
      <c r="C317" s="205" t="s">
        <v>658</v>
      </c>
      <c r="D317" s="205" t="s">
        <v>142</v>
      </c>
      <c r="E317" s="206" t="s">
        <v>1222</v>
      </c>
      <c r="F317" s="207" t="s">
        <v>1223</v>
      </c>
      <c r="G317" s="208" t="s">
        <v>157</v>
      </c>
      <c r="H317" s="209">
        <v>56.5</v>
      </c>
      <c r="I317" s="210"/>
      <c r="J317" s="211">
        <f>ROUND(I317*H317,2)</f>
        <v>0</v>
      </c>
      <c r="K317" s="207" t="s">
        <v>19</v>
      </c>
      <c r="L317" s="45"/>
      <c r="M317" s="212" t="s">
        <v>19</v>
      </c>
      <c r="N317" s="213" t="s">
        <v>40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227</v>
      </c>
      <c r="AT317" s="216" t="s">
        <v>142</v>
      </c>
      <c r="AU317" s="216" t="s">
        <v>78</v>
      </c>
      <c r="AY317" s="18" t="s">
        <v>139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76</v>
      </c>
      <c r="BK317" s="217">
        <f>ROUND(I317*H317,2)</f>
        <v>0</v>
      </c>
      <c r="BL317" s="18" t="s">
        <v>227</v>
      </c>
      <c r="BM317" s="216" t="s">
        <v>1224</v>
      </c>
    </row>
    <row r="318" spans="1:51" s="15" customFormat="1" ht="12">
      <c r="A318" s="15"/>
      <c r="B318" s="262"/>
      <c r="C318" s="263"/>
      <c r="D318" s="225" t="s">
        <v>164</v>
      </c>
      <c r="E318" s="264" t="s">
        <v>19</v>
      </c>
      <c r="F318" s="265" t="s">
        <v>1225</v>
      </c>
      <c r="G318" s="263"/>
      <c r="H318" s="264" t="s">
        <v>19</v>
      </c>
      <c r="I318" s="266"/>
      <c r="J318" s="263"/>
      <c r="K318" s="263"/>
      <c r="L318" s="267"/>
      <c r="M318" s="268"/>
      <c r="N318" s="269"/>
      <c r="O318" s="269"/>
      <c r="P318" s="269"/>
      <c r="Q318" s="269"/>
      <c r="R318" s="269"/>
      <c r="S318" s="269"/>
      <c r="T318" s="27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1" t="s">
        <v>164</v>
      </c>
      <c r="AU318" s="271" t="s">
        <v>78</v>
      </c>
      <c r="AV318" s="15" t="s">
        <v>76</v>
      </c>
      <c r="AW318" s="15" t="s">
        <v>166</v>
      </c>
      <c r="AX318" s="15" t="s">
        <v>69</v>
      </c>
      <c r="AY318" s="271" t="s">
        <v>139</v>
      </c>
    </row>
    <row r="319" spans="1:51" s="13" customFormat="1" ht="12">
      <c r="A319" s="13"/>
      <c r="B319" s="223"/>
      <c r="C319" s="224"/>
      <c r="D319" s="225" t="s">
        <v>164</v>
      </c>
      <c r="E319" s="226" t="s">
        <v>19</v>
      </c>
      <c r="F319" s="227" t="s">
        <v>1226</v>
      </c>
      <c r="G319" s="224"/>
      <c r="H319" s="228">
        <v>56.5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164</v>
      </c>
      <c r="AU319" s="234" t="s">
        <v>78</v>
      </c>
      <c r="AV319" s="13" t="s">
        <v>78</v>
      </c>
      <c r="AW319" s="13" t="s">
        <v>166</v>
      </c>
      <c r="AX319" s="13" t="s">
        <v>69</v>
      </c>
      <c r="AY319" s="234" t="s">
        <v>139</v>
      </c>
    </row>
    <row r="320" spans="1:51" s="14" customFormat="1" ht="12">
      <c r="A320" s="14"/>
      <c r="B320" s="251"/>
      <c r="C320" s="252"/>
      <c r="D320" s="225" t="s">
        <v>164</v>
      </c>
      <c r="E320" s="253" t="s">
        <v>19</v>
      </c>
      <c r="F320" s="254" t="s">
        <v>879</v>
      </c>
      <c r="G320" s="252"/>
      <c r="H320" s="255">
        <v>56.5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1" t="s">
        <v>164</v>
      </c>
      <c r="AU320" s="261" t="s">
        <v>78</v>
      </c>
      <c r="AV320" s="14" t="s">
        <v>147</v>
      </c>
      <c r="AW320" s="14" t="s">
        <v>166</v>
      </c>
      <c r="AX320" s="14" t="s">
        <v>76</v>
      </c>
      <c r="AY320" s="261" t="s">
        <v>139</v>
      </c>
    </row>
    <row r="321" spans="1:65" s="2" customFormat="1" ht="16.5" customHeight="1">
      <c r="A321" s="39"/>
      <c r="B321" s="40"/>
      <c r="C321" s="235" t="s">
        <v>661</v>
      </c>
      <c r="D321" s="235" t="s">
        <v>228</v>
      </c>
      <c r="E321" s="236" t="s">
        <v>1227</v>
      </c>
      <c r="F321" s="237" t="s">
        <v>1228</v>
      </c>
      <c r="G321" s="238" t="s">
        <v>157</v>
      </c>
      <c r="H321" s="239">
        <v>59.89</v>
      </c>
      <c r="I321" s="240"/>
      <c r="J321" s="241">
        <f>ROUND(I321*H321,2)</f>
        <v>0</v>
      </c>
      <c r="K321" s="237" t="s">
        <v>19</v>
      </c>
      <c r="L321" s="242"/>
      <c r="M321" s="243" t="s">
        <v>19</v>
      </c>
      <c r="N321" s="244" t="s">
        <v>40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314</v>
      </c>
      <c r="AT321" s="216" t="s">
        <v>228</v>
      </c>
      <c r="AU321" s="216" t="s">
        <v>78</v>
      </c>
      <c r="AY321" s="18" t="s">
        <v>139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76</v>
      </c>
      <c r="BK321" s="217">
        <f>ROUND(I321*H321,2)</f>
        <v>0</v>
      </c>
      <c r="BL321" s="18" t="s">
        <v>227</v>
      </c>
      <c r="BM321" s="216" t="s">
        <v>1229</v>
      </c>
    </row>
    <row r="322" spans="1:51" s="13" customFormat="1" ht="12">
      <c r="A322" s="13"/>
      <c r="B322" s="223"/>
      <c r="C322" s="224"/>
      <c r="D322" s="225" t="s">
        <v>164</v>
      </c>
      <c r="E322" s="226" t="s">
        <v>19</v>
      </c>
      <c r="F322" s="227" t="s">
        <v>1230</v>
      </c>
      <c r="G322" s="224"/>
      <c r="H322" s="228">
        <v>59.89</v>
      </c>
      <c r="I322" s="229"/>
      <c r="J322" s="224"/>
      <c r="K322" s="224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164</v>
      </c>
      <c r="AU322" s="234" t="s">
        <v>78</v>
      </c>
      <c r="AV322" s="13" t="s">
        <v>78</v>
      </c>
      <c r="AW322" s="13" t="s">
        <v>166</v>
      </c>
      <c r="AX322" s="13" t="s">
        <v>69</v>
      </c>
      <c r="AY322" s="234" t="s">
        <v>139</v>
      </c>
    </row>
    <row r="323" spans="1:51" s="14" customFormat="1" ht="12">
      <c r="A323" s="14"/>
      <c r="B323" s="251"/>
      <c r="C323" s="252"/>
      <c r="D323" s="225" t="s">
        <v>164</v>
      </c>
      <c r="E323" s="253" t="s">
        <v>19</v>
      </c>
      <c r="F323" s="254" t="s">
        <v>879</v>
      </c>
      <c r="G323" s="252"/>
      <c r="H323" s="255">
        <v>59.89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1" t="s">
        <v>164</v>
      </c>
      <c r="AU323" s="261" t="s">
        <v>78</v>
      </c>
      <c r="AV323" s="14" t="s">
        <v>147</v>
      </c>
      <c r="AW323" s="14" t="s">
        <v>166</v>
      </c>
      <c r="AX323" s="14" t="s">
        <v>76</v>
      </c>
      <c r="AY323" s="261" t="s">
        <v>139</v>
      </c>
    </row>
    <row r="324" spans="1:65" s="2" customFormat="1" ht="24.15" customHeight="1">
      <c r="A324" s="39"/>
      <c r="B324" s="40"/>
      <c r="C324" s="205" t="s">
        <v>678</v>
      </c>
      <c r="D324" s="205" t="s">
        <v>142</v>
      </c>
      <c r="E324" s="206" t="s">
        <v>1231</v>
      </c>
      <c r="F324" s="207" t="s">
        <v>1232</v>
      </c>
      <c r="G324" s="208" t="s">
        <v>157</v>
      </c>
      <c r="H324" s="209">
        <v>31</v>
      </c>
      <c r="I324" s="210"/>
      <c r="J324" s="211">
        <f>ROUND(I324*H324,2)</f>
        <v>0</v>
      </c>
      <c r="K324" s="207" t="s">
        <v>19</v>
      </c>
      <c r="L324" s="45"/>
      <c r="M324" s="212" t="s">
        <v>19</v>
      </c>
      <c r="N324" s="213" t="s">
        <v>40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227</v>
      </c>
      <c r="AT324" s="216" t="s">
        <v>142</v>
      </c>
      <c r="AU324" s="216" t="s">
        <v>78</v>
      </c>
      <c r="AY324" s="18" t="s">
        <v>139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76</v>
      </c>
      <c r="BK324" s="217">
        <f>ROUND(I324*H324,2)</f>
        <v>0</v>
      </c>
      <c r="BL324" s="18" t="s">
        <v>227</v>
      </c>
      <c r="BM324" s="216" t="s">
        <v>1233</v>
      </c>
    </row>
    <row r="325" spans="1:65" s="2" customFormat="1" ht="16.5" customHeight="1">
      <c r="A325" s="39"/>
      <c r="B325" s="40"/>
      <c r="C325" s="235" t="s">
        <v>683</v>
      </c>
      <c r="D325" s="235" t="s">
        <v>228</v>
      </c>
      <c r="E325" s="236" t="s">
        <v>1218</v>
      </c>
      <c r="F325" s="237" t="s">
        <v>1219</v>
      </c>
      <c r="G325" s="238" t="s">
        <v>157</v>
      </c>
      <c r="H325" s="239">
        <v>32.86</v>
      </c>
      <c r="I325" s="240"/>
      <c r="J325" s="241">
        <f>ROUND(I325*H325,2)</f>
        <v>0</v>
      </c>
      <c r="K325" s="237" t="s">
        <v>19</v>
      </c>
      <c r="L325" s="242"/>
      <c r="M325" s="243" t="s">
        <v>19</v>
      </c>
      <c r="N325" s="244" t="s">
        <v>40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314</v>
      </c>
      <c r="AT325" s="216" t="s">
        <v>228</v>
      </c>
      <c r="AU325" s="216" t="s">
        <v>78</v>
      </c>
      <c r="AY325" s="18" t="s">
        <v>139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76</v>
      </c>
      <c r="BK325" s="217">
        <f>ROUND(I325*H325,2)</f>
        <v>0</v>
      </c>
      <c r="BL325" s="18" t="s">
        <v>227</v>
      </c>
      <c r="BM325" s="216" t="s">
        <v>1234</v>
      </c>
    </row>
    <row r="326" spans="1:51" s="13" customFormat="1" ht="12">
      <c r="A326" s="13"/>
      <c r="B326" s="223"/>
      <c r="C326" s="224"/>
      <c r="D326" s="225" t="s">
        <v>164</v>
      </c>
      <c r="E326" s="226" t="s">
        <v>19</v>
      </c>
      <c r="F326" s="227" t="s">
        <v>1235</v>
      </c>
      <c r="G326" s="224"/>
      <c r="H326" s="228">
        <v>32.86</v>
      </c>
      <c r="I326" s="229"/>
      <c r="J326" s="224"/>
      <c r="K326" s="224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164</v>
      </c>
      <c r="AU326" s="234" t="s">
        <v>78</v>
      </c>
      <c r="AV326" s="13" t="s">
        <v>78</v>
      </c>
      <c r="AW326" s="13" t="s">
        <v>166</v>
      </c>
      <c r="AX326" s="13" t="s">
        <v>69</v>
      </c>
      <c r="AY326" s="234" t="s">
        <v>139</v>
      </c>
    </row>
    <row r="327" spans="1:51" s="14" customFormat="1" ht="12">
      <c r="A327" s="14"/>
      <c r="B327" s="251"/>
      <c r="C327" s="252"/>
      <c r="D327" s="225" t="s">
        <v>164</v>
      </c>
      <c r="E327" s="253" t="s">
        <v>19</v>
      </c>
      <c r="F327" s="254" t="s">
        <v>879</v>
      </c>
      <c r="G327" s="252"/>
      <c r="H327" s="255">
        <v>32.86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1" t="s">
        <v>164</v>
      </c>
      <c r="AU327" s="261" t="s">
        <v>78</v>
      </c>
      <c r="AV327" s="14" t="s">
        <v>147</v>
      </c>
      <c r="AW327" s="14" t="s">
        <v>166</v>
      </c>
      <c r="AX327" s="14" t="s">
        <v>76</v>
      </c>
      <c r="AY327" s="261" t="s">
        <v>139</v>
      </c>
    </row>
    <row r="328" spans="1:65" s="2" customFormat="1" ht="24.15" customHeight="1">
      <c r="A328" s="39"/>
      <c r="B328" s="40"/>
      <c r="C328" s="205" t="s">
        <v>688</v>
      </c>
      <c r="D328" s="205" t="s">
        <v>142</v>
      </c>
      <c r="E328" s="206" t="s">
        <v>1236</v>
      </c>
      <c r="F328" s="207" t="s">
        <v>1237</v>
      </c>
      <c r="G328" s="208" t="s">
        <v>145</v>
      </c>
      <c r="H328" s="209">
        <v>1.421</v>
      </c>
      <c r="I328" s="210"/>
      <c r="J328" s="211">
        <f>ROUND(I328*H328,2)</f>
        <v>0</v>
      </c>
      <c r="K328" s="207" t="s">
        <v>19</v>
      </c>
      <c r="L328" s="45"/>
      <c r="M328" s="212" t="s">
        <v>19</v>
      </c>
      <c r="N328" s="213" t="s">
        <v>40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227</v>
      </c>
      <c r="AT328" s="216" t="s">
        <v>142</v>
      </c>
      <c r="AU328" s="216" t="s">
        <v>78</v>
      </c>
      <c r="AY328" s="18" t="s">
        <v>139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76</v>
      </c>
      <c r="BK328" s="217">
        <f>ROUND(I328*H328,2)</f>
        <v>0</v>
      </c>
      <c r="BL328" s="18" t="s">
        <v>227</v>
      </c>
      <c r="BM328" s="216" t="s">
        <v>1238</v>
      </c>
    </row>
    <row r="329" spans="1:63" s="12" customFormat="1" ht="22.8" customHeight="1">
      <c r="A329" s="12"/>
      <c r="B329" s="189"/>
      <c r="C329" s="190"/>
      <c r="D329" s="191" t="s">
        <v>68</v>
      </c>
      <c r="E329" s="203" t="s">
        <v>547</v>
      </c>
      <c r="F329" s="203" t="s">
        <v>548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P330</f>
        <v>0</v>
      </c>
      <c r="Q329" s="197"/>
      <c r="R329" s="198">
        <f>R330</f>
        <v>0</v>
      </c>
      <c r="S329" s="197"/>
      <c r="T329" s="199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78</v>
      </c>
      <c r="AT329" s="201" t="s">
        <v>68</v>
      </c>
      <c r="AU329" s="201" t="s">
        <v>76</v>
      </c>
      <c r="AY329" s="200" t="s">
        <v>139</v>
      </c>
      <c r="BK329" s="202">
        <f>BK330</f>
        <v>0</v>
      </c>
    </row>
    <row r="330" spans="1:65" s="2" customFormat="1" ht="24.15" customHeight="1">
      <c r="A330" s="39"/>
      <c r="B330" s="40"/>
      <c r="C330" s="205" t="s">
        <v>693</v>
      </c>
      <c r="D330" s="205" t="s">
        <v>142</v>
      </c>
      <c r="E330" s="206" t="s">
        <v>1239</v>
      </c>
      <c r="F330" s="207" t="s">
        <v>1240</v>
      </c>
      <c r="G330" s="208" t="s">
        <v>157</v>
      </c>
      <c r="H330" s="209">
        <v>37.5</v>
      </c>
      <c r="I330" s="210"/>
      <c r="J330" s="211">
        <f>ROUND(I330*H330,2)</f>
        <v>0</v>
      </c>
      <c r="K330" s="207" t="s">
        <v>19</v>
      </c>
      <c r="L330" s="45"/>
      <c r="M330" s="212" t="s">
        <v>19</v>
      </c>
      <c r="N330" s="213" t="s">
        <v>40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227</v>
      </c>
      <c r="AT330" s="216" t="s">
        <v>142</v>
      </c>
      <c r="AU330" s="216" t="s">
        <v>78</v>
      </c>
      <c r="AY330" s="18" t="s">
        <v>139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76</v>
      </c>
      <c r="BK330" s="217">
        <f>ROUND(I330*H330,2)</f>
        <v>0</v>
      </c>
      <c r="BL330" s="18" t="s">
        <v>227</v>
      </c>
      <c r="BM330" s="216" t="s">
        <v>1241</v>
      </c>
    </row>
    <row r="331" spans="1:63" s="12" customFormat="1" ht="22.8" customHeight="1">
      <c r="A331" s="12"/>
      <c r="B331" s="189"/>
      <c r="C331" s="190"/>
      <c r="D331" s="191" t="s">
        <v>68</v>
      </c>
      <c r="E331" s="203" t="s">
        <v>605</v>
      </c>
      <c r="F331" s="203" t="s">
        <v>606</v>
      </c>
      <c r="G331" s="190"/>
      <c r="H331" s="190"/>
      <c r="I331" s="193"/>
      <c r="J331" s="204">
        <f>BK331</f>
        <v>0</v>
      </c>
      <c r="K331" s="190"/>
      <c r="L331" s="195"/>
      <c r="M331" s="196"/>
      <c r="N331" s="197"/>
      <c r="O331" s="197"/>
      <c r="P331" s="198">
        <f>SUM(P332:P338)</f>
        <v>0</v>
      </c>
      <c r="Q331" s="197"/>
      <c r="R331" s="198">
        <f>SUM(R332:R338)</f>
        <v>0</v>
      </c>
      <c r="S331" s="197"/>
      <c r="T331" s="199">
        <f>SUM(T332:T338)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0" t="s">
        <v>78</v>
      </c>
      <c r="AT331" s="201" t="s">
        <v>68</v>
      </c>
      <c r="AU331" s="201" t="s">
        <v>76</v>
      </c>
      <c r="AY331" s="200" t="s">
        <v>139</v>
      </c>
      <c r="BK331" s="202">
        <f>SUM(BK332:BK338)</f>
        <v>0</v>
      </c>
    </row>
    <row r="332" spans="1:65" s="2" customFormat="1" ht="16.5" customHeight="1">
      <c r="A332" s="39"/>
      <c r="B332" s="40"/>
      <c r="C332" s="205" t="s">
        <v>697</v>
      </c>
      <c r="D332" s="205" t="s">
        <v>142</v>
      </c>
      <c r="E332" s="206" t="s">
        <v>1242</v>
      </c>
      <c r="F332" s="207" t="s">
        <v>1243</v>
      </c>
      <c r="G332" s="208" t="s">
        <v>157</v>
      </c>
      <c r="H332" s="209">
        <v>31</v>
      </c>
      <c r="I332" s="210"/>
      <c r="J332" s="211">
        <f>ROUND(I332*H332,2)</f>
        <v>0</v>
      </c>
      <c r="K332" s="207" t="s">
        <v>19</v>
      </c>
      <c r="L332" s="45"/>
      <c r="M332" s="212" t="s">
        <v>19</v>
      </c>
      <c r="N332" s="213" t="s">
        <v>40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227</v>
      </c>
      <c r="AT332" s="216" t="s">
        <v>142</v>
      </c>
      <c r="AU332" s="216" t="s">
        <v>78</v>
      </c>
      <c r="AY332" s="18" t="s">
        <v>139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76</v>
      </c>
      <c r="BK332" s="217">
        <f>ROUND(I332*H332,2)</f>
        <v>0</v>
      </c>
      <c r="BL332" s="18" t="s">
        <v>227</v>
      </c>
      <c r="BM332" s="216" t="s">
        <v>1244</v>
      </c>
    </row>
    <row r="333" spans="1:65" s="2" customFormat="1" ht="21.75" customHeight="1">
      <c r="A333" s="39"/>
      <c r="B333" s="40"/>
      <c r="C333" s="205" t="s">
        <v>704</v>
      </c>
      <c r="D333" s="205" t="s">
        <v>142</v>
      </c>
      <c r="E333" s="206" t="s">
        <v>1245</v>
      </c>
      <c r="F333" s="207" t="s">
        <v>1246</v>
      </c>
      <c r="G333" s="208" t="s">
        <v>157</v>
      </c>
      <c r="H333" s="209">
        <v>31</v>
      </c>
      <c r="I333" s="210"/>
      <c r="J333" s="211">
        <f>ROUND(I333*H333,2)</f>
        <v>0</v>
      </c>
      <c r="K333" s="207" t="s">
        <v>19</v>
      </c>
      <c r="L333" s="45"/>
      <c r="M333" s="212" t="s">
        <v>19</v>
      </c>
      <c r="N333" s="213" t="s">
        <v>40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227</v>
      </c>
      <c r="AT333" s="216" t="s">
        <v>142</v>
      </c>
      <c r="AU333" s="216" t="s">
        <v>78</v>
      </c>
      <c r="AY333" s="18" t="s">
        <v>139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76</v>
      </c>
      <c r="BK333" s="217">
        <f>ROUND(I333*H333,2)</f>
        <v>0</v>
      </c>
      <c r="BL333" s="18" t="s">
        <v>227</v>
      </c>
      <c r="BM333" s="216" t="s">
        <v>1247</v>
      </c>
    </row>
    <row r="334" spans="1:65" s="2" customFormat="1" ht="16.5" customHeight="1">
      <c r="A334" s="39"/>
      <c r="B334" s="40"/>
      <c r="C334" s="205" t="s">
        <v>709</v>
      </c>
      <c r="D334" s="205" t="s">
        <v>142</v>
      </c>
      <c r="E334" s="206" t="s">
        <v>629</v>
      </c>
      <c r="F334" s="207" t="s">
        <v>630</v>
      </c>
      <c r="G334" s="208" t="s">
        <v>157</v>
      </c>
      <c r="H334" s="209">
        <v>31</v>
      </c>
      <c r="I334" s="210"/>
      <c r="J334" s="211">
        <f>ROUND(I334*H334,2)</f>
        <v>0</v>
      </c>
      <c r="K334" s="207" t="s">
        <v>19</v>
      </c>
      <c r="L334" s="45"/>
      <c r="M334" s="212" t="s">
        <v>19</v>
      </c>
      <c r="N334" s="213" t="s">
        <v>40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227</v>
      </c>
      <c r="AT334" s="216" t="s">
        <v>142</v>
      </c>
      <c r="AU334" s="216" t="s">
        <v>78</v>
      </c>
      <c r="AY334" s="18" t="s">
        <v>139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76</v>
      </c>
      <c r="BK334" s="217">
        <f>ROUND(I334*H334,2)</f>
        <v>0</v>
      </c>
      <c r="BL334" s="18" t="s">
        <v>227</v>
      </c>
      <c r="BM334" s="216" t="s">
        <v>1248</v>
      </c>
    </row>
    <row r="335" spans="1:65" s="2" customFormat="1" ht="21.75" customHeight="1">
      <c r="A335" s="39"/>
      <c r="B335" s="40"/>
      <c r="C335" s="235" t="s">
        <v>714</v>
      </c>
      <c r="D335" s="235" t="s">
        <v>228</v>
      </c>
      <c r="E335" s="236" t="s">
        <v>1249</v>
      </c>
      <c r="F335" s="237" t="s">
        <v>1250</v>
      </c>
      <c r="G335" s="238" t="s">
        <v>157</v>
      </c>
      <c r="H335" s="239">
        <v>34.1</v>
      </c>
      <c r="I335" s="240"/>
      <c r="J335" s="241">
        <f>ROUND(I335*H335,2)</f>
        <v>0</v>
      </c>
      <c r="K335" s="237" t="s">
        <v>19</v>
      </c>
      <c r="L335" s="242"/>
      <c r="M335" s="243" t="s">
        <v>19</v>
      </c>
      <c r="N335" s="244" t="s">
        <v>40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314</v>
      </c>
      <c r="AT335" s="216" t="s">
        <v>228</v>
      </c>
      <c r="AU335" s="216" t="s">
        <v>78</v>
      </c>
      <c r="AY335" s="18" t="s">
        <v>139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76</v>
      </c>
      <c r="BK335" s="217">
        <f>ROUND(I335*H335,2)</f>
        <v>0</v>
      </c>
      <c r="BL335" s="18" t="s">
        <v>227</v>
      </c>
      <c r="BM335" s="216" t="s">
        <v>1251</v>
      </c>
    </row>
    <row r="336" spans="1:51" s="13" customFormat="1" ht="12">
      <c r="A336" s="13"/>
      <c r="B336" s="223"/>
      <c r="C336" s="224"/>
      <c r="D336" s="225" t="s">
        <v>164</v>
      </c>
      <c r="E336" s="226" t="s">
        <v>19</v>
      </c>
      <c r="F336" s="227" t="s">
        <v>1208</v>
      </c>
      <c r="G336" s="224"/>
      <c r="H336" s="228">
        <v>34.1</v>
      </c>
      <c r="I336" s="229"/>
      <c r="J336" s="224"/>
      <c r="K336" s="224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164</v>
      </c>
      <c r="AU336" s="234" t="s">
        <v>78</v>
      </c>
      <c r="AV336" s="13" t="s">
        <v>78</v>
      </c>
      <c r="AW336" s="13" t="s">
        <v>166</v>
      </c>
      <c r="AX336" s="13" t="s">
        <v>69</v>
      </c>
      <c r="AY336" s="234" t="s">
        <v>139</v>
      </c>
    </row>
    <row r="337" spans="1:51" s="14" customFormat="1" ht="12">
      <c r="A337" s="14"/>
      <c r="B337" s="251"/>
      <c r="C337" s="252"/>
      <c r="D337" s="225" t="s">
        <v>164</v>
      </c>
      <c r="E337" s="253" t="s">
        <v>19</v>
      </c>
      <c r="F337" s="254" t="s">
        <v>879</v>
      </c>
      <c r="G337" s="252"/>
      <c r="H337" s="255">
        <v>34.1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1" t="s">
        <v>164</v>
      </c>
      <c r="AU337" s="261" t="s">
        <v>78</v>
      </c>
      <c r="AV337" s="14" t="s">
        <v>147</v>
      </c>
      <c r="AW337" s="14" t="s">
        <v>166</v>
      </c>
      <c r="AX337" s="14" t="s">
        <v>76</v>
      </c>
      <c r="AY337" s="261" t="s">
        <v>139</v>
      </c>
    </row>
    <row r="338" spans="1:65" s="2" customFormat="1" ht="24.15" customHeight="1">
      <c r="A338" s="39"/>
      <c r="B338" s="40"/>
      <c r="C338" s="205" t="s">
        <v>719</v>
      </c>
      <c r="D338" s="205" t="s">
        <v>142</v>
      </c>
      <c r="E338" s="206" t="s">
        <v>1252</v>
      </c>
      <c r="F338" s="207" t="s">
        <v>1253</v>
      </c>
      <c r="G338" s="208" t="s">
        <v>145</v>
      </c>
      <c r="H338" s="209">
        <v>0.357</v>
      </c>
      <c r="I338" s="210"/>
      <c r="J338" s="211">
        <f>ROUND(I338*H338,2)</f>
        <v>0</v>
      </c>
      <c r="K338" s="207" t="s">
        <v>19</v>
      </c>
      <c r="L338" s="45"/>
      <c r="M338" s="212" t="s">
        <v>19</v>
      </c>
      <c r="N338" s="213" t="s">
        <v>40</v>
      </c>
      <c r="O338" s="85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227</v>
      </c>
      <c r="AT338" s="216" t="s">
        <v>142</v>
      </c>
      <c r="AU338" s="216" t="s">
        <v>78</v>
      </c>
      <c r="AY338" s="18" t="s">
        <v>139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76</v>
      </c>
      <c r="BK338" s="217">
        <f>ROUND(I338*H338,2)</f>
        <v>0</v>
      </c>
      <c r="BL338" s="18" t="s">
        <v>227</v>
      </c>
      <c r="BM338" s="216" t="s">
        <v>1254</v>
      </c>
    </row>
    <row r="339" spans="1:63" s="12" customFormat="1" ht="25.9" customHeight="1">
      <c r="A339" s="12"/>
      <c r="B339" s="189"/>
      <c r="C339" s="190"/>
      <c r="D339" s="191" t="s">
        <v>68</v>
      </c>
      <c r="E339" s="192" t="s">
        <v>790</v>
      </c>
      <c r="F339" s="192" t="s">
        <v>791</v>
      </c>
      <c r="G339" s="190"/>
      <c r="H339" s="190"/>
      <c r="I339" s="193"/>
      <c r="J339" s="194">
        <f>BK339</f>
        <v>0</v>
      </c>
      <c r="K339" s="190"/>
      <c r="L339" s="195"/>
      <c r="M339" s="196"/>
      <c r="N339" s="197"/>
      <c r="O339" s="197"/>
      <c r="P339" s="198">
        <f>SUM(P340:P345)</f>
        <v>0</v>
      </c>
      <c r="Q339" s="197"/>
      <c r="R339" s="198">
        <f>SUM(R340:R345)</f>
        <v>0</v>
      </c>
      <c r="S339" s="197"/>
      <c r="T339" s="199">
        <f>SUM(T340:T345)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167</v>
      </c>
      <c r="AT339" s="201" t="s">
        <v>68</v>
      </c>
      <c r="AU339" s="201" t="s">
        <v>69</v>
      </c>
      <c r="AY339" s="200" t="s">
        <v>139</v>
      </c>
      <c r="BK339" s="202">
        <f>SUM(BK340:BK345)</f>
        <v>0</v>
      </c>
    </row>
    <row r="340" spans="1:65" s="2" customFormat="1" ht="16.5" customHeight="1">
      <c r="A340" s="39"/>
      <c r="B340" s="40"/>
      <c r="C340" s="205" t="s">
        <v>724</v>
      </c>
      <c r="D340" s="205" t="s">
        <v>142</v>
      </c>
      <c r="E340" s="206" t="s">
        <v>1255</v>
      </c>
      <c r="F340" s="207" t="s">
        <v>1256</v>
      </c>
      <c r="G340" s="208" t="s">
        <v>1257</v>
      </c>
      <c r="H340" s="209">
        <v>1</v>
      </c>
      <c r="I340" s="210"/>
      <c r="J340" s="211">
        <f>ROUND(I340*H340,2)</f>
        <v>0</v>
      </c>
      <c r="K340" s="207" t="s">
        <v>19</v>
      </c>
      <c r="L340" s="45"/>
      <c r="M340" s="212" t="s">
        <v>19</v>
      </c>
      <c r="N340" s="213" t="s">
        <v>40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147</v>
      </c>
      <c r="AT340" s="216" t="s">
        <v>142</v>
      </c>
      <c r="AU340" s="216" t="s">
        <v>76</v>
      </c>
      <c r="AY340" s="18" t="s">
        <v>139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76</v>
      </c>
      <c r="BK340" s="217">
        <f>ROUND(I340*H340,2)</f>
        <v>0</v>
      </c>
      <c r="BL340" s="18" t="s">
        <v>147</v>
      </c>
      <c r="BM340" s="216" t="s">
        <v>1258</v>
      </c>
    </row>
    <row r="341" spans="1:65" s="2" customFormat="1" ht="16.5" customHeight="1">
      <c r="A341" s="39"/>
      <c r="B341" s="40"/>
      <c r="C341" s="205" t="s">
        <v>731</v>
      </c>
      <c r="D341" s="205" t="s">
        <v>142</v>
      </c>
      <c r="E341" s="206" t="s">
        <v>1259</v>
      </c>
      <c r="F341" s="207" t="s">
        <v>1260</v>
      </c>
      <c r="G341" s="208" t="s">
        <v>1257</v>
      </c>
      <c r="H341" s="209">
        <v>1</v>
      </c>
      <c r="I341" s="210"/>
      <c r="J341" s="211">
        <f>ROUND(I341*H341,2)</f>
        <v>0</v>
      </c>
      <c r="K341" s="207" t="s">
        <v>19</v>
      </c>
      <c r="L341" s="45"/>
      <c r="M341" s="212" t="s">
        <v>19</v>
      </c>
      <c r="N341" s="213" t="s">
        <v>40</v>
      </c>
      <c r="O341" s="85"/>
      <c r="P341" s="214">
        <f>O341*H341</f>
        <v>0</v>
      </c>
      <c r="Q341" s="214">
        <v>0</v>
      </c>
      <c r="R341" s="214">
        <f>Q341*H341</f>
        <v>0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147</v>
      </c>
      <c r="AT341" s="216" t="s">
        <v>142</v>
      </c>
      <c r="AU341" s="216" t="s">
        <v>76</v>
      </c>
      <c r="AY341" s="18" t="s">
        <v>139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76</v>
      </c>
      <c r="BK341" s="217">
        <f>ROUND(I341*H341,2)</f>
        <v>0</v>
      </c>
      <c r="BL341" s="18" t="s">
        <v>147</v>
      </c>
      <c r="BM341" s="216" t="s">
        <v>1261</v>
      </c>
    </row>
    <row r="342" spans="1:65" s="2" customFormat="1" ht="16.5" customHeight="1">
      <c r="A342" s="39"/>
      <c r="B342" s="40"/>
      <c r="C342" s="205" t="s">
        <v>736</v>
      </c>
      <c r="D342" s="205" t="s">
        <v>142</v>
      </c>
      <c r="E342" s="206" t="s">
        <v>801</v>
      </c>
      <c r="F342" s="207" t="s">
        <v>802</v>
      </c>
      <c r="G342" s="208" t="s">
        <v>1257</v>
      </c>
      <c r="H342" s="209">
        <v>1</v>
      </c>
      <c r="I342" s="210"/>
      <c r="J342" s="211">
        <f>ROUND(I342*H342,2)</f>
        <v>0</v>
      </c>
      <c r="K342" s="207" t="s">
        <v>19</v>
      </c>
      <c r="L342" s="45"/>
      <c r="M342" s="212" t="s">
        <v>19</v>
      </c>
      <c r="N342" s="213" t="s">
        <v>40</v>
      </c>
      <c r="O342" s="85"/>
      <c r="P342" s="214">
        <f>O342*H342</f>
        <v>0</v>
      </c>
      <c r="Q342" s="214">
        <v>0</v>
      </c>
      <c r="R342" s="214">
        <f>Q342*H342</f>
        <v>0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147</v>
      </c>
      <c r="AT342" s="216" t="s">
        <v>142</v>
      </c>
      <c r="AU342" s="216" t="s">
        <v>76</v>
      </c>
      <c r="AY342" s="18" t="s">
        <v>139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76</v>
      </c>
      <c r="BK342" s="217">
        <f>ROUND(I342*H342,2)</f>
        <v>0</v>
      </c>
      <c r="BL342" s="18" t="s">
        <v>147</v>
      </c>
      <c r="BM342" s="216" t="s">
        <v>1262</v>
      </c>
    </row>
    <row r="343" spans="1:65" s="2" customFormat="1" ht="16.5" customHeight="1">
      <c r="A343" s="39"/>
      <c r="B343" s="40"/>
      <c r="C343" s="205" t="s">
        <v>746</v>
      </c>
      <c r="D343" s="205" t="s">
        <v>142</v>
      </c>
      <c r="E343" s="206" t="s">
        <v>1263</v>
      </c>
      <c r="F343" s="207" t="s">
        <v>806</v>
      </c>
      <c r="G343" s="208" t="s">
        <v>1257</v>
      </c>
      <c r="H343" s="209">
        <v>1</v>
      </c>
      <c r="I343" s="210"/>
      <c r="J343" s="211">
        <f>ROUND(I343*H343,2)</f>
        <v>0</v>
      </c>
      <c r="K343" s="207" t="s">
        <v>19</v>
      </c>
      <c r="L343" s="45"/>
      <c r="M343" s="212" t="s">
        <v>19</v>
      </c>
      <c r="N343" s="213" t="s">
        <v>40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147</v>
      </c>
      <c r="AT343" s="216" t="s">
        <v>142</v>
      </c>
      <c r="AU343" s="216" t="s">
        <v>76</v>
      </c>
      <c r="AY343" s="18" t="s">
        <v>139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76</v>
      </c>
      <c r="BK343" s="217">
        <f>ROUND(I343*H343,2)</f>
        <v>0</v>
      </c>
      <c r="BL343" s="18" t="s">
        <v>147</v>
      </c>
      <c r="BM343" s="216" t="s">
        <v>1264</v>
      </c>
    </row>
    <row r="344" spans="1:65" s="2" customFormat="1" ht="16.5" customHeight="1">
      <c r="A344" s="39"/>
      <c r="B344" s="40"/>
      <c r="C344" s="205" t="s">
        <v>741</v>
      </c>
      <c r="D344" s="205" t="s">
        <v>142</v>
      </c>
      <c r="E344" s="206" t="s">
        <v>1265</v>
      </c>
      <c r="F344" s="207" t="s">
        <v>812</v>
      </c>
      <c r="G344" s="208" t="s">
        <v>1257</v>
      </c>
      <c r="H344" s="209">
        <v>1</v>
      </c>
      <c r="I344" s="210"/>
      <c r="J344" s="211">
        <f>ROUND(I344*H344,2)</f>
        <v>0</v>
      </c>
      <c r="K344" s="207" t="s">
        <v>19</v>
      </c>
      <c r="L344" s="45"/>
      <c r="M344" s="212" t="s">
        <v>19</v>
      </c>
      <c r="N344" s="213" t="s">
        <v>40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147</v>
      </c>
      <c r="AT344" s="216" t="s">
        <v>142</v>
      </c>
      <c r="AU344" s="216" t="s">
        <v>76</v>
      </c>
      <c r="AY344" s="18" t="s">
        <v>139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76</v>
      </c>
      <c r="BK344" s="217">
        <f>ROUND(I344*H344,2)</f>
        <v>0</v>
      </c>
      <c r="BL344" s="18" t="s">
        <v>147</v>
      </c>
      <c r="BM344" s="216" t="s">
        <v>1266</v>
      </c>
    </row>
    <row r="345" spans="1:65" s="2" customFormat="1" ht="16.5" customHeight="1">
      <c r="A345" s="39"/>
      <c r="B345" s="40"/>
      <c r="C345" s="205" t="s">
        <v>751</v>
      </c>
      <c r="D345" s="205" t="s">
        <v>142</v>
      </c>
      <c r="E345" s="206" t="s">
        <v>1267</v>
      </c>
      <c r="F345" s="207" t="s">
        <v>833</v>
      </c>
      <c r="G345" s="208" t="s">
        <v>1257</v>
      </c>
      <c r="H345" s="209">
        <v>1</v>
      </c>
      <c r="I345" s="210"/>
      <c r="J345" s="211">
        <f>ROUND(I345*H345,2)</f>
        <v>0</v>
      </c>
      <c r="K345" s="207" t="s">
        <v>19</v>
      </c>
      <c r="L345" s="45"/>
      <c r="M345" s="272" t="s">
        <v>19</v>
      </c>
      <c r="N345" s="273" t="s">
        <v>40</v>
      </c>
      <c r="O345" s="248"/>
      <c r="P345" s="274">
        <f>O345*H345</f>
        <v>0</v>
      </c>
      <c r="Q345" s="274">
        <v>0</v>
      </c>
      <c r="R345" s="274">
        <f>Q345*H345</f>
        <v>0</v>
      </c>
      <c r="S345" s="274">
        <v>0</v>
      </c>
      <c r="T345" s="27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147</v>
      </c>
      <c r="AT345" s="216" t="s">
        <v>142</v>
      </c>
      <c r="AU345" s="216" t="s">
        <v>76</v>
      </c>
      <c r="AY345" s="18" t="s">
        <v>139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76</v>
      </c>
      <c r="BK345" s="217">
        <f>ROUND(I345*H345,2)</f>
        <v>0</v>
      </c>
      <c r="BL345" s="18" t="s">
        <v>147</v>
      </c>
      <c r="BM345" s="216" t="s">
        <v>1268</v>
      </c>
    </row>
    <row r="346" spans="1:31" s="2" customFormat="1" ht="6.95" customHeight="1">
      <c r="A346" s="39"/>
      <c r="B346" s="60"/>
      <c r="C346" s="61"/>
      <c r="D346" s="61"/>
      <c r="E346" s="61"/>
      <c r="F346" s="61"/>
      <c r="G346" s="61"/>
      <c r="H346" s="61"/>
      <c r="I346" s="61"/>
      <c r="J346" s="61"/>
      <c r="K346" s="61"/>
      <c r="L346" s="45"/>
      <c r="M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</sheetData>
  <sheetProtection password="CC35" sheet="1" objects="1" scenarios="1" formatColumns="0" formatRows="0" autoFilter="0"/>
  <autoFilter ref="C96:K34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1269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1270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1271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1272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1273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1274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1275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1276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1277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1278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1279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75</v>
      </c>
      <c r="F18" s="287" t="s">
        <v>1280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1281</v>
      </c>
      <c r="F19" s="287" t="s">
        <v>1282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1283</v>
      </c>
      <c r="F20" s="287" t="s">
        <v>1284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1285</v>
      </c>
      <c r="F21" s="287" t="s">
        <v>1286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848</v>
      </c>
      <c r="F22" s="287" t="s">
        <v>849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1287</v>
      </c>
      <c r="F23" s="287" t="s">
        <v>1288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1289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1290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1291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1292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1293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1294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1295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1296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1297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125</v>
      </c>
      <c r="F36" s="287"/>
      <c r="G36" s="287" t="s">
        <v>1298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1299</v>
      </c>
      <c r="F37" s="287"/>
      <c r="G37" s="287" t="s">
        <v>1300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50</v>
      </c>
      <c r="F38" s="287"/>
      <c r="G38" s="287" t="s">
        <v>1301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51</v>
      </c>
      <c r="F39" s="287"/>
      <c r="G39" s="287" t="s">
        <v>1302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126</v>
      </c>
      <c r="F40" s="287"/>
      <c r="G40" s="287" t="s">
        <v>1303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127</v>
      </c>
      <c r="F41" s="287"/>
      <c r="G41" s="287" t="s">
        <v>1304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1305</v>
      </c>
      <c r="F42" s="287"/>
      <c r="G42" s="287" t="s">
        <v>1306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1307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1308</v>
      </c>
      <c r="F44" s="287"/>
      <c r="G44" s="287" t="s">
        <v>1309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129</v>
      </c>
      <c r="F45" s="287"/>
      <c r="G45" s="287" t="s">
        <v>1310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1311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1312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1313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1314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1315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1316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1317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1318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1319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1320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1321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1322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1323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1324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1325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1326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1327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1328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1329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1330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1331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1332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1333</v>
      </c>
      <c r="D76" s="305"/>
      <c r="E76" s="305"/>
      <c r="F76" s="305" t="s">
        <v>1334</v>
      </c>
      <c r="G76" s="306"/>
      <c r="H76" s="305" t="s">
        <v>51</v>
      </c>
      <c r="I76" s="305" t="s">
        <v>54</v>
      </c>
      <c r="J76" s="305" t="s">
        <v>1335</v>
      </c>
      <c r="K76" s="304"/>
    </row>
    <row r="77" spans="2:11" s="1" customFormat="1" ht="17.25" customHeight="1">
      <c r="B77" s="302"/>
      <c r="C77" s="307" t="s">
        <v>1336</v>
      </c>
      <c r="D77" s="307"/>
      <c r="E77" s="307"/>
      <c r="F77" s="308" t="s">
        <v>1337</v>
      </c>
      <c r="G77" s="309"/>
      <c r="H77" s="307"/>
      <c r="I77" s="307"/>
      <c r="J77" s="307" t="s">
        <v>1338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50</v>
      </c>
      <c r="D79" s="312"/>
      <c r="E79" s="312"/>
      <c r="F79" s="313" t="s">
        <v>1339</v>
      </c>
      <c r="G79" s="314"/>
      <c r="H79" s="290" t="s">
        <v>1340</v>
      </c>
      <c r="I79" s="290" t="s">
        <v>1341</v>
      </c>
      <c r="J79" s="290">
        <v>20</v>
      </c>
      <c r="K79" s="304"/>
    </row>
    <row r="80" spans="2:11" s="1" customFormat="1" ht="15" customHeight="1">
      <c r="B80" s="302"/>
      <c r="C80" s="290" t="s">
        <v>1342</v>
      </c>
      <c r="D80" s="290"/>
      <c r="E80" s="290"/>
      <c r="F80" s="313" t="s">
        <v>1339</v>
      </c>
      <c r="G80" s="314"/>
      <c r="H80" s="290" t="s">
        <v>1343</v>
      </c>
      <c r="I80" s="290" t="s">
        <v>1341</v>
      </c>
      <c r="J80" s="290">
        <v>120</v>
      </c>
      <c r="K80" s="304"/>
    </row>
    <row r="81" spans="2:11" s="1" customFormat="1" ht="15" customHeight="1">
      <c r="B81" s="315"/>
      <c r="C81" s="290" t="s">
        <v>1344</v>
      </c>
      <c r="D81" s="290"/>
      <c r="E81" s="290"/>
      <c r="F81" s="313" t="s">
        <v>1345</v>
      </c>
      <c r="G81" s="314"/>
      <c r="H81" s="290" t="s">
        <v>1346</v>
      </c>
      <c r="I81" s="290" t="s">
        <v>1341</v>
      </c>
      <c r="J81" s="290">
        <v>50</v>
      </c>
      <c r="K81" s="304"/>
    </row>
    <row r="82" spans="2:11" s="1" customFormat="1" ht="15" customHeight="1">
      <c r="B82" s="315"/>
      <c r="C82" s="290" t="s">
        <v>1347</v>
      </c>
      <c r="D82" s="290"/>
      <c r="E82" s="290"/>
      <c r="F82" s="313" t="s">
        <v>1339</v>
      </c>
      <c r="G82" s="314"/>
      <c r="H82" s="290" t="s">
        <v>1348</v>
      </c>
      <c r="I82" s="290" t="s">
        <v>1349</v>
      </c>
      <c r="J82" s="290"/>
      <c r="K82" s="304"/>
    </row>
    <row r="83" spans="2:11" s="1" customFormat="1" ht="15" customHeight="1">
      <c r="B83" s="315"/>
      <c r="C83" s="316" t="s">
        <v>1350</v>
      </c>
      <c r="D83" s="316"/>
      <c r="E83" s="316"/>
      <c r="F83" s="317" t="s">
        <v>1345</v>
      </c>
      <c r="G83" s="316"/>
      <c r="H83" s="316" t="s">
        <v>1351</v>
      </c>
      <c r="I83" s="316" t="s">
        <v>1341</v>
      </c>
      <c r="J83" s="316">
        <v>15</v>
      </c>
      <c r="K83" s="304"/>
    </row>
    <row r="84" spans="2:11" s="1" customFormat="1" ht="15" customHeight="1">
      <c r="B84" s="315"/>
      <c r="C84" s="316" t="s">
        <v>1352</v>
      </c>
      <c r="D84" s="316"/>
      <c r="E84" s="316"/>
      <c r="F84" s="317" t="s">
        <v>1345</v>
      </c>
      <c r="G84" s="316"/>
      <c r="H84" s="316" t="s">
        <v>1353</v>
      </c>
      <c r="I84" s="316" t="s">
        <v>1341</v>
      </c>
      <c r="J84" s="316">
        <v>15</v>
      </c>
      <c r="K84" s="304"/>
    </row>
    <row r="85" spans="2:11" s="1" customFormat="1" ht="15" customHeight="1">
      <c r="B85" s="315"/>
      <c r="C85" s="316" t="s">
        <v>1354</v>
      </c>
      <c r="D85" s="316"/>
      <c r="E85" s="316"/>
      <c r="F85" s="317" t="s">
        <v>1345</v>
      </c>
      <c r="G85" s="316"/>
      <c r="H85" s="316" t="s">
        <v>1355</v>
      </c>
      <c r="I85" s="316" t="s">
        <v>1341</v>
      </c>
      <c r="J85" s="316">
        <v>20</v>
      </c>
      <c r="K85" s="304"/>
    </row>
    <row r="86" spans="2:11" s="1" customFormat="1" ht="15" customHeight="1">
      <c r="B86" s="315"/>
      <c r="C86" s="316" t="s">
        <v>1356</v>
      </c>
      <c r="D86" s="316"/>
      <c r="E86" s="316"/>
      <c r="F86" s="317" t="s">
        <v>1345</v>
      </c>
      <c r="G86" s="316"/>
      <c r="H86" s="316" t="s">
        <v>1357</v>
      </c>
      <c r="I86" s="316" t="s">
        <v>1341</v>
      </c>
      <c r="J86" s="316">
        <v>20</v>
      </c>
      <c r="K86" s="304"/>
    </row>
    <row r="87" spans="2:11" s="1" customFormat="1" ht="15" customHeight="1">
      <c r="B87" s="315"/>
      <c r="C87" s="290" t="s">
        <v>1358</v>
      </c>
      <c r="D87" s="290"/>
      <c r="E87" s="290"/>
      <c r="F87" s="313" t="s">
        <v>1345</v>
      </c>
      <c r="G87" s="314"/>
      <c r="H87" s="290" t="s">
        <v>1359</v>
      </c>
      <c r="I87" s="290" t="s">
        <v>1341</v>
      </c>
      <c r="J87" s="290">
        <v>50</v>
      </c>
      <c r="K87" s="304"/>
    </row>
    <row r="88" spans="2:11" s="1" customFormat="1" ht="15" customHeight="1">
      <c r="B88" s="315"/>
      <c r="C88" s="290" t="s">
        <v>1360</v>
      </c>
      <c r="D88" s="290"/>
      <c r="E88" s="290"/>
      <c r="F88" s="313" t="s">
        <v>1345</v>
      </c>
      <c r="G88" s="314"/>
      <c r="H88" s="290" t="s">
        <v>1361</v>
      </c>
      <c r="I88" s="290" t="s">
        <v>1341</v>
      </c>
      <c r="J88" s="290">
        <v>20</v>
      </c>
      <c r="K88" s="304"/>
    </row>
    <row r="89" spans="2:11" s="1" customFormat="1" ht="15" customHeight="1">
      <c r="B89" s="315"/>
      <c r="C89" s="290" t="s">
        <v>1362</v>
      </c>
      <c r="D89" s="290"/>
      <c r="E89" s="290"/>
      <c r="F89" s="313" t="s">
        <v>1345</v>
      </c>
      <c r="G89" s="314"/>
      <c r="H89" s="290" t="s">
        <v>1363</v>
      </c>
      <c r="I89" s="290" t="s">
        <v>1341</v>
      </c>
      <c r="J89" s="290">
        <v>20</v>
      </c>
      <c r="K89" s="304"/>
    </row>
    <row r="90" spans="2:11" s="1" customFormat="1" ht="15" customHeight="1">
      <c r="B90" s="315"/>
      <c r="C90" s="290" t="s">
        <v>1364</v>
      </c>
      <c r="D90" s="290"/>
      <c r="E90" s="290"/>
      <c r="F90" s="313" t="s">
        <v>1345</v>
      </c>
      <c r="G90" s="314"/>
      <c r="H90" s="290" t="s">
        <v>1365</v>
      </c>
      <c r="I90" s="290" t="s">
        <v>1341</v>
      </c>
      <c r="J90" s="290">
        <v>50</v>
      </c>
      <c r="K90" s="304"/>
    </row>
    <row r="91" spans="2:11" s="1" customFormat="1" ht="15" customHeight="1">
      <c r="B91" s="315"/>
      <c r="C91" s="290" t="s">
        <v>1366</v>
      </c>
      <c r="D91" s="290"/>
      <c r="E91" s="290"/>
      <c r="F91" s="313" t="s">
        <v>1345</v>
      </c>
      <c r="G91" s="314"/>
      <c r="H91" s="290" t="s">
        <v>1366</v>
      </c>
      <c r="I91" s="290" t="s">
        <v>1341</v>
      </c>
      <c r="J91" s="290">
        <v>50</v>
      </c>
      <c r="K91" s="304"/>
    </row>
    <row r="92" spans="2:11" s="1" customFormat="1" ht="15" customHeight="1">
      <c r="B92" s="315"/>
      <c r="C92" s="290" t="s">
        <v>1367</v>
      </c>
      <c r="D92" s="290"/>
      <c r="E92" s="290"/>
      <c r="F92" s="313" t="s">
        <v>1345</v>
      </c>
      <c r="G92" s="314"/>
      <c r="H92" s="290" t="s">
        <v>1368</v>
      </c>
      <c r="I92" s="290" t="s">
        <v>1341</v>
      </c>
      <c r="J92" s="290">
        <v>255</v>
      </c>
      <c r="K92" s="304"/>
    </row>
    <row r="93" spans="2:11" s="1" customFormat="1" ht="15" customHeight="1">
      <c r="B93" s="315"/>
      <c r="C93" s="290" t="s">
        <v>1369</v>
      </c>
      <c r="D93" s="290"/>
      <c r="E93" s="290"/>
      <c r="F93" s="313" t="s">
        <v>1339</v>
      </c>
      <c r="G93" s="314"/>
      <c r="H93" s="290" t="s">
        <v>1370</v>
      </c>
      <c r="I93" s="290" t="s">
        <v>1371</v>
      </c>
      <c r="J93" s="290"/>
      <c r="K93" s="304"/>
    </row>
    <row r="94" spans="2:11" s="1" customFormat="1" ht="15" customHeight="1">
      <c r="B94" s="315"/>
      <c r="C94" s="290" t="s">
        <v>1372</v>
      </c>
      <c r="D94" s="290"/>
      <c r="E94" s="290"/>
      <c r="F94" s="313" t="s">
        <v>1339</v>
      </c>
      <c r="G94" s="314"/>
      <c r="H94" s="290" t="s">
        <v>1373</v>
      </c>
      <c r="I94" s="290" t="s">
        <v>1374</v>
      </c>
      <c r="J94" s="290"/>
      <c r="K94" s="304"/>
    </row>
    <row r="95" spans="2:11" s="1" customFormat="1" ht="15" customHeight="1">
      <c r="B95" s="315"/>
      <c r="C95" s="290" t="s">
        <v>1375</v>
      </c>
      <c r="D95" s="290"/>
      <c r="E95" s="290"/>
      <c r="F95" s="313" t="s">
        <v>1339</v>
      </c>
      <c r="G95" s="314"/>
      <c r="H95" s="290" t="s">
        <v>1375</v>
      </c>
      <c r="I95" s="290" t="s">
        <v>1374</v>
      </c>
      <c r="J95" s="290"/>
      <c r="K95" s="304"/>
    </row>
    <row r="96" spans="2:11" s="1" customFormat="1" ht="15" customHeight="1">
      <c r="B96" s="315"/>
      <c r="C96" s="290" t="s">
        <v>35</v>
      </c>
      <c r="D96" s="290"/>
      <c r="E96" s="290"/>
      <c r="F96" s="313" t="s">
        <v>1339</v>
      </c>
      <c r="G96" s="314"/>
      <c r="H96" s="290" t="s">
        <v>1376</v>
      </c>
      <c r="I96" s="290" t="s">
        <v>1374</v>
      </c>
      <c r="J96" s="290"/>
      <c r="K96" s="304"/>
    </row>
    <row r="97" spans="2:11" s="1" customFormat="1" ht="15" customHeight="1">
      <c r="B97" s="315"/>
      <c r="C97" s="290" t="s">
        <v>45</v>
      </c>
      <c r="D97" s="290"/>
      <c r="E97" s="290"/>
      <c r="F97" s="313" t="s">
        <v>1339</v>
      </c>
      <c r="G97" s="314"/>
      <c r="H97" s="290" t="s">
        <v>1377</v>
      </c>
      <c r="I97" s="290" t="s">
        <v>1374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1378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1333</v>
      </c>
      <c r="D103" s="305"/>
      <c r="E103" s="305"/>
      <c r="F103" s="305" t="s">
        <v>1334</v>
      </c>
      <c r="G103" s="306"/>
      <c r="H103" s="305" t="s">
        <v>51</v>
      </c>
      <c r="I103" s="305" t="s">
        <v>54</v>
      </c>
      <c r="J103" s="305" t="s">
        <v>1335</v>
      </c>
      <c r="K103" s="304"/>
    </row>
    <row r="104" spans="2:11" s="1" customFormat="1" ht="17.25" customHeight="1">
      <c r="B104" s="302"/>
      <c r="C104" s="307" t="s">
        <v>1336</v>
      </c>
      <c r="D104" s="307"/>
      <c r="E104" s="307"/>
      <c r="F104" s="308" t="s">
        <v>1337</v>
      </c>
      <c r="G104" s="309"/>
      <c r="H104" s="307"/>
      <c r="I104" s="307"/>
      <c r="J104" s="307" t="s">
        <v>1338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50</v>
      </c>
      <c r="D106" s="312"/>
      <c r="E106" s="312"/>
      <c r="F106" s="313" t="s">
        <v>1339</v>
      </c>
      <c r="G106" s="290"/>
      <c r="H106" s="290" t="s">
        <v>1379</v>
      </c>
      <c r="I106" s="290" t="s">
        <v>1341</v>
      </c>
      <c r="J106" s="290">
        <v>20</v>
      </c>
      <c r="K106" s="304"/>
    </row>
    <row r="107" spans="2:11" s="1" customFormat="1" ht="15" customHeight="1">
      <c r="B107" s="302"/>
      <c r="C107" s="290" t="s">
        <v>1342</v>
      </c>
      <c r="D107" s="290"/>
      <c r="E107" s="290"/>
      <c r="F107" s="313" t="s">
        <v>1339</v>
      </c>
      <c r="G107" s="290"/>
      <c r="H107" s="290" t="s">
        <v>1379</v>
      </c>
      <c r="I107" s="290" t="s">
        <v>1341</v>
      </c>
      <c r="J107" s="290">
        <v>120</v>
      </c>
      <c r="K107" s="304"/>
    </row>
    <row r="108" spans="2:11" s="1" customFormat="1" ht="15" customHeight="1">
      <c r="B108" s="315"/>
      <c r="C108" s="290" t="s">
        <v>1344</v>
      </c>
      <c r="D108" s="290"/>
      <c r="E108" s="290"/>
      <c r="F108" s="313" t="s">
        <v>1345</v>
      </c>
      <c r="G108" s="290"/>
      <c r="H108" s="290" t="s">
        <v>1379</v>
      </c>
      <c r="I108" s="290" t="s">
        <v>1341</v>
      </c>
      <c r="J108" s="290">
        <v>50</v>
      </c>
      <c r="K108" s="304"/>
    </row>
    <row r="109" spans="2:11" s="1" customFormat="1" ht="15" customHeight="1">
      <c r="B109" s="315"/>
      <c r="C109" s="290" t="s">
        <v>1347</v>
      </c>
      <c r="D109" s="290"/>
      <c r="E109" s="290"/>
      <c r="F109" s="313" t="s">
        <v>1339</v>
      </c>
      <c r="G109" s="290"/>
      <c r="H109" s="290" t="s">
        <v>1379</v>
      </c>
      <c r="I109" s="290" t="s">
        <v>1349</v>
      </c>
      <c r="J109" s="290"/>
      <c r="K109" s="304"/>
    </row>
    <row r="110" spans="2:11" s="1" customFormat="1" ht="15" customHeight="1">
      <c r="B110" s="315"/>
      <c r="C110" s="290" t="s">
        <v>1358</v>
      </c>
      <c r="D110" s="290"/>
      <c r="E110" s="290"/>
      <c r="F110" s="313" t="s">
        <v>1345</v>
      </c>
      <c r="G110" s="290"/>
      <c r="H110" s="290" t="s">
        <v>1379</v>
      </c>
      <c r="I110" s="290" t="s">
        <v>1341</v>
      </c>
      <c r="J110" s="290">
        <v>50</v>
      </c>
      <c r="K110" s="304"/>
    </row>
    <row r="111" spans="2:11" s="1" customFormat="1" ht="15" customHeight="1">
      <c r="B111" s="315"/>
      <c r="C111" s="290" t="s">
        <v>1366</v>
      </c>
      <c r="D111" s="290"/>
      <c r="E111" s="290"/>
      <c r="F111" s="313" t="s">
        <v>1345</v>
      </c>
      <c r="G111" s="290"/>
      <c r="H111" s="290" t="s">
        <v>1379</v>
      </c>
      <c r="I111" s="290" t="s">
        <v>1341</v>
      </c>
      <c r="J111" s="290">
        <v>50</v>
      </c>
      <c r="K111" s="304"/>
    </row>
    <row r="112" spans="2:11" s="1" customFormat="1" ht="15" customHeight="1">
      <c r="B112" s="315"/>
      <c r="C112" s="290" t="s">
        <v>1364</v>
      </c>
      <c r="D112" s="290"/>
      <c r="E112" s="290"/>
      <c r="F112" s="313" t="s">
        <v>1345</v>
      </c>
      <c r="G112" s="290"/>
      <c r="H112" s="290" t="s">
        <v>1379</v>
      </c>
      <c r="I112" s="290" t="s">
        <v>1341</v>
      </c>
      <c r="J112" s="290">
        <v>50</v>
      </c>
      <c r="K112" s="304"/>
    </row>
    <row r="113" spans="2:11" s="1" customFormat="1" ht="15" customHeight="1">
      <c r="B113" s="315"/>
      <c r="C113" s="290" t="s">
        <v>50</v>
      </c>
      <c r="D113" s="290"/>
      <c r="E113" s="290"/>
      <c r="F113" s="313" t="s">
        <v>1339</v>
      </c>
      <c r="G113" s="290"/>
      <c r="H113" s="290" t="s">
        <v>1380</v>
      </c>
      <c r="I113" s="290" t="s">
        <v>1341</v>
      </c>
      <c r="J113" s="290">
        <v>20</v>
      </c>
      <c r="K113" s="304"/>
    </row>
    <row r="114" spans="2:11" s="1" customFormat="1" ht="15" customHeight="1">
      <c r="B114" s="315"/>
      <c r="C114" s="290" t="s">
        <v>1381</v>
      </c>
      <c r="D114" s="290"/>
      <c r="E114" s="290"/>
      <c r="F114" s="313" t="s">
        <v>1339</v>
      </c>
      <c r="G114" s="290"/>
      <c r="H114" s="290" t="s">
        <v>1382</v>
      </c>
      <c r="I114" s="290" t="s">
        <v>1341</v>
      </c>
      <c r="J114" s="290">
        <v>120</v>
      </c>
      <c r="K114" s="304"/>
    </row>
    <row r="115" spans="2:11" s="1" customFormat="1" ht="15" customHeight="1">
      <c r="B115" s="315"/>
      <c r="C115" s="290" t="s">
        <v>35</v>
      </c>
      <c r="D115" s="290"/>
      <c r="E115" s="290"/>
      <c r="F115" s="313" t="s">
        <v>1339</v>
      </c>
      <c r="G115" s="290"/>
      <c r="H115" s="290" t="s">
        <v>1383</v>
      </c>
      <c r="I115" s="290" t="s">
        <v>1374</v>
      </c>
      <c r="J115" s="290"/>
      <c r="K115" s="304"/>
    </row>
    <row r="116" spans="2:11" s="1" customFormat="1" ht="15" customHeight="1">
      <c r="B116" s="315"/>
      <c r="C116" s="290" t="s">
        <v>45</v>
      </c>
      <c r="D116" s="290"/>
      <c r="E116" s="290"/>
      <c r="F116" s="313" t="s">
        <v>1339</v>
      </c>
      <c r="G116" s="290"/>
      <c r="H116" s="290" t="s">
        <v>1384</v>
      </c>
      <c r="I116" s="290" t="s">
        <v>1374</v>
      </c>
      <c r="J116" s="290"/>
      <c r="K116" s="304"/>
    </row>
    <row r="117" spans="2:11" s="1" customFormat="1" ht="15" customHeight="1">
      <c r="B117" s="315"/>
      <c r="C117" s="290" t="s">
        <v>54</v>
      </c>
      <c r="D117" s="290"/>
      <c r="E117" s="290"/>
      <c r="F117" s="313" t="s">
        <v>1339</v>
      </c>
      <c r="G117" s="290"/>
      <c r="H117" s="290" t="s">
        <v>1385</v>
      </c>
      <c r="I117" s="290" t="s">
        <v>1386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1387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1333</v>
      </c>
      <c r="D123" s="305"/>
      <c r="E123" s="305"/>
      <c r="F123" s="305" t="s">
        <v>1334</v>
      </c>
      <c r="G123" s="306"/>
      <c r="H123" s="305" t="s">
        <v>51</v>
      </c>
      <c r="I123" s="305" t="s">
        <v>54</v>
      </c>
      <c r="J123" s="305" t="s">
        <v>1335</v>
      </c>
      <c r="K123" s="334"/>
    </row>
    <row r="124" spans="2:11" s="1" customFormat="1" ht="17.25" customHeight="1">
      <c r="B124" s="333"/>
      <c r="C124" s="307" t="s">
        <v>1336</v>
      </c>
      <c r="D124" s="307"/>
      <c r="E124" s="307"/>
      <c r="F124" s="308" t="s">
        <v>1337</v>
      </c>
      <c r="G124" s="309"/>
      <c r="H124" s="307"/>
      <c r="I124" s="307"/>
      <c r="J124" s="307" t="s">
        <v>1338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1342</v>
      </c>
      <c r="D126" s="312"/>
      <c r="E126" s="312"/>
      <c r="F126" s="313" t="s">
        <v>1339</v>
      </c>
      <c r="G126" s="290"/>
      <c r="H126" s="290" t="s">
        <v>1379</v>
      </c>
      <c r="I126" s="290" t="s">
        <v>1341</v>
      </c>
      <c r="J126" s="290">
        <v>120</v>
      </c>
      <c r="K126" s="338"/>
    </row>
    <row r="127" spans="2:11" s="1" customFormat="1" ht="15" customHeight="1">
      <c r="B127" s="335"/>
      <c r="C127" s="290" t="s">
        <v>1388</v>
      </c>
      <c r="D127" s="290"/>
      <c r="E127" s="290"/>
      <c r="F127" s="313" t="s">
        <v>1339</v>
      </c>
      <c r="G127" s="290"/>
      <c r="H127" s="290" t="s">
        <v>1389</v>
      </c>
      <c r="I127" s="290" t="s">
        <v>1341</v>
      </c>
      <c r="J127" s="290" t="s">
        <v>1390</v>
      </c>
      <c r="K127" s="338"/>
    </row>
    <row r="128" spans="2:11" s="1" customFormat="1" ht="15" customHeight="1">
      <c r="B128" s="335"/>
      <c r="C128" s="290" t="s">
        <v>1287</v>
      </c>
      <c r="D128" s="290"/>
      <c r="E128" s="290"/>
      <c r="F128" s="313" t="s">
        <v>1339</v>
      </c>
      <c r="G128" s="290"/>
      <c r="H128" s="290" t="s">
        <v>1391</v>
      </c>
      <c r="I128" s="290" t="s">
        <v>1341</v>
      </c>
      <c r="J128" s="290" t="s">
        <v>1390</v>
      </c>
      <c r="K128" s="338"/>
    </row>
    <row r="129" spans="2:11" s="1" customFormat="1" ht="15" customHeight="1">
      <c r="B129" s="335"/>
      <c r="C129" s="290" t="s">
        <v>1350</v>
      </c>
      <c r="D129" s="290"/>
      <c r="E129" s="290"/>
      <c r="F129" s="313" t="s">
        <v>1345</v>
      </c>
      <c r="G129" s="290"/>
      <c r="H129" s="290" t="s">
        <v>1351</v>
      </c>
      <c r="I129" s="290" t="s">
        <v>1341</v>
      </c>
      <c r="J129" s="290">
        <v>15</v>
      </c>
      <c r="K129" s="338"/>
    </row>
    <row r="130" spans="2:11" s="1" customFormat="1" ht="15" customHeight="1">
      <c r="B130" s="335"/>
      <c r="C130" s="316" t="s">
        <v>1352</v>
      </c>
      <c r="D130" s="316"/>
      <c r="E130" s="316"/>
      <c r="F130" s="317" t="s">
        <v>1345</v>
      </c>
      <c r="G130" s="316"/>
      <c r="H130" s="316" t="s">
        <v>1353</v>
      </c>
      <c r="I130" s="316" t="s">
        <v>1341</v>
      </c>
      <c r="J130" s="316">
        <v>15</v>
      </c>
      <c r="K130" s="338"/>
    </row>
    <row r="131" spans="2:11" s="1" customFormat="1" ht="15" customHeight="1">
      <c r="B131" s="335"/>
      <c r="C131" s="316" t="s">
        <v>1354</v>
      </c>
      <c r="D131" s="316"/>
      <c r="E131" s="316"/>
      <c r="F131" s="317" t="s">
        <v>1345</v>
      </c>
      <c r="G131" s="316"/>
      <c r="H131" s="316" t="s">
        <v>1355</v>
      </c>
      <c r="I131" s="316" t="s">
        <v>1341</v>
      </c>
      <c r="J131" s="316">
        <v>20</v>
      </c>
      <c r="K131" s="338"/>
    </row>
    <row r="132" spans="2:11" s="1" customFormat="1" ht="15" customHeight="1">
      <c r="B132" s="335"/>
      <c r="C132" s="316" t="s">
        <v>1356</v>
      </c>
      <c r="D132" s="316"/>
      <c r="E132" s="316"/>
      <c r="F132" s="317" t="s">
        <v>1345</v>
      </c>
      <c r="G132" s="316"/>
      <c r="H132" s="316" t="s">
        <v>1357</v>
      </c>
      <c r="I132" s="316" t="s">
        <v>1341</v>
      </c>
      <c r="J132" s="316">
        <v>20</v>
      </c>
      <c r="K132" s="338"/>
    </row>
    <row r="133" spans="2:11" s="1" customFormat="1" ht="15" customHeight="1">
      <c r="B133" s="335"/>
      <c r="C133" s="290" t="s">
        <v>1344</v>
      </c>
      <c r="D133" s="290"/>
      <c r="E133" s="290"/>
      <c r="F133" s="313" t="s">
        <v>1345</v>
      </c>
      <c r="G133" s="290"/>
      <c r="H133" s="290" t="s">
        <v>1379</v>
      </c>
      <c r="I133" s="290" t="s">
        <v>1341</v>
      </c>
      <c r="J133" s="290">
        <v>50</v>
      </c>
      <c r="K133" s="338"/>
    </row>
    <row r="134" spans="2:11" s="1" customFormat="1" ht="15" customHeight="1">
      <c r="B134" s="335"/>
      <c r="C134" s="290" t="s">
        <v>1358</v>
      </c>
      <c r="D134" s="290"/>
      <c r="E134" s="290"/>
      <c r="F134" s="313" t="s">
        <v>1345</v>
      </c>
      <c r="G134" s="290"/>
      <c r="H134" s="290" t="s">
        <v>1379</v>
      </c>
      <c r="I134" s="290" t="s">
        <v>1341</v>
      </c>
      <c r="J134" s="290">
        <v>50</v>
      </c>
      <c r="K134" s="338"/>
    </row>
    <row r="135" spans="2:11" s="1" customFormat="1" ht="15" customHeight="1">
      <c r="B135" s="335"/>
      <c r="C135" s="290" t="s">
        <v>1364</v>
      </c>
      <c r="D135" s="290"/>
      <c r="E135" s="290"/>
      <c r="F135" s="313" t="s">
        <v>1345</v>
      </c>
      <c r="G135" s="290"/>
      <c r="H135" s="290" t="s">
        <v>1379</v>
      </c>
      <c r="I135" s="290" t="s">
        <v>1341</v>
      </c>
      <c r="J135" s="290">
        <v>50</v>
      </c>
      <c r="K135" s="338"/>
    </row>
    <row r="136" spans="2:11" s="1" customFormat="1" ht="15" customHeight="1">
      <c r="B136" s="335"/>
      <c r="C136" s="290" t="s">
        <v>1366</v>
      </c>
      <c r="D136" s="290"/>
      <c r="E136" s="290"/>
      <c r="F136" s="313" t="s">
        <v>1345</v>
      </c>
      <c r="G136" s="290"/>
      <c r="H136" s="290" t="s">
        <v>1379</v>
      </c>
      <c r="I136" s="290" t="s">
        <v>1341</v>
      </c>
      <c r="J136" s="290">
        <v>50</v>
      </c>
      <c r="K136" s="338"/>
    </row>
    <row r="137" spans="2:11" s="1" customFormat="1" ht="15" customHeight="1">
      <c r="B137" s="335"/>
      <c r="C137" s="290" t="s">
        <v>1367</v>
      </c>
      <c r="D137" s="290"/>
      <c r="E137" s="290"/>
      <c r="F137" s="313" t="s">
        <v>1345</v>
      </c>
      <c r="G137" s="290"/>
      <c r="H137" s="290" t="s">
        <v>1392</v>
      </c>
      <c r="I137" s="290" t="s">
        <v>1341</v>
      </c>
      <c r="J137" s="290">
        <v>255</v>
      </c>
      <c r="K137" s="338"/>
    </row>
    <row r="138" spans="2:11" s="1" customFormat="1" ht="15" customHeight="1">
      <c r="B138" s="335"/>
      <c r="C138" s="290" t="s">
        <v>1369</v>
      </c>
      <c r="D138" s="290"/>
      <c r="E138" s="290"/>
      <c r="F138" s="313" t="s">
        <v>1339</v>
      </c>
      <c r="G138" s="290"/>
      <c r="H138" s="290" t="s">
        <v>1393</v>
      </c>
      <c r="I138" s="290" t="s">
        <v>1371</v>
      </c>
      <c r="J138" s="290"/>
      <c r="K138" s="338"/>
    </row>
    <row r="139" spans="2:11" s="1" customFormat="1" ht="15" customHeight="1">
      <c r="B139" s="335"/>
      <c r="C139" s="290" t="s">
        <v>1372</v>
      </c>
      <c r="D139" s="290"/>
      <c r="E139" s="290"/>
      <c r="F139" s="313" t="s">
        <v>1339</v>
      </c>
      <c r="G139" s="290"/>
      <c r="H139" s="290" t="s">
        <v>1394</v>
      </c>
      <c r="I139" s="290" t="s">
        <v>1374</v>
      </c>
      <c r="J139" s="290"/>
      <c r="K139" s="338"/>
    </row>
    <row r="140" spans="2:11" s="1" customFormat="1" ht="15" customHeight="1">
      <c r="B140" s="335"/>
      <c r="C140" s="290" t="s">
        <v>1375</v>
      </c>
      <c r="D140" s="290"/>
      <c r="E140" s="290"/>
      <c r="F140" s="313" t="s">
        <v>1339</v>
      </c>
      <c r="G140" s="290"/>
      <c r="H140" s="290" t="s">
        <v>1375</v>
      </c>
      <c r="I140" s="290" t="s">
        <v>1374</v>
      </c>
      <c r="J140" s="290"/>
      <c r="K140" s="338"/>
    </row>
    <row r="141" spans="2:11" s="1" customFormat="1" ht="15" customHeight="1">
      <c r="B141" s="335"/>
      <c r="C141" s="290" t="s">
        <v>35</v>
      </c>
      <c r="D141" s="290"/>
      <c r="E141" s="290"/>
      <c r="F141" s="313" t="s">
        <v>1339</v>
      </c>
      <c r="G141" s="290"/>
      <c r="H141" s="290" t="s">
        <v>1395</v>
      </c>
      <c r="I141" s="290" t="s">
        <v>1374</v>
      </c>
      <c r="J141" s="290"/>
      <c r="K141" s="338"/>
    </row>
    <row r="142" spans="2:11" s="1" customFormat="1" ht="15" customHeight="1">
      <c r="B142" s="335"/>
      <c r="C142" s="290" t="s">
        <v>1396</v>
      </c>
      <c r="D142" s="290"/>
      <c r="E142" s="290"/>
      <c r="F142" s="313" t="s">
        <v>1339</v>
      </c>
      <c r="G142" s="290"/>
      <c r="H142" s="290" t="s">
        <v>1397</v>
      </c>
      <c r="I142" s="290" t="s">
        <v>1374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1398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1333</v>
      </c>
      <c r="D148" s="305"/>
      <c r="E148" s="305"/>
      <c r="F148" s="305" t="s">
        <v>1334</v>
      </c>
      <c r="G148" s="306"/>
      <c r="H148" s="305" t="s">
        <v>51</v>
      </c>
      <c r="I148" s="305" t="s">
        <v>54</v>
      </c>
      <c r="J148" s="305" t="s">
        <v>1335</v>
      </c>
      <c r="K148" s="304"/>
    </row>
    <row r="149" spans="2:11" s="1" customFormat="1" ht="17.25" customHeight="1">
      <c r="B149" s="302"/>
      <c r="C149" s="307" t="s">
        <v>1336</v>
      </c>
      <c r="D149" s="307"/>
      <c r="E149" s="307"/>
      <c r="F149" s="308" t="s">
        <v>1337</v>
      </c>
      <c r="G149" s="309"/>
      <c r="H149" s="307"/>
      <c r="I149" s="307"/>
      <c r="J149" s="307" t="s">
        <v>1338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1342</v>
      </c>
      <c r="D151" s="290"/>
      <c r="E151" s="290"/>
      <c r="F151" s="343" t="s">
        <v>1339</v>
      </c>
      <c r="G151" s="290"/>
      <c r="H151" s="342" t="s">
        <v>1379</v>
      </c>
      <c r="I151" s="342" t="s">
        <v>1341</v>
      </c>
      <c r="J151" s="342">
        <v>120</v>
      </c>
      <c r="K151" s="338"/>
    </row>
    <row r="152" spans="2:11" s="1" customFormat="1" ht="15" customHeight="1">
      <c r="B152" s="315"/>
      <c r="C152" s="342" t="s">
        <v>1388</v>
      </c>
      <c r="D152" s="290"/>
      <c r="E152" s="290"/>
      <c r="F152" s="343" t="s">
        <v>1339</v>
      </c>
      <c r="G152" s="290"/>
      <c r="H152" s="342" t="s">
        <v>1399</v>
      </c>
      <c r="I152" s="342" t="s">
        <v>1341</v>
      </c>
      <c r="J152" s="342" t="s">
        <v>1390</v>
      </c>
      <c r="K152" s="338"/>
    </row>
    <row r="153" spans="2:11" s="1" customFormat="1" ht="15" customHeight="1">
      <c r="B153" s="315"/>
      <c r="C153" s="342" t="s">
        <v>1287</v>
      </c>
      <c r="D153" s="290"/>
      <c r="E153" s="290"/>
      <c r="F153" s="343" t="s">
        <v>1339</v>
      </c>
      <c r="G153" s="290"/>
      <c r="H153" s="342" t="s">
        <v>1400</v>
      </c>
      <c r="I153" s="342" t="s">
        <v>1341</v>
      </c>
      <c r="J153" s="342" t="s">
        <v>1390</v>
      </c>
      <c r="K153" s="338"/>
    </row>
    <row r="154" spans="2:11" s="1" customFormat="1" ht="15" customHeight="1">
      <c r="B154" s="315"/>
      <c r="C154" s="342" t="s">
        <v>1344</v>
      </c>
      <c r="D154" s="290"/>
      <c r="E154" s="290"/>
      <c r="F154" s="343" t="s">
        <v>1345</v>
      </c>
      <c r="G154" s="290"/>
      <c r="H154" s="342" t="s">
        <v>1379</v>
      </c>
      <c r="I154" s="342" t="s">
        <v>1341</v>
      </c>
      <c r="J154" s="342">
        <v>50</v>
      </c>
      <c r="K154" s="338"/>
    </row>
    <row r="155" spans="2:11" s="1" customFormat="1" ht="15" customHeight="1">
      <c r="B155" s="315"/>
      <c r="C155" s="342" t="s">
        <v>1347</v>
      </c>
      <c r="D155" s="290"/>
      <c r="E155" s="290"/>
      <c r="F155" s="343" t="s">
        <v>1339</v>
      </c>
      <c r="G155" s="290"/>
      <c r="H155" s="342" t="s">
        <v>1379</v>
      </c>
      <c r="I155" s="342" t="s">
        <v>1349</v>
      </c>
      <c r="J155" s="342"/>
      <c r="K155" s="338"/>
    </row>
    <row r="156" spans="2:11" s="1" customFormat="1" ht="15" customHeight="1">
      <c r="B156" s="315"/>
      <c r="C156" s="342" t="s">
        <v>1358</v>
      </c>
      <c r="D156" s="290"/>
      <c r="E156" s="290"/>
      <c r="F156" s="343" t="s">
        <v>1345</v>
      </c>
      <c r="G156" s="290"/>
      <c r="H156" s="342" t="s">
        <v>1379</v>
      </c>
      <c r="I156" s="342" t="s">
        <v>1341</v>
      </c>
      <c r="J156" s="342">
        <v>50</v>
      </c>
      <c r="K156" s="338"/>
    </row>
    <row r="157" spans="2:11" s="1" customFormat="1" ht="15" customHeight="1">
      <c r="B157" s="315"/>
      <c r="C157" s="342" t="s">
        <v>1366</v>
      </c>
      <c r="D157" s="290"/>
      <c r="E157" s="290"/>
      <c r="F157" s="343" t="s">
        <v>1345</v>
      </c>
      <c r="G157" s="290"/>
      <c r="H157" s="342" t="s">
        <v>1379</v>
      </c>
      <c r="I157" s="342" t="s">
        <v>1341</v>
      </c>
      <c r="J157" s="342">
        <v>50</v>
      </c>
      <c r="K157" s="338"/>
    </row>
    <row r="158" spans="2:11" s="1" customFormat="1" ht="15" customHeight="1">
      <c r="B158" s="315"/>
      <c r="C158" s="342" t="s">
        <v>1364</v>
      </c>
      <c r="D158" s="290"/>
      <c r="E158" s="290"/>
      <c r="F158" s="343" t="s">
        <v>1345</v>
      </c>
      <c r="G158" s="290"/>
      <c r="H158" s="342" t="s">
        <v>1379</v>
      </c>
      <c r="I158" s="342" t="s">
        <v>1341</v>
      </c>
      <c r="J158" s="342">
        <v>50</v>
      </c>
      <c r="K158" s="338"/>
    </row>
    <row r="159" spans="2:11" s="1" customFormat="1" ht="15" customHeight="1">
      <c r="B159" s="315"/>
      <c r="C159" s="342" t="s">
        <v>92</v>
      </c>
      <c r="D159" s="290"/>
      <c r="E159" s="290"/>
      <c r="F159" s="343" t="s">
        <v>1339</v>
      </c>
      <c r="G159" s="290"/>
      <c r="H159" s="342" t="s">
        <v>1401</v>
      </c>
      <c r="I159" s="342" t="s">
        <v>1341</v>
      </c>
      <c r="J159" s="342" t="s">
        <v>1402</v>
      </c>
      <c r="K159" s="338"/>
    </row>
    <row r="160" spans="2:11" s="1" customFormat="1" ht="15" customHeight="1">
      <c r="B160" s="315"/>
      <c r="C160" s="342" t="s">
        <v>1403</v>
      </c>
      <c r="D160" s="290"/>
      <c r="E160" s="290"/>
      <c r="F160" s="343" t="s">
        <v>1339</v>
      </c>
      <c r="G160" s="290"/>
      <c r="H160" s="342" t="s">
        <v>1404</v>
      </c>
      <c r="I160" s="342" t="s">
        <v>1374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1405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1333</v>
      </c>
      <c r="D166" s="305"/>
      <c r="E166" s="305"/>
      <c r="F166" s="305" t="s">
        <v>1334</v>
      </c>
      <c r="G166" s="347"/>
      <c r="H166" s="348" t="s">
        <v>51</v>
      </c>
      <c r="I166" s="348" t="s">
        <v>54</v>
      </c>
      <c r="J166" s="305" t="s">
        <v>1335</v>
      </c>
      <c r="K166" s="282"/>
    </row>
    <row r="167" spans="2:11" s="1" customFormat="1" ht="17.25" customHeight="1">
      <c r="B167" s="283"/>
      <c r="C167" s="307" t="s">
        <v>1336</v>
      </c>
      <c r="D167" s="307"/>
      <c r="E167" s="307"/>
      <c r="F167" s="308" t="s">
        <v>1337</v>
      </c>
      <c r="G167" s="349"/>
      <c r="H167" s="350"/>
      <c r="I167" s="350"/>
      <c r="J167" s="307" t="s">
        <v>1338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1342</v>
      </c>
      <c r="D169" s="290"/>
      <c r="E169" s="290"/>
      <c r="F169" s="313" t="s">
        <v>1339</v>
      </c>
      <c r="G169" s="290"/>
      <c r="H169" s="290" t="s">
        <v>1379</v>
      </c>
      <c r="I169" s="290" t="s">
        <v>1341</v>
      </c>
      <c r="J169" s="290">
        <v>120</v>
      </c>
      <c r="K169" s="338"/>
    </row>
    <row r="170" spans="2:11" s="1" customFormat="1" ht="15" customHeight="1">
      <c r="B170" s="315"/>
      <c r="C170" s="290" t="s">
        <v>1388</v>
      </c>
      <c r="D170" s="290"/>
      <c r="E170" s="290"/>
      <c r="F170" s="313" t="s">
        <v>1339</v>
      </c>
      <c r="G170" s="290"/>
      <c r="H170" s="290" t="s">
        <v>1389</v>
      </c>
      <c r="I170" s="290" t="s">
        <v>1341</v>
      </c>
      <c r="J170" s="290" t="s">
        <v>1390</v>
      </c>
      <c r="K170" s="338"/>
    </row>
    <row r="171" spans="2:11" s="1" customFormat="1" ht="15" customHeight="1">
      <c r="B171" s="315"/>
      <c r="C171" s="290" t="s">
        <v>1287</v>
      </c>
      <c r="D171" s="290"/>
      <c r="E171" s="290"/>
      <c r="F171" s="313" t="s">
        <v>1339</v>
      </c>
      <c r="G171" s="290"/>
      <c r="H171" s="290" t="s">
        <v>1406</v>
      </c>
      <c r="I171" s="290" t="s">
        <v>1341</v>
      </c>
      <c r="J171" s="290" t="s">
        <v>1390</v>
      </c>
      <c r="K171" s="338"/>
    </row>
    <row r="172" spans="2:11" s="1" customFormat="1" ht="15" customHeight="1">
      <c r="B172" s="315"/>
      <c r="C172" s="290" t="s">
        <v>1344</v>
      </c>
      <c r="D172" s="290"/>
      <c r="E172" s="290"/>
      <c r="F172" s="313" t="s">
        <v>1345</v>
      </c>
      <c r="G172" s="290"/>
      <c r="H172" s="290" t="s">
        <v>1406</v>
      </c>
      <c r="I172" s="290" t="s">
        <v>1341</v>
      </c>
      <c r="J172" s="290">
        <v>50</v>
      </c>
      <c r="K172" s="338"/>
    </row>
    <row r="173" spans="2:11" s="1" customFormat="1" ht="15" customHeight="1">
      <c r="B173" s="315"/>
      <c r="C173" s="290" t="s">
        <v>1347</v>
      </c>
      <c r="D173" s="290"/>
      <c r="E173" s="290"/>
      <c r="F173" s="313" t="s">
        <v>1339</v>
      </c>
      <c r="G173" s="290"/>
      <c r="H173" s="290" t="s">
        <v>1406</v>
      </c>
      <c r="I173" s="290" t="s">
        <v>1349</v>
      </c>
      <c r="J173" s="290"/>
      <c r="K173" s="338"/>
    </row>
    <row r="174" spans="2:11" s="1" customFormat="1" ht="15" customHeight="1">
      <c r="B174" s="315"/>
      <c r="C174" s="290" t="s">
        <v>1358</v>
      </c>
      <c r="D174" s="290"/>
      <c r="E174" s="290"/>
      <c r="F174" s="313" t="s">
        <v>1345</v>
      </c>
      <c r="G174" s="290"/>
      <c r="H174" s="290" t="s">
        <v>1406</v>
      </c>
      <c r="I174" s="290" t="s">
        <v>1341</v>
      </c>
      <c r="J174" s="290">
        <v>50</v>
      </c>
      <c r="K174" s="338"/>
    </row>
    <row r="175" spans="2:11" s="1" customFormat="1" ht="15" customHeight="1">
      <c r="B175" s="315"/>
      <c r="C175" s="290" t="s">
        <v>1366</v>
      </c>
      <c r="D175" s="290"/>
      <c r="E175" s="290"/>
      <c r="F175" s="313" t="s">
        <v>1345</v>
      </c>
      <c r="G175" s="290"/>
      <c r="H175" s="290" t="s">
        <v>1406</v>
      </c>
      <c r="I175" s="290" t="s">
        <v>1341</v>
      </c>
      <c r="J175" s="290">
        <v>50</v>
      </c>
      <c r="K175" s="338"/>
    </row>
    <row r="176" spans="2:11" s="1" customFormat="1" ht="15" customHeight="1">
      <c r="B176" s="315"/>
      <c r="C176" s="290" t="s">
        <v>1364</v>
      </c>
      <c r="D176" s="290"/>
      <c r="E176" s="290"/>
      <c r="F176" s="313" t="s">
        <v>1345</v>
      </c>
      <c r="G176" s="290"/>
      <c r="H176" s="290" t="s">
        <v>1406</v>
      </c>
      <c r="I176" s="290" t="s">
        <v>1341</v>
      </c>
      <c r="J176" s="290">
        <v>50</v>
      </c>
      <c r="K176" s="338"/>
    </row>
    <row r="177" spans="2:11" s="1" customFormat="1" ht="15" customHeight="1">
      <c r="B177" s="315"/>
      <c r="C177" s="290" t="s">
        <v>125</v>
      </c>
      <c r="D177" s="290"/>
      <c r="E177" s="290"/>
      <c r="F177" s="313" t="s">
        <v>1339</v>
      </c>
      <c r="G177" s="290"/>
      <c r="H177" s="290" t="s">
        <v>1407</v>
      </c>
      <c r="I177" s="290" t="s">
        <v>1408</v>
      </c>
      <c r="J177" s="290"/>
      <c r="K177" s="338"/>
    </row>
    <row r="178" spans="2:11" s="1" customFormat="1" ht="15" customHeight="1">
      <c r="B178" s="315"/>
      <c r="C178" s="290" t="s">
        <v>54</v>
      </c>
      <c r="D178" s="290"/>
      <c r="E178" s="290"/>
      <c r="F178" s="313" t="s">
        <v>1339</v>
      </c>
      <c r="G178" s="290"/>
      <c r="H178" s="290" t="s">
        <v>1409</v>
      </c>
      <c r="I178" s="290" t="s">
        <v>1410</v>
      </c>
      <c r="J178" s="290">
        <v>1</v>
      </c>
      <c r="K178" s="338"/>
    </row>
    <row r="179" spans="2:11" s="1" customFormat="1" ht="15" customHeight="1">
      <c r="B179" s="315"/>
      <c r="C179" s="290" t="s">
        <v>50</v>
      </c>
      <c r="D179" s="290"/>
      <c r="E179" s="290"/>
      <c r="F179" s="313" t="s">
        <v>1339</v>
      </c>
      <c r="G179" s="290"/>
      <c r="H179" s="290" t="s">
        <v>1411</v>
      </c>
      <c r="I179" s="290" t="s">
        <v>1341</v>
      </c>
      <c r="J179" s="290">
        <v>20</v>
      </c>
      <c r="K179" s="338"/>
    </row>
    <row r="180" spans="2:11" s="1" customFormat="1" ht="15" customHeight="1">
      <c r="B180" s="315"/>
      <c r="C180" s="290" t="s">
        <v>51</v>
      </c>
      <c r="D180" s="290"/>
      <c r="E180" s="290"/>
      <c r="F180" s="313" t="s">
        <v>1339</v>
      </c>
      <c r="G180" s="290"/>
      <c r="H180" s="290" t="s">
        <v>1412</v>
      </c>
      <c r="I180" s="290" t="s">
        <v>1341</v>
      </c>
      <c r="J180" s="290">
        <v>255</v>
      </c>
      <c r="K180" s="338"/>
    </row>
    <row r="181" spans="2:11" s="1" customFormat="1" ht="15" customHeight="1">
      <c r="B181" s="315"/>
      <c r="C181" s="290" t="s">
        <v>126</v>
      </c>
      <c r="D181" s="290"/>
      <c r="E181" s="290"/>
      <c r="F181" s="313" t="s">
        <v>1339</v>
      </c>
      <c r="G181" s="290"/>
      <c r="H181" s="290" t="s">
        <v>1303</v>
      </c>
      <c r="I181" s="290" t="s">
        <v>1341</v>
      </c>
      <c r="J181" s="290">
        <v>10</v>
      </c>
      <c r="K181" s="338"/>
    </row>
    <row r="182" spans="2:11" s="1" customFormat="1" ht="15" customHeight="1">
      <c r="B182" s="315"/>
      <c r="C182" s="290" t="s">
        <v>127</v>
      </c>
      <c r="D182" s="290"/>
      <c r="E182" s="290"/>
      <c r="F182" s="313" t="s">
        <v>1339</v>
      </c>
      <c r="G182" s="290"/>
      <c r="H182" s="290" t="s">
        <v>1413</v>
      </c>
      <c r="I182" s="290" t="s">
        <v>1374</v>
      </c>
      <c r="J182" s="290"/>
      <c r="K182" s="338"/>
    </row>
    <row r="183" spans="2:11" s="1" customFormat="1" ht="15" customHeight="1">
      <c r="B183" s="315"/>
      <c r="C183" s="290" t="s">
        <v>1414</v>
      </c>
      <c r="D183" s="290"/>
      <c r="E183" s="290"/>
      <c r="F183" s="313" t="s">
        <v>1339</v>
      </c>
      <c r="G183" s="290"/>
      <c r="H183" s="290" t="s">
        <v>1415</v>
      </c>
      <c r="I183" s="290" t="s">
        <v>1374</v>
      </c>
      <c r="J183" s="290"/>
      <c r="K183" s="338"/>
    </row>
    <row r="184" spans="2:11" s="1" customFormat="1" ht="15" customHeight="1">
      <c r="B184" s="315"/>
      <c r="C184" s="290" t="s">
        <v>1403</v>
      </c>
      <c r="D184" s="290"/>
      <c r="E184" s="290"/>
      <c r="F184" s="313" t="s">
        <v>1339</v>
      </c>
      <c r="G184" s="290"/>
      <c r="H184" s="290" t="s">
        <v>1416</v>
      </c>
      <c r="I184" s="290" t="s">
        <v>1374</v>
      </c>
      <c r="J184" s="290"/>
      <c r="K184" s="338"/>
    </row>
    <row r="185" spans="2:11" s="1" customFormat="1" ht="15" customHeight="1">
      <c r="B185" s="315"/>
      <c r="C185" s="290" t="s">
        <v>129</v>
      </c>
      <c r="D185" s="290"/>
      <c r="E185" s="290"/>
      <c r="F185" s="313" t="s">
        <v>1345</v>
      </c>
      <c r="G185" s="290"/>
      <c r="H185" s="290" t="s">
        <v>1417</v>
      </c>
      <c r="I185" s="290" t="s">
        <v>1341</v>
      </c>
      <c r="J185" s="290">
        <v>50</v>
      </c>
      <c r="K185" s="338"/>
    </row>
    <row r="186" spans="2:11" s="1" customFormat="1" ht="15" customHeight="1">
      <c r="B186" s="315"/>
      <c r="C186" s="290" t="s">
        <v>1418</v>
      </c>
      <c r="D186" s="290"/>
      <c r="E186" s="290"/>
      <c r="F186" s="313" t="s">
        <v>1345</v>
      </c>
      <c r="G186" s="290"/>
      <c r="H186" s="290" t="s">
        <v>1419</v>
      </c>
      <c r="I186" s="290" t="s">
        <v>1420</v>
      </c>
      <c r="J186" s="290"/>
      <c r="K186" s="338"/>
    </row>
    <row r="187" spans="2:11" s="1" customFormat="1" ht="15" customHeight="1">
      <c r="B187" s="315"/>
      <c r="C187" s="290" t="s">
        <v>1421</v>
      </c>
      <c r="D187" s="290"/>
      <c r="E187" s="290"/>
      <c r="F187" s="313" t="s">
        <v>1345</v>
      </c>
      <c r="G187" s="290"/>
      <c r="H187" s="290" t="s">
        <v>1422</v>
      </c>
      <c r="I187" s="290" t="s">
        <v>1420</v>
      </c>
      <c r="J187" s="290"/>
      <c r="K187" s="338"/>
    </row>
    <row r="188" spans="2:11" s="1" customFormat="1" ht="15" customHeight="1">
      <c r="B188" s="315"/>
      <c r="C188" s="290" t="s">
        <v>1423</v>
      </c>
      <c r="D188" s="290"/>
      <c r="E188" s="290"/>
      <c r="F188" s="313" t="s">
        <v>1345</v>
      </c>
      <c r="G188" s="290"/>
      <c r="H188" s="290" t="s">
        <v>1424</v>
      </c>
      <c r="I188" s="290" t="s">
        <v>1420</v>
      </c>
      <c r="J188" s="290"/>
      <c r="K188" s="338"/>
    </row>
    <row r="189" spans="2:11" s="1" customFormat="1" ht="15" customHeight="1">
      <c r="B189" s="315"/>
      <c r="C189" s="351" t="s">
        <v>1425</v>
      </c>
      <c r="D189" s="290"/>
      <c r="E189" s="290"/>
      <c r="F189" s="313" t="s">
        <v>1345</v>
      </c>
      <c r="G189" s="290"/>
      <c r="H189" s="290" t="s">
        <v>1426</v>
      </c>
      <c r="I189" s="290" t="s">
        <v>1427</v>
      </c>
      <c r="J189" s="352" t="s">
        <v>1428</v>
      </c>
      <c r="K189" s="338"/>
    </row>
    <row r="190" spans="2:11" s="1" customFormat="1" ht="15" customHeight="1">
      <c r="B190" s="315"/>
      <c r="C190" s="351" t="s">
        <v>39</v>
      </c>
      <c r="D190" s="290"/>
      <c r="E190" s="290"/>
      <c r="F190" s="313" t="s">
        <v>1339</v>
      </c>
      <c r="G190" s="290"/>
      <c r="H190" s="287" t="s">
        <v>1429</v>
      </c>
      <c r="I190" s="290" t="s">
        <v>1430</v>
      </c>
      <c r="J190" s="290"/>
      <c r="K190" s="338"/>
    </row>
    <row r="191" spans="2:11" s="1" customFormat="1" ht="15" customHeight="1">
      <c r="B191" s="315"/>
      <c r="C191" s="351" t="s">
        <v>1431</v>
      </c>
      <c r="D191" s="290"/>
      <c r="E191" s="290"/>
      <c r="F191" s="313" t="s">
        <v>1339</v>
      </c>
      <c r="G191" s="290"/>
      <c r="H191" s="290" t="s">
        <v>1432</v>
      </c>
      <c r="I191" s="290" t="s">
        <v>1374</v>
      </c>
      <c r="J191" s="290"/>
      <c r="K191" s="338"/>
    </row>
    <row r="192" spans="2:11" s="1" customFormat="1" ht="15" customHeight="1">
      <c r="B192" s="315"/>
      <c r="C192" s="351" t="s">
        <v>1433</v>
      </c>
      <c r="D192" s="290"/>
      <c r="E192" s="290"/>
      <c r="F192" s="313" t="s">
        <v>1339</v>
      </c>
      <c r="G192" s="290"/>
      <c r="H192" s="290" t="s">
        <v>1434</v>
      </c>
      <c r="I192" s="290" t="s">
        <v>1374</v>
      </c>
      <c r="J192" s="290"/>
      <c r="K192" s="338"/>
    </row>
    <row r="193" spans="2:11" s="1" customFormat="1" ht="15" customHeight="1">
      <c r="B193" s="315"/>
      <c r="C193" s="351" t="s">
        <v>1435</v>
      </c>
      <c r="D193" s="290"/>
      <c r="E193" s="290"/>
      <c r="F193" s="313" t="s">
        <v>1345</v>
      </c>
      <c r="G193" s="290"/>
      <c r="H193" s="290" t="s">
        <v>1436</v>
      </c>
      <c r="I193" s="290" t="s">
        <v>1374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1437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1438</v>
      </c>
      <c r="D200" s="354"/>
      <c r="E200" s="354"/>
      <c r="F200" s="354" t="s">
        <v>1439</v>
      </c>
      <c r="G200" s="355"/>
      <c r="H200" s="354" t="s">
        <v>1440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1430</v>
      </c>
      <c r="D202" s="290"/>
      <c r="E202" s="290"/>
      <c r="F202" s="313" t="s">
        <v>40</v>
      </c>
      <c r="G202" s="290"/>
      <c r="H202" s="290" t="s">
        <v>1441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41</v>
      </c>
      <c r="G203" s="290"/>
      <c r="H203" s="290" t="s">
        <v>1442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44</v>
      </c>
      <c r="G204" s="290"/>
      <c r="H204" s="290" t="s">
        <v>1443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42</v>
      </c>
      <c r="G205" s="290"/>
      <c r="H205" s="290" t="s">
        <v>1444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43</v>
      </c>
      <c r="G206" s="290"/>
      <c r="H206" s="290" t="s">
        <v>1445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1386</v>
      </c>
      <c r="D208" s="290"/>
      <c r="E208" s="290"/>
      <c r="F208" s="313" t="s">
        <v>75</v>
      </c>
      <c r="G208" s="290"/>
      <c r="H208" s="290" t="s">
        <v>1446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1283</v>
      </c>
      <c r="G209" s="290"/>
      <c r="H209" s="290" t="s">
        <v>1284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1281</v>
      </c>
      <c r="G210" s="290"/>
      <c r="H210" s="290" t="s">
        <v>1447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1285</v>
      </c>
      <c r="G211" s="351"/>
      <c r="H211" s="342" t="s">
        <v>1286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848</v>
      </c>
      <c r="G212" s="351"/>
      <c r="H212" s="342" t="s">
        <v>1448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1410</v>
      </c>
      <c r="D214" s="290"/>
      <c r="E214" s="290"/>
      <c r="F214" s="313">
        <v>1</v>
      </c>
      <c r="G214" s="351"/>
      <c r="H214" s="342" t="s">
        <v>1449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1450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1451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1452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Beranová Andrea Ing.</dc:creator>
  <cp:keywords/>
  <dc:description/>
  <cp:lastModifiedBy>Beranová Andrea Ing.</cp:lastModifiedBy>
  <dcterms:created xsi:type="dcterms:W3CDTF">2022-12-09T13:46:08Z</dcterms:created>
  <dcterms:modified xsi:type="dcterms:W3CDTF">2022-12-09T13:46:14Z</dcterms:modified>
  <cp:category/>
  <cp:version/>
  <cp:contentType/>
  <cp:contentStatus/>
</cp:coreProperties>
</file>