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eranovaa1\Desktop\"/>
    </mc:Choice>
  </mc:AlternateContent>
  <bookViews>
    <workbookView xWindow="0" yWindow="0" windowWidth="0" windowHeight="0"/>
  </bookViews>
  <sheets>
    <sheet name="Rekapitulace stavby" sheetId="1" r:id="rId1"/>
    <sheet name="B-5-2022 - Infrastruktur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'B-5-2022 - Infrastruktura...'!$C$72:$K$163</definedName>
    <definedName name="_xlnm.Print_Area" localSheetId="1">'B-5-2022 - Infrastruktura...'!$C$4:$J$37,'B-5-2022 - Infrastruktura...'!$C$43:$J$56,'B-5-2022 - Infrastruktura...'!$C$62:$K$163</definedName>
    <definedName name="_xlnm.Print_Titles" localSheetId="1">'B-5-2022 - Infrastruktura...'!$72:$72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BI79"/>
  <c r="BH79"/>
  <c r="BG79"/>
  <c r="BF79"/>
  <c r="T79"/>
  <c r="R79"/>
  <c r="P79"/>
  <c r="BI78"/>
  <c r="BH78"/>
  <c r="BG78"/>
  <c r="BF78"/>
  <c r="T78"/>
  <c r="R78"/>
  <c r="P78"/>
  <c r="BI77"/>
  <c r="BH77"/>
  <c r="BG77"/>
  <c r="BF77"/>
  <c r="T77"/>
  <c r="R77"/>
  <c r="P77"/>
  <c r="BI76"/>
  <c r="BH76"/>
  <c r="BG76"/>
  <c r="BF76"/>
  <c r="T76"/>
  <c r="R76"/>
  <c r="P76"/>
  <c r="BI75"/>
  <c r="BH75"/>
  <c r="BG75"/>
  <c r="BF75"/>
  <c r="T75"/>
  <c r="R75"/>
  <c r="P75"/>
  <c r="BI74"/>
  <c r="BH74"/>
  <c r="BG74"/>
  <c r="BF74"/>
  <c r="T74"/>
  <c r="R74"/>
  <c r="P74"/>
  <c r="F67"/>
  <c r="E65"/>
  <c r="F48"/>
  <c r="E46"/>
  <c r="J22"/>
  <c r="E22"/>
  <c r="J51"/>
  <c r="J21"/>
  <c r="J19"/>
  <c r="E19"/>
  <c r="J50"/>
  <c r="J18"/>
  <c r="J16"/>
  <c r="E16"/>
  <c r="F51"/>
  <c r="J15"/>
  <c r="J13"/>
  <c r="E13"/>
  <c r="F50"/>
  <c r="J12"/>
  <c r="J10"/>
  <c r="J67"/>
  <c i="1" r="L50"/>
  <c r="AM50"/>
  <c r="AM49"/>
  <c r="L49"/>
  <c r="AM47"/>
  <c r="L47"/>
  <c r="L45"/>
  <c r="L44"/>
  <c i="2" r="J81"/>
  <c r="J148"/>
  <c r="J121"/>
  <c r="J80"/>
  <c r="J138"/>
  <c r="BK92"/>
  <c r="BK150"/>
  <c r="J78"/>
  <c r="BK162"/>
  <c r="BK74"/>
  <c r="BK114"/>
  <c r="J89"/>
  <c r="BK131"/>
  <c r="J75"/>
  <c r="BK160"/>
  <c r="J163"/>
  <c r="J110"/>
  <c r="BK140"/>
  <c r="BK96"/>
  <c r="BK147"/>
  <c r="J160"/>
  <c r="J128"/>
  <c r="J125"/>
  <c r="J124"/>
  <c r="J112"/>
  <c r="BK128"/>
  <c r="J155"/>
  <c r="J96"/>
  <c r="BK85"/>
  <c r="J141"/>
  <c r="BK91"/>
  <c r="J161"/>
  <c r="BK78"/>
  <c r="BK155"/>
  <c r="J77"/>
  <c r="J111"/>
  <c r="BK154"/>
  <c r="BK118"/>
  <c r="BK80"/>
  <c r="BK130"/>
  <c r="J134"/>
  <c r="BK93"/>
  <c r="J84"/>
  <c r="J104"/>
  <c r="BK111"/>
  <c r="J106"/>
  <c r="BK142"/>
  <c r="J152"/>
  <c r="BK109"/>
  <c r="BK126"/>
  <c r="J103"/>
  <c r="BK132"/>
  <c r="J158"/>
  <c r="J74"/>
  <c r="J118"/>
  <c r="J102"/>
  <c r="J91"/>
  <c r="J105"/>
  <c r="BK135"/>
  <c r="BK87"/>
  <c r="J126"/>
  <c r="J87"/>
  <c r="BK100"/>
  <c r="J114"/>
  <c r="BK84"/>
  <c r="J95"/>
  <c r="J116"/>
  <c r="J108"/>
  <c r="BK89"/>
  <c r="J145"/>
  <c r="J92"/>
  <c r="J159"/>
  <c r="J115"/>
  <c r="BK106"/>
  <c r="J136"/>
  <c r="J133"/>
  <c r="J131"/>
  <c r="J88"/>
  <c r="BK107"/>
  <c r="J83"/>
  <c r="J86"/>
  <c r="J149"/>
  <c r="BK115"/>
  <c r="J129"/>
  <c r="BK104"/>
  <c r="BK75"/>
  <c r="BK146"/>
  <c i="1" r="AS54"/>
  <c i="2" r="BK83"/>
  <c r="BK98"/>
  <c r="BK134"/>
  <c r="J139"/>
  <c r="BK138"/>
  <c r="J93"/>
  <c r="BK124"/>
  <c r="J154"/>
  <c r="BK123"/>
  <c r="J117"/>
  <c r="BK86"/>
  <c r="J101"/>
  <c r="BK95"/>
  <c r="BK119"/>
  <c r="BK102"/>
  <c r="BK133"/>
  <c r="BK148"/>
  <c r="BK121"/>
  <c r="BK108"/>
  <c r="J142"/>
  <c r="J151"/>
  <c r="J97"/>
  <c r="J153"/>
  <c r="BK110"/>
  <c r="BK156"/>
  <c r="BK157"/>
  <c r="BK112"/>
  <c r="BK152"/>
  <c r="BK137"/>
  <c r="BK81"/>
  <c r="BK161"/>
  <c r="J143"/>
  <c r="BK143"/>
  <c r="J150"/>
  <c r="BK101"/>
  <c r="BK103"/>
  <c r="J146"/>
  <c r="J137"/>
  <c r="J99"/>
  <c r="J120"/>
  <c r="BK105"/>
  <c r="BK97"/>
  <c r="BK153"/>
  <c r="BK129"/>
  <c r="BK139"/>
  <c r="BK122"/>
  <c r="BK151"/>
  <c r="J156"/>
  <c r="BK99"/>
  <c r="J109"/>
  <c r="J113"/>
  <c r="J100"/>
  <c r="BK94"/>
  <c r="J82"/>
  <c r="J127"/>
  <c r="J98"/>
  <c r="BK77"/>
  <c r="BK82"/>
  <c r="BK158"/>
  <c r="J135"/>
  <c r="J94"/>
  <c r="J76"/>
  <c r="BK76"/>
  <c r="J144"/>
  <c r="BK144"/>
  <c r="J130"/>
  <c r="J85"/>
  <c r="BK113"/>
  <c r="BK125"/>
  <c r="BK163"/>
  <c r="BK79"/>
  <c r="J107"/>
  <c r="J90"/>
  <c r="BK136"/>
  <c r="J79"/>
  <c r="J140"/>
  <c r="BK145"/>
  <c r="BK120"/>
  <c r="BK127"/>
  <c r="J122"/>
  <c r="BK149"/>
  <c r="BK116"/>
  <c r="J119"/>
  <c r="BK117"/>
  <c r="BK90"/>
  <c r="J123"/>
  <c r="J147"/>
  <c r="BK159"/>
  <c r="J162"/>
  <c r="BK141"/>
  <c r="J157"/>
  <c r="BK88"/>
  <c r="J132"/>
  <c l="1" r="BK73"/>
  <c r="J73"/>
  <c r="P73"/>
  <c i="1" r="AU55"/>
  <c i="2" r="R73"/>
  <c r="T73"/>
  <c r="J48"/>
  <c r="F70"/>
  <c r="BE109"/>
  <c r="BE116"/>
  <c r="BE126"/>
  <c r="BE127"/>
  <c r="BE146"/>
  <c r="BE149"/>
  <c r="BE99"/>
  <c r="BE105"/>
  <c r="BE140"/>
  <c r="BE141"/>
  <c r="BE101"/>
  <c r="BE104"/>
  <c r="BE112"/>
  <c r="BE124"/>
  <c r="BE129"/>
  <c r="BE136"/>
  <c r="BE147"/>
  <c r="BE152"/>
  <c r="J69"/>
  <c r="BE84"/>
  <c r="BE86"/>
  <c r="BE87"/>
  <c r="BE94"/>
  <c r="BE96"/>
  <c r="BE97"/>
  <c r="BE98"/>
  <c r="BE107"/>
  <c r="BE111"/>
  <c r="BE113"/>
  <c r="BE125"/>
  <c r="BE128"/>
  <c r="BE150"/>
  <c r="BE76"/>
  <c r="BE77"/>
  <c r="BE102"/>
  <c r="BE119"/>
  <c r="BE132"/>
  <c r="BE133"/>
  <c r="BE135"/>
  <c r="BE139"/>
  <c r="BE151"/>
  <c r="BE157"/>
  <c r="BE158"/>
  <c r="BE159"/>
  <c r="BE163"/>
  <c r="F69"/>
  <c r="BE78"/>
  <c r="BE79"/>
  <c r="BE81"/>
  <c r="BE82"/>
  <c r="BE83"/>
  <c r="BE88"/>
  <c r="BE89"/>
  <c r="BE91"/>
  <c r="BE92"/>
  <c r="BE100"/>
  <c r="BE103"/>
  <c r="BE106"/>
  <c r="BE108"/>
  <c r="BE114"/>
  <c r="BE120"/>
  <c r="BE121"/>
  <c r="BE137"/>
  <c r="BE143"/>
  <c r="BE145"/>
  <c r="BE155"/>
  <c r="BE156"/>
  <c r="BE160"/>
  <c r="BE161"/>
  <c r="BE162"/>
  <c r="J70"/>
  <c r="BE75"/>
  <c r="BE85"/>
  <c r="BE90"/>
  <c r="BE93"/>
  <c r="BE95"/>
  <c r="BE110"/>
  <c r="BE130"/>
  <c r="BE131"/>
  <c r="BE134"/>
  <c r="BE148"/>
  <c r="BE153"/>
  <c r="BE154"/>
  <c r="BE74"/>
  <c r="BE80"/>
  <c r="BE115"/>
  <c r="BE117"/>
  <c r="BE118"/>
  <c r="BE122"/>
  <c r="BE123"/>
  <c r="BE138"/>
  <c r="BE142"/>
  <c r="BE144"/>
  <c r="F34"/>
  <c i="1" r="BC55"/>
  <c r="BC54"/>
  <c r="W32"/>
  <c r="AU54"/>
  <c i="2" r="J32"/>
  <c i="1" r="AW55"/>
  <c i="2" r="J28"/>
  <c r="F32"/>
  <c i="1" r="BA55"/>
  <c r="BA54"/>
  <c r="W30"/>
  <c i="2" r="F35"/>
  <c i="1" r="BD55"/>
  <c r="BD54"/>
  <c r="W33"/>
  <c i="2" r="F33"/>
  <c i="1" r="BB55"/>
  <c r="BB54"/>
  <c r="AX54"/>
  <c l="1" r="AG55"/>
  <c i="2" r="J55"/>
  <c i="1" r="AG54"/>
  <c r="AK26"/>
  <c r="W31"/>
  <c r="AY54"/>
  <c r="AW54"/>
  <c r="AK30"/>
  <c i="2" r="F31"/>
  <c i="1" r="AZ55"/>
  <c r="AZ54"/>
  <c r="AV54"/>
  <c r="AK29"/>
  <c i="2" r="J31"/>
  <c i="1" r="AV55"/>
  <c r="AT55"/>
  <c r="AN55"/>
  <c l="1" r="AK35"/>
  <c i="2" r="J37"/>
  <c i="1"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<sst xmlns="http://schemas.openxmlformats.org/spreadsheetml/2006/main">
  <si>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</si>
  <si>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</si>
  <si>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</si>
  <si>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</si>
  <si>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</si>
  <si>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{093796a8-8bb7-4884-b03c-c813fdcee722}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</si>
  <si>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</si>
  <si>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</si>
  <si>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</si>
  <si>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</si>
  <si>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</si>
  <si>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</si>
  <si>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</si>
  <si>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</si>
  <si>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B/5/2022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</si>
  <si>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</si>
  <si>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</si>
  <si>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Infrastruktura - vybavení nábytkem a mobiliářem - část B</t>
  </si>
  <si>
    <t>KSO:</t>
  </si>
  <si>
    <t/>
  </si>
  <si>
    <t>CC-CZ:</t>
  </si>
  <si>
    <t>Místo:</t>
  </si>
  <si>
    <t xml:space="preserve"> </t>
  </si>
  <si>
    <t>Datum:</t>
  </si>
  <si>
    <t>10. 6. 2022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</si>
  <si>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</si>
  <si>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</si>
  <si>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</si>
  <si>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</si>
  <si>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</si>
  <si>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</si>
  <si>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</si>
  <si>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</si>
  <si>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</si>
  <si>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</si>
  <si>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</si>
  <si>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</si>
  <si>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</si>
  <si>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</si>
  <si>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</si>
  <si>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</si>
  <si>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</si>
  <si>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</si>
  <si>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</si>
  <si>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</si>
  <si>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</si>
  <si>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</si>
  <si>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</si>
  <si>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</si>
  <si>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</si>
  <si>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</si>
  <si>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</si>
  <si>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</si>
  <si>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</si>
  <si>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</si>
  <si>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</si>
  <si>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</si>
  <si>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</si>
  <si>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</si>
  <si>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</si>
  <si>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</si>
  <si>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</si>
  <si>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</si>
  <si>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</si>
  <si>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</si>
  <si>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</si>
  <si>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</si>
  <si>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</si>
  <si>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</si>
  <si>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</si>
  <si>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</si>
  <si>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</si>
  <si>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</si>
  <si>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</si>
  <si>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</si>
  <si>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</si>
  <si>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</si>
  <si>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</si>
  <si>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</si>
  <si>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</si>
  <si>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</si>
  <si>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</si>
  <si>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</si>
  <si>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</si>
  <si>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</si>
  <si>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</si>
  <si>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</si>
  <si>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</si>
  <si>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</si>
  <si>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</si>
  <si>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</si>
  <si>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</si>
  <si>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</si>
  <si>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</si>
  <si>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</si>
  <si>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F1</t>
  </si>
  <si>
    <t>Katedra s demonstračním stolem</t>
  </si>
  <si>
    <t>ks</t>
  </si>
  <si>
    <t>8</t>
  </si>
  <si>
    <t>ROZPOCET</t>
  </si>
  <si>
    <t>4</t>
  </si>
  <si>
    <t>1961248279</t>
  </si>
  <si>
    <t>69</t>
  </si>
  <si>
    <t>IT1</t>
  </si>
  <si>
    <t>Katedra</t>
  </si>
  <si>
    <t>1946825407</t>
  </si>
  <si>
    <t>70</t>
  </si>
  <si>
    <t>IT2</t>
  </si>
  <si>
    <t>Zásuvkový díl</t>
  </si>
  <si>
    <t>1773269502</t>
  </si>
  <si>
    <t>71</t>
  </si>
  <si>
    <t>IT3</t>
  </si>
  <si>
    <t>Skříňka nízká</t>
  </si>
  <si>
    <t>1761908218</t>
  </si>
  <si>
    <t>72</t>
  </si>
  <si>
    <t>IT4</t>
  </si>
  <si>
    <t>Žákovská lavice s výklopem</t>
  </si>
  <si>
    <t>-1356056908</t>
  </si>
  <si>
    <t>73</t>
  </si>
  <si>
    <t>IT5</t>
  </si>
  <si>
    <t>Učitelská židle</t>
  </si>
  <si>
    <t>1204693468</t>
  </si>
  <si>
    <t>74</t>
  </si>
  <si>
    <t>IT6</t>
  </si>
  <si>
    <t>Žákovská židle pevná</t>
  </si>
  <si>
    <t>62771516</t>
  </si>
  <si>
    <t>75</t>
  </si>
  <si>
    <t>IT7</t>
  </si>
  <si>
    <t>Žákovská židle otočná</t>
  </si>
  <si>
    <t>1701012103</t>
  </si>
  <si>
    <t>76</t>
  </si>
  <si>
    <t>IT8</t>
  </si>
  <si>
    <t>Pracovní PC stěna</t>
  </si>
  <si>
    <t>-112717378</t>
  </si>
  <si>
    <t>77</t>
  </si>
  <si>
    <t>IT9</t>
  </si>
  <si>
    <t>Stolní nástavec</t>
  </si>
  <si>
    <t>-1721954735</t>
  </si>
  <si>
    <t>78</t>
  </si>
  <si>
    <t>IT10</t>
  </si>
  <si>
    <t>Pracovní stojan</t>
  </si>
  <si>
    <t>2018917731</t>
  </si>
  <si>
    <t>79</t>
  </si>
  <si>
    <t>IT11</t>
  </si>
  <si>
    <t>Robo stůl velký</t>
  </si>
  <si>
    <t>5961762</t>
  </si>
  <si>
    <t>80</t>
  </si>
  <si>
    <t>IT12</t>
  </si>
  <si>
    <t>Taburet</t>
  </si>
  <si>
    <t>96735086</t>
  </si>
  <si>
    <t>81</t>
  </si>
  <si>
    <t>IT13</t>
  </si>
  <si>
    <t>Umyvadlová sestava</t>
  </si>
  <si>
    <t>-1214107485</t>
  </si>
  <si>
    <t>82</t>
  </si>
  <si>
    <t>IT14</t>
  </si>
  <si>
    <t>Stínící roleta</t>
  </si>
  <si>
    <t>1747451088</t>
  </si>
  <si>
    <t>83</t>
  </si>
  <si>
    <t>IT15a</t>
  </si>
  <si>
    <t>Akustiské stěnové obrazy</t>
  </si>
  <si>
    <t>soubor</t>
  </si>
  <si>
    <t>-617291021</t>
  </si>
  <si>
    <t>84</t>
  </si>
  <si>
    <t>IT15b</t>
  </si>
  <si>
    <t>Měření doby dozvuku, opatření dle skutečných výsledků</t>
  </si>
  <si>
    <t>-1761898834</t>
  </si>
  <si>
    <t>85</t>
  </si>
  <si>
    <t>IT16</t>
  </si>
  <si>
    <t>Mobilní robo stůl</t>
  </si>
  <si>
    <t>-1544820528</t>
  </si>
  <si>
    <t>86</t>
  </si>
  <si>
    <t>IT17</t>
  </si>
  <si>
    <t>Laboratorní linka</t>
  </si>
  <si>
    <t>1974000823</t>
  </si>
  <si>
    <t>87</t>
  </si>
  <si>
    <t>IT18</t>
  </si>
  <si>
    <t>Policový regál</t>
  </si>
  <si>
    <t>-1703181013</t>
  </si>
  <si>
    <t>53</t>
  </si>
  <si>
    <t>J1</t>
  </si>
  <si>
    <t>Žákovská lavice</t>
  </si>
  <si>
    <t>-1925091051</t>
  </si>
  <si>
    <t>54</t>
  </si>
  <si>
    <t>J2</t>
  </si>
  <si>
    <t>Žákovská židle</t>
  </si>
  <si>
    <t>-1547009630</t>
  </si>
  <si>
    <t>55</t>
  </si>
  <si>
    <t>J3</t>
  </si>
  <si>
    <t>-86193726</t>
  </si>
  <si>
    <t>56</t>
  </si>
  <si>
    <t>J4</t>
  </si>
  <si>
    <t>Fatboy junior</t>
  </si>
  <si>
    <t>1876658770</t>
  </si>
  <si>
    <t>57</t>
  </si>
  <si>
    <t>J5</t>
  </si>
  <si>
    <t>-1175668344</t>
  </si>
  <si>
    <t>58</t>
  </si>
  <si>
    <t>J6</t>
  </si>
  <si>
    <t>Odpadkový koš trojdílný</t>
  </si>
  <si>
    <t>613125412</t>
  </si>
  <si>
    <t>59</t>
  </si>
  <si>
    <t>J7</t>
  </si>
  <si>
    <t>Úložná skříňka</t>
  </si>
  <si>
    <t>2052555185</t>
  </si>
  <si>
    <t>60</t>
  </si>
  <si>
    <t>J8</t>
  </si>
  <si>
    <t>Knihovna</t>
  </si>
  <si>
    <t>1902210730</t>
  </si>
  <si>
    <t>61</t>
  </si>
  <si>
    <t>J9</t>
  </si>
  <si>
    <t>1390438464</t>
  </si>
  <si>
    <t>62</t>
  </si>
  <si>
    <t>J10</t>
  </si>
  <si>
    <t>Zásobníkový set</t>
  </si>
  <si>
    <t>-122520476</t>
  </si>
  <si>
    <t>63</t>
  </si>
  <si>
    <t>J11</t>
  </si>
  <si>
    <t>Zástěna</t>
  </si>
  <si>
    <t>-861604257</t>
  </si>
  <si>
    <t>64</t>
  </si>
  <si>
    <t>J12</t>
  </si>
  <si>
    <t>Magnetická tabule mobilní oboustranná</t>
  </si>
  <si>
    <t>1931551539</t>
  </si>
  <si>
    <t>65</t>
  </si>
  <si>
    <t>J13</t>
  </si>
  <si>
    <t>Fatboy</t>
  </si>
  <si>
    <t>-244366436</t>
  </si>
  <si>
    <t>66</t>
  </si>
  <si>
    <t>J14</t>
  </si>
  <si>
    <t>Knihovna pojízdná</t>
  </si>
  <si>
    <t>1659397897</t>
  </si>
  <si>
    <t>67</t>
  </si>
  <si>
    <t>J15a</t>
  </si>
  <si>
    <t>Akustický set</t>
  </si>
  <si>
    <t>479760194</t>
  </si>
  <si>
    <t>68</t>
  </si>
  <si>
    <t>J15b</t>
  </si>
  <si>
    <t>Měření doby dozvuku, opatření dle skutečnosti</t>
  </si>
  <si>
    <t>-1322739277</t>
  </si>
  <si>
    <t>42</t>
  </si>
  <si>
    <t>KB1</t>
  </si>
  <si>
    <t>Věšák</t>
  </si>
  <si>
    <t>-1880441435</t>
  </si>
  <si>
    <t>43</t>
  </si>
  <si>
    <t>KB2</t>
  </si>
  <si>
    <t>Umyvadlový set</t>
  </si>
  <si>
    <t>1425340374</t>
  </si>
  <si>
    <t>44</t>
  </si>
  <si>
    <t>KB3</t>
  </si>
  <si>
    <t>Chladnička</t>
  </si>
  <si>
    <t>-2145371842</t>
  </si>
  <si>
    <t>45</t>
  </si>
  <si>
    <t>KB4</t>
  </si>
  <si>
    <t>Mikrovlnná trouba</t>
  </si>
  <si>
    <t>891331064</t>
  </si>
  <si>
    <t>46</t>
  </si>
  <si>
    <t>KB5</t>
  </si>
  <si>
    <t>Horní skříňka</t>
  </si>
  <si>
    <t>1306437228</t>
  </si>
  <si>
    <t>47</t>
  </si>
  <si>
    <t>KB6</t>
  </si>
  <si>
    <t>Skříň</t>
  </si>
  <si>
    <t>277445445</t>
  </si>
  <si>
    <t>48</t>
  </si>
  <si>
    <t>KB7</t>
  </si>
  <si>
    <t>Křeslo</t>
  </si>
  <si>
    <t>1369440860</t>
  </si>
  <si>
    <t>49</t>
  </si>
  <si>
    <t>KB8</t>
  </si>
  <si>
    <t>Konferenční stolek</t>
  </si>
  <si>
    <t>553111618</t>
  </si>
  <si>
    <t>50</t>
  </si>
  <si>
    <t>KB9</t>
  </si>
  <si>
    <t>Učitelská stěna</t>
  </si>
  <si>
    <t>350293438</t>
  </si>
  <si>
    <t>51</t>
  </si>
  <si>
    <t>KB10</t>
  </si>
  <si>
    <t>Kancelářské křeslo</t>
  </si>
  <si>
    <t>218142678</t>
  </si>
  <si>
    <t>52</t>
  </si>
  <si>
    <t>KB11</t>
  </si>
  <si>
    <t>Duo nástěnka</t>
  </si>
  <si>
    <t>-334922830</t>
  </si>
  <si>
    <t>28</t>
  </si>
  <si>
    <t>B1</t>
  </si>
  <si>
    <t>-1911735638</t>
  </si>
  <si>
    <t>29</t>
  </si>
  <si>
    <t>B2</t>
  </si>
  <si>
    <t>798337843</t>
  </si>
  <si>
    <t>30</t>
  </si>
  <si>
    <t>B3</t>
  </si>
  <si>
    <t>1453746937</t>
  </si>
  <si>
    <t>31</t>
  </si>
  <si>
    <t>B4</t>
  </si>
  <si>
    <t>Demonstrační stůl</t>
  </si>
  <si>
    <t>-1340830107</t>
  </si>
  <si>
    <t>32</t>
  </si>
  <si>
    <t>B5</t>
  </si>
  <si>
    <t>-1108175939</t>
  </si>
  <si>
    <t>33</t>
  </si>
  <si>
    <t>B6</t>
  </si>
  <si>
    <t>Dřezová sestava</t>
  </si>
  <si>
    <t>-1037993892</t>
  </si>
  <si>
    <t>34</t>
  </si>
  <si>
    <t>B7</t>
  </si>
  <si>
    <t>-2038088960</t>
  </si>
  <si>
    <t>35</t>
  </si>
  <si>
    <t>B8</t>
  </si>
  <si>
    <t>Odpadkový koš</t>
  </si>
  <si>
    <t>104005356</t>
  </si>
  <si>
    <t>36</t>
  </si>
  <si>
    <t>B9</t>
  </si>
  <si>
    <t>Skříňová sestava</t>
  </si>
  <si>
    <t>-4925442</t>
  </si>
  <si>
    <t>37</t>
  </si>
  <si>
    <t>B10</t>
  </si>
  <si>
    <t>-1920205314</t>
  </si>
  <si>
    <t>38</t>
  </si>
  <si>
    <t>B11</t>
  </si>
  <si>
    <t>716792161</t>
  </si>
  <si>
    <t>39</t>
  </si>
  <si>
    <t>B12</t>
  </si>
  <si>
    <t>654758659</t>
  </si>
  <si>
    <t>40</t>
  </si>
  <si>
    <t>B13a</t>
  </si>
  <si>
    <t>Akustický obraz</t>
  </si>
  <si>
    <t>1295517770</t>
  </si>
  <si>
    <t>41</t>
  </si>
  <si>
    <t>B13b</t>
  </si>
  <si>
    <t>Měření doby dozvuku, návrh opatření dle skutečnosti</t>
  </si>
  <si>
    <t>-695588436</t>
  </si>
  <si>
    <t>F2</t>
  </si>
  <si>
    <t xml:space="preserve">Učitelská židle_x000d_
</t>
  </si>
  <si>
    <t>-562737288</t>
  </si>
  <si>
    <t>3</t>
  </si>
  <si>
    <t>F3</t>
  </si>
  <si>
    <t xml:space="preserve">Dřezová sestava_x000d_
</t>
  </si>
  <si>
    <t>-759855234</t>
  </si>
  <si>
    <t>F4</t>
  </si>
  <si>
    <t xml:space="preserve">Odkapávač_x000d_
</t>
  </si>
  <si>
    <t>506605502</t>
  </si>
  <si>
    <t>5</t>
  </si>
  <si>
    <t>F5</t>
  </si>
  <si>
    <t xml:space="preserve">Zásobníkový set_x000d_
</t>
  </si>
  <si>
    <t>1148338499</t>
  </si>
  <si>
    <t>6</t>
  </si>
  <si>
    <t>F6</t>
  </si>
  <si>
    <t xml:space="preserve">Skříňová sestava_x000d_
</t>
  </si>
  <si>
    <t>2001418048</t>
  </si>
  <si>
    <t>7</t>
  </si>
  <si>
    <t>F7</t>
  </si>
  <si>
    <t xml:space="preserve">Knihovna_x000d_
</t>
  </si>
  <si>
    <t>-1027621185</t>
  </si>
  <si>
    <t>F8</t>
  </si>
  <si>
    <t xml:space="preserve">Úložná skříň kovová_x000d_
</t>
  </si>
  <si>
    <t>-2072015820</t>
  </si>
  <si>
    <t>9</t>
  </si>
  <si>
    <t>F9</t>
  </si>
  <si>
    <t xml:space="preserve">Laboratorní linka_x000d_
</t>
  </si>
  <si>
    <t>1455460367</t>
  </si>
  <si>
    <t>10</t>
  </si>
  <si>
    <t>F10</t>
  </si>
  <si>
    <t xml:space="preserve">Zatemňovací rolety_x000d_
</t>
  </si>
  <si>
    <t>1000858805</t>
  </si>
  <si>
    <t>11</t>
  </si>
  <si>
    <t>F11</t>
  </si>
  <si>
    <t xml:space="preserve">Odpadkový koš trojdílný_x000d_
</t>
  </si>
  <si>
    <t>-2110242494</t>
  </si>
  <si>
    <t>12</t>
  </si>
  <si>
    <t>F12a</t>
  </si>
  <si>
    <t xml:space="preserve">Akustický obraz_x000d_
</t>
  </si>
  <si>
    <t>1119715768</t>
  </si>
  <si>
    <t>13</t>
  </si>
  <si>
    <t>F12b</t>
  </si>
  <si>
    <t xml:space="preserve">Měření doby dozvuku, návrh opatření dle skutečnosti_x000d_
</t>
  </si>
  <si>
    <t>1361240270</t>
  </si>
  <si>
    <t>14</t>
  </si>
  <si>
    <t>KF1</t>
  </si>
  <si>
    <t xml:space="preserve">Věšák_x000d_
</t>
  </si>
  <si>
    <t>-284353786</t>
  </si>
  <si>
    <t>KF2</t>
  </si>
  <si>
    <t xml:space="preserve">Umyvadlový set _x000d_
</t>
  </si>
  <si>
    <t>928052876</t>
  </si>
  <si>
    <t>16</t>
  </si>
  <si>
    <t>KF3</t>
  </si>
  <si>
    <t xml:space="preserve">Chladnička_x000d_
</t>
  </si>
  <si>
    <t>392106309</t>
  </si>
  <si>
    <t>17</t>
  </si>
  <si>
    <t>KF4</t>
  </si>
  <si>
    <t xml:space="preserve">Mikrovlnná trouba_x000d_
</t>
  </si>
  <si>
    <t>-1762226664</t>
  </si>
  <si>
    <t>18</t>
  </si>
  <si>
    <t>KF5</t>
  </si>
  <si>
    <t xml:space="preserve">Horní skříňka_x000d_
</t>
  </si>
  <si>
    <t>1023778602</t>
  </si>
  <si>
    <t>19</t>
  </si>
  <si>
    <t>KF6</t>
  </si>
  <si>
    <t xml:space="preserve">Skříň_x000d_
</t>
  </si>
  <si>
    <t>591536232</t>
  </si>
  <si>
    <t>20</t>
  </si>
  <si>
    <t>KF7</t>
  </si>
  <si>
    <t xml:space="preserve">Skříň široká_x000d_
</t>
  </si>
  <si>
    <t>-1867582754</t>
  </si>
  <si>
    <t>KF8</t>
  </si>
  <si>
    <t xml:space="preserve">Skříň velká_x000d_
</t>
  </si>
  <si>
    <t>-1403959439</t>
  </si>
  <si>
    <t>22</t>
  </si>
  <si>
    <t>KF9</t>
  </si>
  <si>
    <t xml:space="preserve">Policový díl čtvrtkruh_x000d_
</t>
  </si>
  <si>
    <t>844408381</t>
  </si>
  <si>
    <t>23</t>
  </si>
  <si>
    <t>KF10</t>
  </si>
  <si>
    <t xml:space="preserve">Křeslo_x000d_
</t>
  </si>
  <si>
    <t>-92654026</t>
  </si>
  <si>
    <t>24</t>
  </si>
  <si>
    <t>KF11</t>
  </si>
  <si>
    <t xml:space="preserve">Konferenční stolek_x000d_
</t>
  </si>
  <si>
    <t>-1513620581</t>
  </si>
  <si>
    <t>25</t>
  </si>
  <si>
    <t>KF12</t>
  </si>
  <si>
    <t xml:space="preserve">Učitelská stěna_x000d_
</t>
  </si>
  <si>
    <t>580472128</t>
  </si>
  <si>
    <t>26</t>
  </si>
  <si>
    <t>KF13</t>
  </si>
  <si>
    <t xml:space="preserve">Kancelářské křeslo_x000d_
</t>
  </si>
  <si>
    <t>-422762511</t>
  </si>
  <si>
    <t>27</t>
  </si>
  <si>
    <t>KF14</t>
  </si>
  <si>
    <t xml:space="preserve">Duo nástěnka_x000d_
</t>
  </si>
  <si>
    <t>-2137560037</t>
  </si>
  <si>
    <t>88</t>
  </si>
  <si>
    <t>K</t>
  </si>
  <si>
    <t>R01</t>
  </si>
  <si>
    <t>Zpracování výrobní/dílenské dokumentace navržených prvků</t>
  </si>
  <si>
    <t>1609838691</t>
  </si>
  <si>
    <t>89</t>
  </si>
  <si>
    <t>R02</t>
  </si>
  <si>
    <t>Zaměření skutečného stavu před výrobou</t>
  </si>
  <si>
    <t>-1089509881</t>
  </si>
  <si>
    <t>90</t>
  </si>
  <si>
    <t>R03</t>
  </si>
  <si>
    <t>Koordinační činnost v rámci celého projektu</t>
  </si>
  <si>
    <t>1971051495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</si>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</sst>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2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3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5" fillId="0" borderId="15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5" fillId="0" borderId="15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right" vertical="center"/>
    </xf>
    <xf numFmtId="0" fontId="16" fillId="4" borderId="9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4" fillId="0" borderId="15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5" fillId="0" borderId="13" xfId="0" applyNumberFormat="1" applyFont="1" applyBorder="1" applyAlignment="1" applyProtection="1"/>
    <xf numFmtId="166" fontId="25" fillId="0" borderId="14" xfId="0" applyNumberFormat="1" applyFont="1" applyBorder="1" applyAlignment="1" applyProtection="1"/>
    <xf numFmtId="4" fontId="26" fillId="0" borderId="0" xfId="0" applyNumberFormat="1" applyFont="1" applyAlignment="1">
      <alignment vertical="center"/>
    </xf>
    <xf numFmtId="0" fontId="27" fillId="0" borderId="23" xfId="0" applyFont="1" applyBorder="1" applyAlignment="1" applyProtection="1">
      <alignment horizontal="center" vertical="center"/>
    </xf>
    <xf numFmtId="49" fontId="27" fillId="0" borderId="23" xfId="0" applyNumberFormat="1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center" vertical="center" wrapText="1"/>
    </xf>
    <xf numFmtId="167" fontId="27" fillId="0" borderId="23" xfId="0" applyNumberFormat="1" applyFont="1" applyBorder="1" applyAlignment="1" applyProtection="1">
      <alignment vertical="center"/>
    </xf>
    <xf numFmtId="4" fontId="27" fillId="2" borderId="23" xfId="0" applyNumberFormat="1" applyFont="1" applyFill="1" applyBorder="1" applyAlignment="1" applyProtection="1">
      <alignment vertical="center"/>
      <protection locked="0"/>
    </xf>
    <xf numFmtId="4" fontId="27" fillId="0" borderId="23" xfId="0" applyNumberFormat="1" applyFont="1" applyBorder="1" applyAlignment="1" applyProtection="1">
      <alignment vertical="center"/>
    </xf>
    <xf numFmtId="0" fontId="28" fillId="0" borderId="4" xfId="0" applyFont="1" applyBorder="1" applyAlignment="1">
      <alignment vertical="center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6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6" fillId="0" borderId="23" xfId="0" applyFont="1" applyBorder="1" applyAlignment="1" applyProtection="1">
      <alignment horizontal="center" vertical="center"/>
    </xf>
    <xf numFmtId="49" fontId="16" fillId="0" borderId="23" xfId="0" applyNumberFormat="1" applyFont="1" applyBorder="1" applyAlignment="1" applyProtection="1">
      <alignment horizontal="left" vertical="center" wrapText="1"/>
    </xf>
    <xf numFmtId="0" fontId="16" fillId="0" borderId="23" xfId="0" applyFont="1" applyBorder="1" applyAlignment="1" applyProtection="1">
      <alignment horizontal="left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167" fontId="16" fillId="0" borderId="23" xfId="0" applyNumberFormat="1" applyFont="1" applyBorder="1" applyAlignment="1" applyProtection="1">
      <alignment vertical="center"/>
    </xf>
    <xf numFmtId="4" fontId="16" fillId="2" borderId="23" xfId="0" applyNumberFormat="1" applyFont="1" applyFill="1" applyBorder="1" applyAlignment="1" applyProtection="1">
      <alignment vertical="center"/>
      <protection locked="0"/>
    </xf>
    <xf numFmtId="4" fontId="16" fillId="0" borderId="23" xfId="0" applyNumberFormat="1" applyFont="1" applyBorder="1" applyAlignment="1" applyProtection="1">
      <alignment vertical="center"/>
    </xf>
    <xf numFmtId="0" fontId="17" fillId="2" borderId="15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  <xf numFmtId="166" fontId="17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31" fillId="0" borderId="29" xfId="0" applyFont="1" applyBorder="1" applyAlignment="1">
      <alignment horizontal="left" wrapText="1"/>
    </xf>
    <xf numFmtId="0" fontId="29" fillId="0" borderId="28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horizontal="left" vertical="center" wrapText="1"/>
    </xf>
    <xf numFmtId="49" fontId="32" fillId="0" borderId="1" xfId="0" applyNumberFormat="1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29" fillId="0" borderId="28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2" fillId="0" borderId="1" xfId="0" applyFont="1" applyBorder="1" applyAlignment="1">
      <alignment vertical="top"/>
    </xf>
    <xf numFmtId="49" fontId="3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1" fillId="0" borderId="29" xfId="0" applyFont="1" applyBorder="1" applyAlignment="1">
      <alignment horizontal="left"/>
    </xf>
    <xf numFmtId="0" fontId="35" fillId="0" borderId="29" xfId="0" applyFont="1" applyBorder="1" applyAlignment="1"/>
    <xf numFmtId="0" fontId="29" fillId="0" borderId="27" xfId="0" applyFont="1" applyBorder="1" applyAlignment="1">
      <alignment vertical="top"/>
    </xf>
    <xf numFmtId="0" fontId="29" fillId="0" borderId="28" xfId="0" applyFont="1" applyBorder="1" applyAlignment="1">
      <alignment vertical="top"/>
    </xf>
    <xf numFmtId="0" fontId="29" fillId="0" borderId="30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0" fontId="2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2" t="s">
        <v>6</v>
      </c>
      <c r="BT2" s="12" t="s">
        <v>7</v>
      </c>
    </row>
    <row r="3" s="1" customFormat="1" ht="6.96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="1" customFormat="1" ht="24.96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s="1" customFormat="1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BE5" s="23" t="s">
        <v>15</v>
      </c>
      <c r="BS5" s="12" t="s">
        <v>6</v>
      </c>
    </row>
    <row r="6" s="1" customFormat="1" ht="36.96" customHeight="1">
      <c r="B6" s="16"/>
      <c r="C6" s="17"/>
      <c r="D6" s="24" t="s">
        <v>16</v>
      </c>
      <c r="E6" s="17"/>
      <c r="F6" s="17"/>
      <c r="G6" s="17"/>
      <c r="H6" s="17"/>
      <c r="I6" s="17"/>
      <c r="J6" s="17"/>
      <c r="K6" s="25" t="s">
        <v>17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5"/>
      <c r="BE6" s="26"/>
      <c r="BS6" s="12" t="s">
        <v>6</v>
      </c>
    </row>
    <row r="7" s="1" customFormat="1" ht="12" customHeight="1">
      <c r="B7" s="16"/>
      <c r="C7" s="17"/>
      <c r="D7" s="27" t="s">
        <v>18</v>
      </c>
      <c r="E7" s="17"/>
      <c r="F7" s="17"/>
      <c r="G7" s="17"/>
      <c r="H7" s="17"/>
      <c r="I7" s="17"/>
      <c r="J7" s="17"/>
      <c r="K7" s="22" t="s">
        <v>19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 t="s">
        <v>20</v>
      </c>
      <c r="AL7" s="17"/>
      <c r="AM7" s="17"/>
      <c r="AN7" s="22" t="s">
        <v>19</v>
      </c>
      <c r="AO7" s="17"/>
      <c r="AP7" s="17"/>
      <c r="AQ7" s="17"/>
      <c r="AR7" s="15"/>
      <c r="BE7" s="26"/>
      <c r="BS7" s="12" t="s">
        <v>6</v>
      </c>
    </row>
    <row r="8" s="1" customFormat="1" ht="12" customHeight="1">
      <c r="B8" s="16"/>
      <c r="C8" s="17"/>
      <c r="D8" s="27" t="s">
        <v>21</v>
      </c>
      <c r="E8" s="17"/>
      <c r="F8" s="17"/>
      <c r="G8" s="17"/>
      <c r="H8" s="17"/>
      <c r="I8" s="17"/>
      <c r="J8" s="17"/>
      <c r="K8" s="22" t="s">
        <v>22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7" t="s">
        <v>23</v>
      </c>
      <c r="AL8" s="17"/>
      <c r="AM8" s="17"/>
      <c r="AN8" s="28" t="s">
        <v>24</v>
      </c>
      <c r="AO8" s="17"/>
      <c r="AP8" s="17"/>
      <c r="AQ8" s="17"/>
      <c r="AR8" s="15"/>
      <c r="BE8" s="26"/>
      <c r="BS8" s="12" t="s">
        <v>6</v>
      </c>
    </row>
    <row r="9" s="1" customFormat="1" ht="14.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6"/>
      <c r="BS9" s="12" t="s">
        <v>6</v>
      </c>
    </row>
    <row r="10" s="1" customFormat="1" ht="12" customHeight="1">
      <c r="B10" s="16"/>
      <c r="C10" s="17"/>
      <c r="D10" s="27" t="s">
        <v>25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7" t="s">
        <v>26</v>
      </c>
      <c r="AL10" s="17"/>
      <c r="AM10" s="17"/>
      <c r="AN10" s="22" t="s">
        <v>19</v>
      </c>
      <c r="AO10" s="17"/>
      <c r="AP10" s="17"/>
      <c r="AQ10" s="17"/>
      <c r="AR10" s="15"/>
      <c r="BE10" s="26"/>
      <c r="BS10" s="12" t="s">
        <v>6</v>
      </c>
    </row>
    <row r="11" s="1" customFormat="1" ht="18.48" customHeight="1">
      <c r="B11" s="16"/>
      <c r="C11" s="17"/>
      <c r="D11" s="17"/>
      <c r="E11" s="22" t="s">
        <v>22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 t="s">
        <v>27</v>
      </c>
      <c r="AL11" s="17"/>
      <c r="AM11" s="17"/>
      <c r="AN11" s="22" t="s">
        <v>19</v>
      </c>
      <c r="AO11" s="17"/>
      <c r="AP11" s="17"/>
      <c r="AQ11" s="17"/>
      <c r="AR11" s="15"/>
      <c r="BE11" s="26"/>
      <c r="BS11" s="12" t="s">
        <v>6</v>
      </c>
    </row>
    <row r="12" s="1" customFormat="1" ht="6.96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6"/>
      <c r="BS12" s="12" t="s">
        <v>6</v>
      </c>
    </row>
    <row r="13" s="1" customFormat="1" ht="12" customHeight="1">
      <c r="B13" s="16"/>
      <c r="C13" s="17"/>
      <c r="D13" s="27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 t="s">
        <v>26</v>
      </c>
      <c r="AL13" s="17"/>
      <c r="AM13" s="17"/>
      <c r="AN13" s="29" t="s">
        <v>29</v>
      </c>
      <c r="AO13" s="17"/>
      <c r="AP13" s="17"/>
      <c r="AQ13" s="17"/>
      <c r="AR13" s="15"/>
      <c r="BE13" s="26"/>
      <c r="BS13" s="12" t="s">
        <v>6</v>
      </c>
    </row>
    <row r="14">
      <c r="B14" s="16"/>
      <c r="C14" s="17"/>
      <c r="D14" s="17"/>
      <c r="E14" s="29" t="s">
        <v>29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27</v>
      </c>
      <c r="AL14" s="17"/>
      <c r="AM14" s="17"/>
      <c r="AN14" s="29" t="s">
        <v>29</v>
      </c>
      <c r="AO14" s="17"/>
      <c r="AP14" s="17"/>
      <c r="AQ14" s="17"/>
      <c r="AR14" s="15"/>
      <c r="BE14" s="26"/>
      <c r="BS14" s="12" t="s">
        <v>6</v>
      </c>
    </row>
    <row r="15" s="1" customFormat="1" ht="6.96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6"/>
      <c r="BS15" s="12" t="s">
        <v>4</v>
      </c>
    </row>
    <row r="16" s="1" customFormat="1" ht="12" customHeight="1">
      <c r="B16" s="16"/>
      <c r="C16" s="17"/>
      <c r="D16" s="27" t="s">
        <v>30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7" t="s">
        <v>26</v>
      </c>
      <c r="AL16" s="17"/>
      <c r="AM16" s="17"/>
      <c r="AN16" s="22" t="s">
        <v>19</v>
      </c>
      <c r="AO16" s="17"/>
      <c r="AP16" s="17"/>
      <c r="AQ16" s="17"/>
      <c r="AR16" s="15"/>
      <c r="BE16" s="26"/>
      <c r="BS16" s="12" t="s">
        <v>4</v>
      </c>
    </row>
    <row r="17" s="1" customFormat="1" ht="18.48" customHeight="1">
      <c r="B17" s="16"/>
      <c r="C17" s="17"/>
      <c r="D17" s="17"/>
      <c r="E17" s="22" t="s">
        <v>22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 t="s">
        <v>27</v>
      </c>
      <c r="AL17" s="17"/>
      <c r="AM17" s="17"/>
      <c r="AN17" s="22" t="s">
        <v>19</v>
      </c>
      <c r="AO17" s="17"/>
      <c r="AP17" s="17"/>
      <c r="AQ17" s="17"/>
      <c r="AR17" s="15"/>
      <c r="BE17" s="26"/>
      <c r="BS17" s="12" t="s">
        <v>4</v>
      </c>
    </row>
    <row r="18" s="1" customFormat="1" ht="6.96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6"/>
      <c r="BS18" s="12" t="s">
        <v>6</v>
      </c>
    </row>
    <row r="19" s="1" customFormat="1" ht="12" customHeight="1">
      <c r="B19" s="16"/>
      <c r="C19" s="17"/>
      <c r="D19" s="27" t="s">
        <v>31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 t="s">
        <v>26</v>
      </c>
      <c r="AL19" s="17"/>
      <c r="AM19" s="17"/>
      <c r="AN19" s="22" t="s">
        <v>19</v>
      </c>
      <c r="AO19" s="17"/>
      <c r="AP19" s="17"/>
      <c r="AQ19" s="17"/>
      <c r="AR19" s="15"/>
      <c r="BE19" s="26"/>
      <c r="BS19" s="12" t="s">
        <v>6</v>
      </c>
    </row>
    <row r="20" s="1" customFormat="1" ht="18.48" customHeight="1">
      <c r="B20" s="16"/>
      <c r="C20" s="17"/>
      <c r="D20" s="17"/>
      <c r="E20" s="22" t="s">
        <v>22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7" t="s">
        <v>27</v>
      </c>
      <c r="AL20" s="17"/>
      <c r="AM20" s="17"/>
      <c r="AN20" s="22" t="s">
        <v>19</v>
      </c>
      <c r="AO20" s="17"/>
      <c r="AP20" s="17"/>
      <c r="AQ20" s="17"/>
      <c r="AR20" s="15"/>
      <c r="BE20" s="26"/>
      <c r="BS20" s="12" t="s">
        <v>4</v>
      </c>
    </row>
    <row r="21" s="1" customFormat="1" ht="6.96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6"/>
    </row>
    <row r="22" s="1" customFormat="1" ht="12" customHeight="1">
      <c r="B22" s="16"/>
      <c r="C22" s="17"/>
      <c r="D22" s="27" t="s">
        <v>32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6"/>
    </row>
    <row r="23" s="1" customFormat="1" ht="47.25" customHeight="1">
      <c r="B23" s="16"/>
      <c r="C23" s="17"/>
      <c r="D23" s="17"/>
      <c r="E23" s="31" t="s">
        <v>33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7"/>
      <c r="AP23" s="17"/>
      <c r="AQ23" s="17"/>
      <c r="AR23" s="15"/>
      <c r="BE23" s="26"/>
    </row>
    <row r="24" s="1" customFormat="1" ht="6.96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6"/>
    </row>
    <row r="25" s="1" customFormat="1" ht="6.96" customHeight="1">
      <c r="B25" s="16"/>
      <c r="C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17"/>
      <c r="AQ25" s="17"/>
      <c r="AR25" s="15"/>
      <c r="BE25" s="26"/>
    </row>
    <row r="26" s="2" customFormat="1" ht="25.92" customHeight="1">
      <c r="A26" s="33"/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ROUND(AG54,2)</f>
        <v>0</v>
      </c>
      <c r="AL26" s="37"/>
      <c r="AM26" s="37"/>
      <c r="AN26" s="37"/>
      <c r="AO26" s="37"/>
      <c r="AP26" s="35"/>
      <c r="AQ26" s="35"/>
      <c r="AR26" s="39"/>
      <c r="BE26" s="26"/>
    </row>
    <row r="27" s="2" customFormat="1" ht="6.96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6"/>
    </row>
    <row r="28" s="2" customFormat="1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35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36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37</v>
      </c>
      <c r="AL28" s="40"/>
      <c r="AM28" s="40"/>
      <c r="AN28" s="40"/>
      <c r="AO28" s="40"/>
      <c r="AP28" s="35"/>
      <c r="AQ28" s="35"/>
      <c r="AR28" s="39"/>
      <c r="BE28" s="26"/>
    </row>
    <row r="29" s="3" customFormat="1" ht="14.4" customHeight="1">
      <c r="A29" s="3"/>
      <c r="B29" s="41"/>
      <c r="C29" s="42"/>
      <c r="D29" s="27" t="s">
        <v>38</v>
      </c>
      <c r="E29" s="42"/>
      <c r="F29" s="27" t="s">
        <v>39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ROUND(AZ54,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ROUND(AV54, 2)</f>
        <v>0</v>
      </c>
      <c r="AL29" s="42"/>
      <c r="AM29" s="42"/>
      <c r="AN29" s="42"/>
      <c r="AO29" s="42"/>
      <c r="AP29" s="42"/>
      <c r="AQ29" s="42"/>
      <c r="AR29" s="45"/>
      <c r="BE29" s="46"/>
    </row>
    <row r="30" s="3" customFormat="1" ht="14.4" customHeight="1">
      <c r="A30" s="3"/>
      <c r="B30" s="41"/>
      <c r="C30" s="42"/>
      <c r="D30" s="42"/>
      <c r="E30" s="42"/>
      <c r="F30" s="27" t="s">
        <v>40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ROUND(BA54,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ROUND(AW54, 2)</f>
        <v>0</v>
      </c>
      <c r="AL30" s="42"/>
      <c r="AM30" s="42"/>
      <c r="AN30" s="42"/>
      <c r="AO30" s="42"/>
      <c r="AP30" s="42"/>
      <c r="AQ30" s="42"/>
      <c r="AR30" s="45"/>
      <c r="BE30" s="46"/>
    </row>
    <row r="31" hidden="1" s="3" customFormat="1" ht="14.4" customHeight="1">
      <c r="A31" s="3"/>
      <c r="B31" s="41"/>
      <c r="C31" s="42"/>
      <c r="D31" s="42"/>
      <c r="E31" s="42"/>
      <c r="F31" s="27" t="s">
        <v>41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ROUND(BB54,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46"/>
    </row>
    <row r="32" hidden="1" s="3" customFormat="1" ht="14.4" customHeight="1">
      <c r="A32" s="3"/>
      <c r="B32" s="41"/>
      <c r="C32" s="42"/>
      <c r="D32" s="42"/>
      <c r="E32" s="42"/>
      <c r="F32" s="27" t="s">
        <v>42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ROUND(BC54,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46"/>
    </row>
    <row r="33" hidden="1" s="3" customFormat="1" ht="14.4" customHeight="1">
      <c r="A33" s="3"/>
      <c r="B33" s="41"/>
      <c r="C33" s="42"/>
      <c r="D33" s="42"/>
      <c r="E33" s="42"/>
      <c r="F33" s="27" t="s">
        <v>43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ROUND(BD54,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3"/>
    </row>
    <row r="34" s="2" customFormat="1" ht="6.96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33"/>
    </row>
    <row r="35" s="2" customFormat="1" ht="25.92" customHeight="1">
      <c r="A35" s="33"/>
      <c r="B35" s="34"/>
      <c r="C35" s="47"/>
      <c r="D35" s="48" t="s">
        <v>44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45</v>
      </c>
      <c r="U35" s="49"/>
      <c r="V35" s="49"/>
      <c r="W35" s="49"/>
      <c r="X35" s="51" t="s">
        <v>46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9"/>
      <c r="BE35" s="33"/>
    </row>
    <row r="36" s="2" customFormat="1" ht="6.96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  <c r="BE36" s="33"/>
    </row>
    <row r="37" s="2" customFormat="1" ht="6.96" customHeight="1">
      <c r="A37" s="33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39"/>
      <c r="BE37" s="33"/>
    </row>
    <row r="41" s="2" customFormat="1" ht="6.96" customHeight="1">
      <c r="A41" s="33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39"/>
      <c r="BE41" s="33"/>
    </row>
    <row r="42" s="2" customFormat="1" ht="24.96" customHeight="1">
      <c r="A42" s="33"/>
      <c r="B42" s="34"/>
      <c r="C42" s="18" t="s">
        <v>47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9"/>
      <c r="BE42" s="33"/>
    </row>
    <row r="43" s="2" customFormat="1" ht="6.96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9"/>
      <c r="BE43" s="33"/>
    </row>
    <row r="44" s="4" customFormat="1" ht="12" customHeight="1">
      <c r="A44" s="4"/>
      <c r="B44" s="58"/>
      <c r="C44" s="27" t="s">
        <v>13</v>
      </c>
      <c r="D44" s="59"/>
      <c r="E44" s="59"/>
      <c r="F44" s="59"/>
      <c r="G44" s="59"/>
      <c r="H44" s="59"/>
      <c r="I44" s="59"/>
      <c r="J44" s="59"/>
      <c r="K44" s="59"/>
      <c r="L44" s="59" t="str">
        <f>K5</f>
        <v>B/5/2022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60"/>
      <c r="BE44" s="4"/>
    </row>
    <row r="45" s="5" customFormat="1" ht="36.96" customHeight="1">
      <c r="A45" s="5"/>
      <c r="B45" s="61"/>
      <c r="C45" s="62" t="s">
        <v>16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Infrastruktura - vybavení nábytkem a mobiliářem - část B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  <c r="BE45" s="5"/>
    </row>
    <row r="46" s="2" customFormat="1" ht="6.96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9"/>
      <c r="BE46" s="33"/>
    </row>
    <row r="47" s="2" customFormat="1" ht="12" customHeight="1">
      <c r="A47" s="33"/>
      <c r="B47" s="34"/>
      <c r="C47" s="27" t="s">
        <v>21</v>
      </c>
      <c r="D47" s="35"/>
      <c r="E47" s="35"/>
      <c r="F47" s="35"/>
      <c r="G47" s="35"/>
      <c r="H47" s="35"/>
      <c r="I47" s="35"/>
      <c r="J47" s="35"/>
      <c r="K47" s="35"/>
      <c r="L47" s="66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7" t="s">
        <v>23</v>
      </c>
      <c r="AJ47" s="35"/>
      <c r="AK47" s="35"/>
      <c r="AL47" s="35"/>
      <c r="AM47" s="67" t="str">
        <f>IF(AN8= "","",AN8)</f>
        <v>10. 6. 2022</v>
      </c>
      <c r="AN47" s="67"/>
      <c r="AO47" s="35"/>
      <c r="AP47" s="35"/>
      <c r="AQ47" s="35"/>
      <c r="AR47" s="39"/>
      <c r="BE47" s="33"/>
    </row>
    <row r="48" s="2" customFormat="1" ht="6.96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9"/>
      <c r="BE48" s="33"/>
    </row>
    <row r="49" s="2" customFormat="1" ht="15.15" customHeight="1">
      <c r="A49" s="33"/>
      <c r="B49" s="34"/>
      <c r="C49" s="27" t="s">
        <v>25</v>
      </c>
      <c r="D49" s="35"/>
      <c r="E49" s="35"/>
      <c r="F49" s="35"/>
      <c r="G49" s="35"/>
      <c r="H49" s="35"/>
      <c r="I49" s="35"/>
      <c r="J49" s="35"/>
      <c r="K49" s="35"/>
      <c r="L49" s="59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7" t="s">
        <v>30</v>
      </c>
      <c r="AJ49" s="35"/>
      <c r="AK49" s="35"/>
      <c r="AL49" s="35"/>
      <c r="AM49" s="68" t="str">
        <f>IF(E17="","",E17)</f>
        <v xml:space="preserve"> </v>
      </c>
      <c r="AN49" s="59"/>
      <c r="AO49" s="59"/>
      <c r="AP49" s="59"/>
      <c r="AQ49" s="35"/>
      <c r="AR49" s="39"/>
      <c r="AS49" s="69" t="s">
        <v>48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  <c r="BE49" s="33"/>
    </row>
    <row r="50" s="2" customFormat="1" ht="15.15" customHeight="1">
      <c r="A50" s="33"/>
      <c r="B50" s="34"/>
      <c r="C50" s="27" t="s">
        <v>28</v>
      </c>
      <c r="D50" s="35"/>
      <c r="E50" s="35"/>
      <c r="F50" s="35"/>
      <c r="G50" s="35"/>
      <c r="H50" s="35"/>
      <c r="I50" s="35"/>
      <c r="J50" s="35"/>
      <c r="K50" s="35"/>
      <c r="L50" s="59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7" t="s">
        <v>31</v>
      </c>
      <c r="AJ50" s="35"/>
      <c r="AK50" s="35"/>
      <c r="AL50" s="35"/>
      <c r="AM50" s="68" t="str">
        <f>IF(E20="","",E20)</f>
        <v xml:space="preserve"> </v>
      </c>
      <c r="AN50" s="59"/>
      <c r="AO50" s="59"/>
      <c r="AP50" s="59"/>
      <c r="AQ50" s="35"/>
      <c r="AR50" s="39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  <c r="BE50" s="33"/>
    </row>
    <row r="51" s="2" customFormat="1" ht="10.8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9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  <c r="BE51" s="33"/>
    </row>
    <row r="52" s="2" customFormat="1" ht="29.28" customHeight="1">
      <c r="A52" s="33"/>
      <c r="B52" s="34"/>
      <c r="C52" s="81" t="s">
        <v>49</v>
      </c>
      <c r="D52" s="82"/>
      <c r="E52" s="82"/>
      <c r="F52" s="82"/>
      <c r="G52" s="82"/>
      <c r="H52" s="83"/>
      <c r="I52" s="84" t="s">
        <v>50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51</v>
      </c>
      <c r="AH52" s="82"/>
      <c r="AI52" s="82"/>
      <c r="AJ52" s="82"/>
      <c r="AK52" s="82"/>
      <c r="AL52" s="82"/>
      <c r="AM52" s="82"/>
      <c r="AN52" s="84" t="s">
        <v>52</v>
      </c>
      <c r="AO52" s="82"/>
      <c r="AP52" s="82"/>
      <c r="AQ52" s="86" t="s">
        <v>53</v>
      </c>
      <c r="AR52" s="39"/>
      <c r="AS52" s="87" t="s">
        <v>54</v>
      </c>
      <c r="AT52" s="88" t="s">
        <v>55</v>
      </c>
      <c r="AU52" s="88" t="s">
        <v>56</v>
      </c>
      <c r="AV52" s="88" t="s">
        <v>57</v>
      </c>
      <c r="AW52" s="88" t="s">
        <v>58</v>
      </c>
      <c r="AX52" s="88" t="s">
        <v>59</v>
      </c>
      <c r="AY52" s="88" t="s">
        <v>60</v>
      </c>
      <c r="AZ52" s="88" t="s">
        <v>61</v>
      </c>
      <c r="BA52" s="88" t="s">
        <v>62</v>
      </c>
      <c r="BB52" s="88" t="s">
        <v>63</v>
      </c>
      <c r="BC52" s="88" t="s">
        <v>64</v>
      </c>
      <c r="BD52" s="89" t="s">
        <v>65</v>
      </c>
      <c r="BE52" s="33"/>
    </row>
    <row r="53" s="2" customFormat="1" ht="10.8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9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  <c r="BE53" s="33"/>
    </row>
    <row r="54" s="6" customFormat="1" ht="32.4" customHeight="1">
      <c r="A54" s="6"/>
      <c r="B54" s="93"/>
      <c r="C54" s="94" t="s">
        <v>66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ROUND(AG55,2)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19</v>
      </c>
      <c r="AR54" s="99"/>
      <c r="AS54" s="100">
        <f>ROUND(AS55,2)</f>
        <v>0</v>
      </c>
      <c r="AT54" s="101">
        <f>ROUND(SUM(AV54:AW54),2)</f>
        <v>0</v>
      </c>
      <c r="AU54" s="102">
        <f>ROUND(AU55,5)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ROUND(AZ55,2)</f>
        <v>0</v>
      </c>
      <c r="BA54" s="101">
        <f>ROUND(BA55,2)</f>
        <v>0</v>
      </c>
      <c r="BB54" s="101">
        <f>ROUND(BB55,2)</f>
        <v>0</v>
      </c>
      <c r="BC54" s="101">
        <f>ROUND(BC55,2)</f>
        <v>0</v>
      </c>
      <c r="BD54" s="103">
        <f>ROUND(BD55,2)</f>
        <v>0</v>
      </c>
      <c r="BE54" s="6"/>
      <c r="BS54" s="104" t="s">
        <v>67</v>
      </c>
      <c r="BT54" s="104" t="s">
        <v>68</v>
      </c>
      <c r="BV54" s="104" t="s">
        <v>69</v>
      </c>
      <c r="BW54" s="104" t="s">
        <v>5</v>
      </c>
      <c r="BX54" s="104" t="s">
        <v>70</v>
      </c>
      <c r="CL54" s="104" t="s">
        <v>19</v>
      </c>
    </row>
    <row r="55" s="7" customFormat="1" ht="24.75" customHeight="1">
      <c r="A55" s="105" t="s">
        <v>71</v>
      </c>
      <c r="B55" s="106"/>
      <c r="C55" s="107"/>
      <c r="D55" s="108" t="s">
        <v>14</v>
      </c>
      <c r="E55" s="108"/>
      <c r="F55" s="108"/>
      <c r="G55" s="108"/>
      <c r="H55" s="108"/>
      <c r="I55" s="109"/>
      <c r="J55" s="108" t="s">
        <v>17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'B-5-2022 - Infrastruktura...'!J28</f>
        <v>0</v>
      </c>
      <c r="AH55" s="109"/>
      <c r="AI55" s="109"/>
      <c r="AJ55" s="109"/>
      <c r="AK55" s="109"/>
      <c r="AL55" s="109"/>
      <c r="AM55" s="109"/>
      <c r="AN55" s="110">
        <f>SUM(AG55,AT55)</f>
        <v>0</v>
      </c>
      <c r="AO55" s="109"/>
      <c r="AP55" s="109"/>
      <c r="AQ55" s="111" t="s">
        <v>72</v>
      </c>
      <c r="AR55" s="112"/>
      <c r="AS55" s="113">
        <v>0</v>
      </c>
      <c r="AT55" s="114">
        <f>ROUND(SUM(AV55:AW55),2)</f>
        <v>0</v>
      </c>
      <c r="AU55" s="115">
        <f>'B-5-2022 - Infrastruktura...'!P73</f>
        <v>0</v>
      </c>
      <c r="AV55" s="114">
        <f>'B-5-2022 - Infrastruktura...'!J31</f>
        <v>0</v>
      </c>
      <c r="AW55" s="114">
        <f>'B-5-2022 - Infrastruktura...'!J32</f>
        <v>0</v>
      </c>
      <c r="AX55" s="114">
        <f>'B-5-2022 - Infrastruktura...'!J33</f>
        <v>0</v>
      </c>
      <c r="AY55" s="114">
        <f>'B-5-2022 - Infrastruktura...'!J34</f>
        <v>0</v>
      </c>
      <c r="AZ55" s="114">
        <f>'B-5-2022 - Infrastruktura...'!F31</f>
        <v>0</v>
      </c>
      <c r="BA55" s="114">
        <f>'B-5-2022 - Infrastruktura...'!F32</f>
        <v>0</v>
      </c>
      <c r="BB55" s="114">
        <f>'B-5-2022 - Infrastruktura...'!F33</f>
        <v>0</v>
      </c>
      <c r="BC55" s="114">
        <f>'B-5-2022 - Infrastruktura...'!F34</f>
        <v>0</v>
      </c>
      <c r="BD55" s="116">
        <f>'B-5-2022 - Infrastruktura...'!F35</f>
        <v>0</v>
      </c>
      <c r="BE55" s="7"/>
      <c r="BT55" s="117" t="s">
        <v>73</v>
      </c>
      <c r="BU55" s="117" t="s">
        <v>74</v>
      </c>
      <c r="BV55" s="117" t="s">
        <v>69</v>
      </c>
      <c r="BW55" s="117" t="s">
        <v>5</v>
      </c>
      <c r="BX55" s="117" t="s">
        <v>70</v>
      </c>
      <c r="CL55" s="117" t="s">
        <v>19</v>
      </c>
    </row>
    <row r="56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9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="2" customFormat="1" ht="6.96" customHeight="1">
      <c r="A57" s="33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39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sheet="1" formatColumns="0" formatRows="0" objects="1" scenarios="1" spinCount="100000" saltValue="7VsxYKjTIIlNB/KPfImwtSAdBrtxxRKSZ/YUIbDKG20mP8YIGXGgjIgWN3RhL91c3C1nTwhL4XxF4/7QDQ9ZwQ==" hashValue="hYcTeJuCUYTIwOxPe0NEavN6XSZgpUTuQp0A2SC25hskx08Nr+qT3OQesvxP5dqjmzZtZ9gvtuKPA85wnU60e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B-5-2022 - Infrastruktur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2" t="s">
        <v>5</v>
      </c>
    </row>
    <row r="3" s="1" customFormat="1" ht="6.96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5"/>
      <c r="AT3" s="12" t="s">
        <v>75</v>
      </c>
    </row>
    <row r="4" s="1" customFormat="1" ht="24.96" customHeight="1">
      <c r="B4" s="15"/>
      <c r="D4" s="120" t="s">
        <v>76</v>
      </c>
      <c r="L4" s="15"/>
      <c r="M4" s="121" t="s">
        <v>10</v>
      </c>
      <c r="AT4" s="12" t="s">
        <v>4</v>
      </c>
    </row>
    <row r="5" s="1" customFormat="1" ht="6.96" customHeight="1">
      <c r="B5" s="15"/>
      <c r="L5" s="15"/>
    </row>
    <row r="6" s="2" customFormat="1" ht="12" customHeight="1">
      <c r="A6" s="33"/>
      <c r="B6" s="39"/>
      <c r="C6" s="33"/>
      <c r="D6" s="122" t="s">
        <v>16</v>
      </c>
      <c r="E6" s="33"/>
      <c r="F6" s="33"/>
      <c r="G6" s="33"/>
      <c r="H6" s="33"/>
      <c r="I6" s="33"/>
      <c r="J6" s="33"/>
      <c r="K6" s="33"/>
      <c r="L6" s="12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="2" customFormat="1" ht="16.5" customHeight="1">
      <c r="A7" s="33"/>
      <c r="B7" s="39"/>
      <c r="C7" s="33"/>
      <c r="D7" s="33"/>
      <c r="E7" s="124" t="s">
        <v>17</v>
      </c>
      <c r="F7" s="33"/>
      <c r="G7" s="33"/>
      <c r="H7" s="33"/>
      <c r="I7" s="33"/>
      <c r="J7" s="33"/>
      <c r="K7" s="33"/>
      <c r="L7" s="12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="2" customFormat="1">
      <c r="A8" s="33"/>
      <c r="B8" s="39"/>
      <c r="C8" s="33"/>
      <c r="D8" s="33"/>
      <c r="E8" s="33"/>
      <c r="F8" s="33"/>
      <c r="G8" s="33"/>
      <c r="H8" s="33"/>
      <c r="I8" s="33"/>
      <c r="J8" s="33"/>
      <c r="K8" s="33"/>
      <c r="L8" s="12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12" customHeight="1">
      <c r="A9" s="33"/>
      <c r="B9" s="39"/>
      <c r="C9" s="33"/>
      <c r="D9" s="122" t="s">
        <v>18</v>
      </c>
      <c r="E9" s="33"/>
      <c r="F9" s="125" t="s">
        <v>19</v>
      </c>
      <c r="G9" s="33"/>
      <c r="H9" s="33"/>
      <c r="I9" s="122" t="s">
        <v>20</v>
      </c>
      <c r="J9" s="125" t="s">
        <v>19</v>
      </c>
      <c r="K9" s="33"/>
      <c r="L9" s="12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22" t="s">
        <v>21</v>
      </c>
      <c r="E10" s="33"/>
      <c r="F10" s="125" t="s">
        <v>22</v>
      </c>
      <c r="G10" s="33"/>
      <c r="H10" s="33"/>
      <c r="I10" s="122" t="s">
        <v>23</v>
      </c>
      <c r="J10" s="126" t="str">
        <f>'Rekapitulace stavby'!AN8</f>
        <v>10. 6. 2022</v>
      </c>
      <c r="K10" s="33"/>
      <c r="L10" s="12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0.8" customHeight="1">
      <c r="A11" s="33"/>
      <c r="B11" s="39"/>
      <c r="C11" s="33"/>
      <c r="D11" s="33"/>
      <c r="E11" s="33"/>
      <c r="F11" s="33"/>
      <c r="G11" s="33"/>
      <c r="H11" s="33"/>
      <c r="I11" s="33"/>
      <c r="J11" s="33"/>
      <c r="K11" s="33"/>
      <c r="L11" s="12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22" t="s">
        <v>25</v>
      </c>
      <c r="E12" s="33"/>
      <c r="F12" s="33"/>
      <c r="G12" s="33"/>
      <c r="H12" s="33"/>
      <c r="I12" s="122" t="s">
        <v>26</v>
      </c>
      <c r="J12" s="125" t="str">
        <f>IF('Rekapitulace stavby'!AN10="","",'Rekapitulace stavby'!AN10)</f>
        <v/>
      </c>
      <c r="K12" s="33"/>
      <c r="L12" s="12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8" customHeight="1">
      <c r="A13" s="33"/>
      <c r="B13" s="39"/>
      <c r="C13" s="33"/>
      <c r="D13" s="33"/>
      <c r="E13" s="125" t="str">
        <f>IF('Rekapitulace stavby'!E11="","",'Rekapitulace stavby'!E11)</f>
        <v xml:space="preserve"> </v>
      </c>
      <c r="F13" s="33"/>
      <c r="G13" s="33"/>
      <c r="H13" s="33"/>
      <c r="I13" s="122" t="s">
        <v>27</v>
      </c>
      <c r="J13" s="125" t="str">
        <f>IF('Rekapitulace stavby'!AN11="","",'Rekapitulace stavby'!AN11)</f>
        <v/>
      </c>
      <c r="K13" s="33"/>
      <c r="L13" s="12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6.96" customHeigh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12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22" t="s">
        <v>28</v>
      </c>
      <c r="E15" s="33"/>
      <c r="F15" s="33"/>
      <c r="G15" s="33"/>
      <c r="H15" s="33"/>
      <c r="I15" s="122" t="s">
        <v>26</v>
      </c>
      <c r="J15" s="28" t="str">
        <f>'Rekapitulace stavby'!AN13</f>
        <v>Vyplň údaj</v>
      </c>
      <c r="K15" s="33"/>
      <c r="L15" s="12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8" customHeight="1">
      <c r="A16" s="33"/>
      <c r="B16" s="39"/>
      <c r="C16" s="33"/>
      <c r="D16" s="33"/>
      <c r="E16" s="28" t="str">
        <f>'Rekapitulace stavby'!E14</f>
        <v>Vyplň údaj</v>
      </c>
      <c r="F16" s="125"/>
      <c r="G16" s="125"/>
      <c r="H16" s="125"/>
      <c r="I16" s="122" t="s">
        <v>27</v>
      </c>
      <c r="J16" s="28" t="str">
        <f>'Rekapitulace stavby'!AN14</f>
        <v>Vyplň údaj</v>
      </c>
      <c r="K16" s="33"/>
      <c r="L16" s="12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6.96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12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22" t="s">
        <v>30</v>
      </c>
      <c r="E18" s="33"/>
      <c r="F18" s="33"/>
      <c r="G18" s="33"/>
      <c r="H18" s="33"/>
      <c r="I18" s="122" t="s">
        <v>26</v>
      </c>
      <c r="J18" s="125" t="str">
        <f>IF('Rekapitulace stavby'!AN16="","",'Rekapitulace stavby'!AN16)</f>
        <v/>
      </c>
      <c r="K18" s="33"/>
      <c r="L18" s="12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25" t="str">
        <f>IF('Rekapitulace stavby'!E17="","",'Rekapitulace stavby'!E17)</f>
        <v xml:space="preserve"> </v>
      </c>
      <c r="F19" s="33"/>
      <c r="G19" s="33"/>
      <c r="H19" s="33"/>
      <c r="I19" s="122" t="s">
        <v>27</v>
      </c>
      <c r="J19" s="125" t="str">
        <f>IF('Rekapitulace stavby'!AN17="","",'Rekapitulace stavby'!AN17)</f>
        <v/>
      </c>
      <c r="K19" s="33"/>
      <c r="L19" s="12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12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22" t="s">
        <v>31</v>
      </c>
      <c r="E21" s="33"/>
      <c r="F21" s="33"/>
      <c r="G21" s="33"/>
      <c r="H21" s="33"/>
      <c r="I21" s="122" t="s">
        <v>26</v>
      </c>
      <c r="J21" s="125" t="str">
        <f>IF('Rekapitulace stavby'!AN19="","",'Rekapitulace stavby'!AN19)</f>
        <v/>
      </c>
      <c r="K21" s="33"/>
      <c r="L21" s="12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25" t="str">
        <f>IF('Rekapitulace stavby'!E20="","",'Rekapitulace stavby'!E20)</f>
        <v xml:space="preserve"> </v>
      </c>
      <c r="F22" s="33"/>
      <c r="G22" s="33"/>
      <c r="H22" s="33"/>
      <c r="I22" s="122" t="s">
        <v>27</v>
      </c>
      <c r="J22" s="125" t="str">
        <f>IF('Rekapitulace stavby'!AN20="","",'Rekapitulace stavby'!AN20)</f>
        <v/>
      </c>
      <c r="K22" s="33"/>
      <c r="L22" s="12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12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22" t="s">
        <v>32</v>
      </c>
      <c r="E24" s="33"/>
      <c r="F24" s="33"/>
      <c r="G24" s="33"/>
      <c r="H24" s="33"/>
      <c r="I24" s="33"/>
      <c r="J24" s="33"/>
      <c r="K24" s="33"/>
      <c r="L24" s="12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8" customFormat="1" ht="47.25" customHeight="1">
      <c r="A25" s="127"/>
      <c r="B25" s="128"/>
      <c r="C25" s="127"/>
      <c r="D25" s="127"/>
      <c r="E25" s="129" t="s">
        <v>33</v>
      </c>
      <c r="F25" s="129"/>
      <c r="G25" s="129"/>
      <c r="H25" s="129"/>
      <c r="I25" s="127"/>
      <c r="J25" s="127"/>
      <c r="K25" s="127"/>
      <c r="L25" s="130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12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131"/>
      <c r="E27" s="131"/>
      <c r="F27" s="131"/>
      <c r="G27" s="131"/>
      <c r="H27" s="131"/>
      <c r="I27" s="131"/>
      <c r="J27" s="131"/>
      <c r="K27" s="131"/>
      <c r="L27" s="12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25.44" customHeight="1">
      <c r="A28" s="33"/>
      <c r="B28" s="39"/>
      <c r="C28" s="33"/>
      <c r="D28" s="132" t="s">
        <v>34</v>
      </c>
      <c r="E28" s="33"/>
      <c r="F28" s="33"/>
      <c r="G28" s="33"/>
      <c r="H28" s="33"/>
      <c r="I28" s="33"/>
      <c r="J28" s="133">
        <f>ROUND(J73, 2)</f>
        <v>0</v>
      </c>
      <c r="K28" s="33"/>
      <c r="L28" s="12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131"/>
      <c r="E29" s="131"/>
      <c r="F29" s="131"/>
      <c r="G29" s="131"/>
      <c r="H29" s="131"/>
      <c r="I29" s="131"/>
      <c r="J29" s="131"/>
      <c r="K29" s="131"/>
      <c r="L29" s="12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4.4" customHeight="1">
      <c r="A30" s="33"/>
      <c r="B30" s="39"/>
      <c r="C30" s="33"/>
      <c r="D30" s="33"/>
      <c r="E30" s="33"/>
      <c r="F30" s="134" t="s">
        <v>36</v>
      </c>
      <c r="G30" s="33"/>
      <c r="H30" s="33"/>
      <c r="I30" s="134" t="s">
        <v>35</v>
      </c>
      <c r="J30" s="134" t="s">
        <v>37</v>
      </c>
      <c r="K30" s="33"/>
      <c r="L30" s="12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14.4" customHeight="1">
      <c r="A31" s="33"/>
      <c r="B31" s="39"/>
      <c r="C31" s="33"/>
      <c r="D31" s="135" t="s">
        <v>38</v>
      </c>
      <c r="E31" s="122" t="s">
        <v>39</v>
      </c>
      <c r="F31" s="136">
        <f>ROUND((SUM(BE73:BE163)),  2)</f>
        <v>0</v>
      </c>
      <c r="G31" s="33"/>
      <c r="H31" s="33"/>
      <c r="I31" s="137">
        <v>0.20999999999999999</v>
      </c>
      <c r="J31" s="136">
        <f>ROUND(((SUM(BE73:BE163))*I31),  2)</f>
        <v>0</v>
      </c>
      <c r="K31" s="33"/>
      <c r="L31" s="12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9"/>
      <c r="C32" s="33"/>
      <c r="D32" s="33"/>
      <c r="E32" s="122" t="s">
        <v>40</v>
      </c>
      <c r="F32" s="136">
        <f>ROUND((SUM(BF73:BF163)),  2)</f>
        <v>0</v>
      </c>
      <c r="G32" s="33"/>
      <c r="H32" s="33"/>
      <c r="I32" s="137">
        <v>0.14999999999999999</v>
      </c>
      <c r="J32" s="136">
        <f>ROUND(((SUM(BF73:BF163))*I32),  2)</f>
        <v>0</v>
      </c>
      <c r="K32" s="33"/>
      <c r="L32" s="12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hidden="1" s="2" customFormat="1" ht="14.4" customHeight="1">
      <c r="A33" s="33"/>
      <c r="B33" s="39"/>
      <c r="C33" s="33"/>
      <c r="D33" s="33"/>
      <c r="E33" s="122" t="s">
        <v>41</v>
      </c>
      <c r="F33" s="136">
        <f>ROUND((SUM(BG73:BG163)),  2)</f>
        <v>0</v>
      </c>
      <c r="G33" s="33"/>
      <c r="H33" s="33"/>
      <c r="I33" s="137">
        <v>0.20999999999999999</v>
      </c>
      <c r="J33" s="136">
        <f>0</f>
        <v>0</v>
      </c>
      <c r="K33" s="33"/>
      <c r="L33" s="12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hidden="1" s="2" customFormat="1" ht="14.4" customHeight="1">
      <c r="A34" s="33"/>
      <c r="B34" s="39"/>
      <c r="C34" s="33"/>
      <c r="D34" s="33"/>
      <c r="E34" s="122" t="s">
        <v>42</v>
      </c>
      <c r="F34" s="136">
        <f>ROUND((SUM(BH73:BH163)),  2)</f>
        <v>0</v>
      </c>
      <c r="G34" s="33"/>
      <c r="H34" s="33"/>
      <c r="I34" s="137">
        <v>0.14999999999999999</v>
      </c>
      <c r="J34" s="136">
        <f>0</f>
        <v>0</v>
      </c>
      <c r="K34" s="33"/>
      <c r="L34" s="12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9"/>
      <c r="C35" s="33"/>
      <c r="D35" s="33"/>
      <c r="E35" s="122" t="s">
        <v>43</v>
      </c>
      <c r="F35" s="136">
        <f>ROUND((SUM(BI73:BI163)),  2)</f>
        <v>0</v>
      </c>
      <c r="G35" s="33"/>
      <c r="H35" s="33"/>
      <c r="I35" s="137">
        <v>0</v>
      </c>
      <c r="J35" s="136">
        <f>0</f>
        <v>0</v>
      </c>
      <c r="K35" s="33"/>
      <c r="L35" s="12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6.96" customHeight="1">
      <c r="A36" s="33"/>
      <c r="B36" s="39"/>
      <c r="C36" s="33"/>
      <c r="D36" s="33"/>
      <c r="E36" s="33"/>
      <c r="F36" s="33"/>
      <c r="G36" s="33"/>
      <c r="H36" s="33"/>
      <c r="I36" s="33"/>
      <c r="J36" s="33"/>
      <c r="K36" s="33"/>
      <c r="L36" s="12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25.44" customHeight="1">
      <c r="A37" s="33"/>
      <c r="B37" s="39"/>
      <c r="C37" s="138"/>
      <c r="D37" s="139" t="s">
        <v>44</v>
      </c>
      <c r="E37" s="140"/>
      <c r="F37" s="140"/>
      <c r="G37" s="141" t="s">
        <v>45</v>
      </c>
      <c r="H37" s="142" t="s">
        <v>46</v>
      </c>
      <c r="I37" s="140"/>
      <c r="J37" s="143">
        <f>SUM(J28:J35)</f>
        <v>0</v>
      </c>
      <c r="K37" s="144"/>
      <c r="L37" s="12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145"/>
      <c r="C38" s="146"/>
      <c r="D38" s="146"/>
      <c r="E38" s="146"/>
      <c r="F38" s="146"/>
      <c r="G38" s="146"/>
      <c r="H38" s="146"/>
      <c r="I38" s="146"/>
      <c r="J38" s="146"/>
      <c r="K38" s="146"/>
      <c r="L38" s="12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42" s="2" customFormat="1" ht="6.96" customHeight="1">
      <c r="A42" s="33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2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4.96" customHeight="1">
      <c r="A43" s="33"/>
      <c r="B43" s="34"/>
      <c r="C43" s="18" t="s">
        <v>77</v>
      </c>
      <c r="D43" s="35"/>
      <c r="E43" s="35"/>
      <c r="F43" s="35"/>
      <c r="G43" s="35"/>
      <c r="H43" s="35"/>
      <c r="I43" s="35"/>
      <c r="J43" s="35"/>
      <c r="K43" s="35"/>
      <c r="L43" s="12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6.96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12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2" customFormat="1" ht="12" customHeight="1">
      <c r="A45" s="33"/>
      <c r="B45" s="34"/>
      <c r="C45" s="27" t="s">
        <v>16</v>
      </c>
      <c r="D45" s="35"/>
      <c r="E45" s="35"/>
      <c r="F45" s="35"/>
      <c r="G45" s="35"/>
      <c r="H45" s="35"/>
      <c r="I45" s="35"/>
      <c r="J45" s="35"/>
      <c r="K45" s="35"/>
      <c r="L45" s="12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="2" customFormat="1" ht="16.5" customHeight="1">
      <c r="A46" s="33"/>
      <c r="B46" s="34"/>
      <c r="C46" s="35"/>
      <c r="D46" s="35"/>
      <c r="E46" s="64" t="str">
        <f>E7</f>
        <v>Infrastruktura - vybavení nábytkem a mobiliářem - část B</v>
      </c>
      <c r="F46" s="35"/>
      <c r="G46" s="35"/>
      <c r="H46" s="35"/>
      <c r="I46" s="35"/>
      <c r="J46" s="35"/>
      <c r="K46" s="35"/>
      <c r="L46" s="12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" customFormat="1" ht="6.96" customHeight="1">
      <c r="A47" s="33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12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" customFormat="1" ht="12" customHeight="1">
      <c r="A48" s="33"/>
      <c r="B48" s="34"/>
      <c r="C48" s="27" t="s">
        <v>21</v>
      </c>
      <c r="D48" s="35"/>
      <c r="E48" s="35"/>
      <c r="F48" s="22" t="str">
        <f>F10</f>
        <v xml:space="preserve"> </v>
      </c>
      <c r="G48" s="35"/>
      <c r="H48" s="35"/>
      <c r="I48" s="27" t="s">
        <v>23</v>
      </c>
      <c r="J48" s="67" t="str">
        <f>IF(J10="","",J10)</f>
        <v>10. 6. 2022</v>
      </c>
      <c r="K48" s="35"/>
      <c r="L48" s="12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6.96" customHeight="1">
      <c r="A49" s="33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12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15.15" customHeight="1">
      <c r="A50" s="33"/>
      <c r="B50" s="34"/>
      <c r="C50" s="27" t="s">
        <v>25</v>
      </c>
      <c r="D50" s="35"/>
      <c r="E50" s="35"/>
      <c r="F50" s="22" t="str">
        <f>E13</f>
        <v xml:space="preserve"> </v>
      </c>
      <c r="G50" s="35"/>
      <c r="H50" s="35"/>
      <c r="I50" s="27" t="s">
        <v>30</v>
      </c>
      <c r="J50" s="31" t="str">
        <f>E19</f>
        <v xml:space="preserve"> </v>
      </c>
      <c r="K50" s="35"/>
      <c r="L50" s="12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2" customFormat="1" ht="15.15" customHeight="1">
      <c r="A51" s="33"/>
      <c r="B51" s="34"/>
      <c r="C51" s="27" t="s">
        <v>28</v>
      </c>
      <c r="D51" s="35"/>
      <c r="E51" s="35"/>
      <c r="F51" s="22" t="str">
        <f>IF(E16="","",E16)</f>
        <v>Vyplň údaj</v>
      </c>
      <c r="G51" s="35"/>
      <c r="H51" s="35"/>
      <c r="I51" s="27" t="s">
        <v>31</v>
      </c>
      <c r="J51" s="31" t="str">
        <f>E22</f>
        <v xml:space="preserve"> </v>
      </c>
      <c r="K51" s="35"/>
      <c r="L51" s="12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="2" customFormat="1" ht="10.32" customHeight="1">
      <c r="A52" s="33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12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" customFormat="1" ht="29.28" customHeight="1">
      <c r="A53" s="33"/>
      <c r="B53" s="34"/>
      <c r="C53" s="149" t="s">
        <v>78</v>
      </c>
      <c r="D53" s="150"/>
      <c r="E53" s="150"/>
      <c r="F53" s="150"/>
      <c r="G53" s="150"/>
      <c r="H53" s="150"/>
      <c r="I53" s="150"/>
      <c r="J53" s="151" t="s">
        <v>79</v>
      </c>
      <c r="K53" s="150"/>
      <c r="L53" s="12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" customFormat="1" ht="10.32" customHeight="1">
      <c r="A54" s="33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12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" customFormat="1" ht="22.8" customHeight="1">
      <c r="A55" s="33"/>
      <c r="B55" s="34"/>
      <c r="C55" s="152" t="s">
        <v>66</v>
      </c>
      <c r="D55" s="35"/>
      <c r="E55" s="35"/>
      <c r="F55" s="35"/>
      <c r="G55" s="35"/>
      <c r="H55" s="35"/>
      <c r="I55" s="35"/>
      <c r="J55" s="97">
        <f>J73</f>
        <v>0</v>
      </c>
      <c r="K55" s="35"/>
      <c r="L55" s="12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U55" s="12" t="s">
        <v>80</v>
      </c>
    </row>
    <row r="56" s="2" customFormat="1" ht="21.84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2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6.96" customHeight="1">
      <c r="A57" s="33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12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61" s="2" customFormat="1" ht="6.96" customHeight="1">
      <c r="A61" s="33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12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24.96" customHeight="1">
      <c r="A62" s="33"/>
      <c r="B62" s="34"/>
      <c r="C62" s="18" t="s">
        <v>81</v>
      </c>
      <c r="D62" s="35"/>
      <c r="E62" s="35"/>
      <c r="F62" s="35"/>
      <c r="G62" s="35"/>
      <c r="H62" s="35"/>
      <c r="I62" s="35"/>
      <c r="J62" s="35"/>
      <c r="K62" s="35"/>
      <c r="L62" s="12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6.96" customHeight="1">
      <c r="A63" s="33"/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12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="2" customFormat="1" ht="12" customHeight="1">
      <c r="A64" s="33"/>
      <c r="B64" s="34"/>
      <c r="C64" s="27" t="s">
        <v>16</v>
      </c>
      <c r="D64" s="35"/>
      <c r="E64" s="35"/>
      <c r="F64" s="35"/>
      <c r="G64" s="35"/>
      <c r="H64" s="35"/>
      <c r="I64" s="35"/>
      <c r="J64" s="35"/>
      <c r="K64" s="35"/>
      <c r="L64" s="12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="2" customFormat="1" ht="16.5" customHeight="1">
      <c r="A65" s="33"/>
      <c r="B65" s="34"/>
      <c r="C65" s="35"/>
      <c r="D65" s="35"/>
      <c r="E65" s="64" t="str">
        <f>E7</f>
        <v>Infrastruktura - vybavení nábytkem a mobiliářem - část B</v>
      </c>
      <c r="F65" s="35"/>
      <c r="G65" s="35"/>
      <c r="H65" s="35"/>
      <c r="I65" s="35"/>
      <c r="J65" s="35"/>
      <c r="K65" s="35"/>
      <c r="L65" s="12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="2" customFormat="1" ht="6.96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2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="2" customFormat="1" ht="12" customHeight="1">
      <c r="A67" s="33"/>
      <c r="B67" s="34"/>
      <c r="C67" s="27" t="s">
        <v>21</v>
      </c>
      <c r="D67" s="35"/>
      <c r="E67" s="35"/>
      <c r="F67" s="22" t="str">
        <f>F10</f>
        <v xml:space="preserve"> </v>
      </c>
      <c r="G67" s="35"/>
      <c r="H67" s="35"/>
      <c r="I67" s="27" t="s">
        <v>23</v>
      </c>
      <c r="J67" s="67" t="str">
        <f>IF(J10="","",J10)</f>
        <v>10. 6. 2022</v>
      </c>
      <c r="K67" s="35"/>
      <c r="L67" s="12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="2" customFormat="1" ht="6.96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2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="2" customFormat="1" ht="15.15" customHeight="1">
      <c r="A69" s="33"/>
      <c r="B69" s="34"/>
      <c r="C69" s="27" t="s">
        <v>25</v>
      </c>
      <c r="D69" s="35"/>
      <c r="E69" s="35"/>
      <c r="F69" s="22" t="str">
        <f>E13</f>
        <v xml:space="preserve"> </v>
      </c>
      <c r="G69" s="35"/>
      <c r="H69" s="35"/>
      <c r="I69" s="27" t="s">
        <v>30</v>
      </c>
      <c r="J69" s="31" t="str">
        <f>E19</f>
        <v xml:space="preserve"> </v>
      </c>
      <c r="K69" s="35"/>
      <c r="L69" s="12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="2" customFormat="1" ht="15.15" customHeight="1">
      <c r="A70" s="33"/>
      <c r="B70" s="34"/>
      <c r="C70" s="27" t="s">
        <v>28</v>
      </c>
      <c r="D70" s="35"/>
      <c r="E70" s="35"/>
      <c r="F70" s="22" t="str">
        <f>IF(E16="","",E16)</f>
        <v>Vyplň údaj</v>
      </c>
      <c r="G70" s="35"/>
      <c r="H70" s="35"/>
      <c r="I70" s="27" t="s">
        <v>31</v>
      </c>
      <c r="J70" s="31" t="str">
        <f>E22</f>
        <v xml:space="preserve"> </v>
      </c>
      <c r="K70" s="35"/>
      <c r="L70" s="12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="2" customFormat="1" ht="10.32" customHeight="1">
      <c r="A71" s="33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12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="9" customFormat="1" ht="29.28" customHeight="1">
      <c r="A72" s="153"/>
      <c r="B72" s="154"/>
      <c r="C72" s="155" t="s">
        <v>82</v>
      </c>
      <c r="D72" s="156" t="s">
        <v>53</v>
      </c>
      <c r="E72" s="156" t="s">
        <v>49</v>
      </c>
      <c r="F72" s="156" t="s">
        <v>50</v>
      </c>
      <c r="G72" s="156" t="s">
        <v>83</v>
      </c>
      <c r="H72" s="156" t="s">
        <v>84</v>
      </c>
      <c r="I72" s="156" t="s">
        <v>85</v>
      </c>
      <c r="J72" s="156" t="s">
        <v>79</v>
      </c>
      <c r="K72" s="157" t="s">
        <v>86</v>
      </c>
      <c r="L72" s="158"/>
      <c r="M72" s="87" t="s">
        <v>19</v>
      </c>
      <c r="N72" s="88" t="s">
        <v>38</v>
      </c>
      <c r="O72" s="88" t="s">
        <v>87</v>
      </c>
      <c r="P72" s="88" t="s">
        <v>88</v>
      </c>
      <c r="Q72" s="88" t="s">
        <v>89</v>
      </c>
      <c r="R72" s="88" t="s">
        <v>90</v>
      </c>
      <c r="S72" s="88" t="s">
        <v>91</v>
      </c>
      <c r="T72" s="89" t="s">
        <v>92</v>
      </c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</row>
    <row r="73" s="2" customFormat="1" ht="22.8" customHeight="1">
      <c r="A73" s="33"/>
      <c r="B73" s="34"/>
      <c r="C73" s="94" t="s">
        <v>93</v>
      </c>
      <c r="D73" s="35"/>
      <c r="E73" s="35"/>
      <c r="F73" s="35"/>
      <c r="G73" s="35"/>
      <c r="H73" s="35"/>
      <c r="I73" s="35"/>
      <c r="J73" s="159">
        <f>BK73</f>
        <v>0</v>
      </c>
      <c r="K73" s="35"/>
      <c r="L73" s="39"/>
      <c r="M73" s="90"/>
      <c r="N73" s="160"/>
      <c r="O73" s="91"/>
      <c r="P73" s="161">
        <f>SUM(P74:P163)</f>
        <v>0</v>
      </c>
      <c r="Q73" s="91"/>
      <c r="R73" s="161">
        <f>SUM(R74:R163)</f>
        <v>0</v>
      </c>
      <c r="S73" s="91"/>
      <c r="T73" s="162">
        <f>SUM(T74:T163)</f>
        <v>0</v>
      </c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T73" s="12" t="s">
        <v>67</v>
      </c>
      <c r="AU73" s="12" t="s">
        <v>80</v>
      </c>
      <c r="BK73" s="163">
        <f>SUM(BK74:BK163)</f>
        <v>0</v>
      </c>
    </row>
    <row r="74" s="2" customFormat="1" ht="16.5" customHeight="1">
      <c r="A74" s="33"/>
      <c r="B74" s="34"/>
      <c r="C74" s="164" t="s">
        <v>73</v>
      </c>
      <c r="D74" s="164" t="s">
        <v>94</v>
      </c>
      <c r="E74" s="165" t="s">
        <v>95</v>
      </c>
      <c r="F74" s="166" t="s">
        <v>96</v>
      </c>
      <c r="G74" s="167" t="s">
        <v>97</v>
      </c>
      <c r="H74" s="168">
        <v>1</v>
      </c>
      <c r="I74" s="169"/>
      <c r="J74" s="170">
        <f>ROUND(I74*H74,2)</f>
        <v>0</v>
      </c>
      <c r="K74" s="166" t="s">
        <v>19</v>
      </c>
      <c r="L74" s="171"/>
      <c r="M74" s="172" t="s">
        <v>19</v>
      </c>
      <c r="N74" s="173" t="s">
        <v>39</v>
      </c>
      <c r="O74" s="79"/>
      <c r="P74" s="174">
        <f>O74*H74</f>
        <v>0</v>
      </c>
      <c r="Q74" s="174">
        <v>0</v>
      </c>
      <c r="R74" s="174">
        <f>Q74*H74</f>
        <v>0</v>
      </c>
      <c r="S74" s="174">
        <v>0</v>
      </c>
      <c r="T74" s="175">
        <f>S74*H74</f>
        <v>0</v>
      </c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R74" s="176" t="s">
        <v>98</v>
      </c>
      <c r="AT74" s="176" t="s">
        <v>94</v>
      </c>
      <c r="AU74" s="176" t="s">
        <v>68</v>
      </c>
      <c r="AY74" s="12" t="s">
        <v>99</v>
      </c>
      <c r="BE74" s="177">
        <f>IF(N74="základní",J74,0)</f>
        <v>0</v>
      </c>
      <c r="BF74" s="177">
        <f>IF(N74="snížená",J74,0)</f>
        <v>0</v>
      </c>
      <c r="BG74" s="177">
        <f>IF(N74="zákl. přenesená",J74,0)</f>
        <v>0</v>
      </c>
      <c r="BH74" s="177">
        <f>IF(N74="sníž. přenesená",J74,0)</f>
        <v>0</v>
      </c>
      <c r="BI74" s="177">
        <f>IF(N74="nulová",J74,0)</f>
        <v>0</v>
      </c>
      <c r="BJ74" s="12" t="s">
        <v>73</v>
      </c>
      <c r="BK74" s="177">
        <f>ROUND(I74*H74,2)</f>
        <v>0</v>
      </c>
      <c r="BL74" s="12" t="s">
        <v>100</v>
      </c>
      <c r="BM74" s="176" t="s">
        <v>101</v>
      </c>
    </row>
    <row r="75" s="2" customFormat="1" ht="16.5" customHeight="1">
      <c r="A75" s="33"/>
      <c r="B75" s="34"/>
      <c r="C75" s="164" t="s">
        <v>102</v>
      </c>
      <c r="D75" s="164" t="s">
        <v>94</v>
      </c>
      <c r="E75" s="165" t="s">
        <v>103</v>
      </c>
      <c r="F75" s="166" t="s">
        <v>104</v>
      </c>
      <c r="G75" s="167" t="s">
        <v>97</v>
      </c>
      <c r="H75" s="168">
        <v>2</v>
      </c>
      <c r="I75" s="169"/>
      <c r="J75" s="170">
        <f>ROUND(I75*H75,2)</f>
        <v>0</v>
      </c>
      <c r="K75" s="166" t="s">
        <v>19</v>
      </c>
      <c r="L75" s="171"/>
      <c r="M75" s="172" t="s">
        <v>19</v>
      </c>
      <c r="N75" s="173" t="s">
        <v>39</v>
      </c>
      <c r="O75" s="79"/>
      <c r="P75" s="174">
        <f>O75*H75</f>
        <v>0</v>
      </c>
      <c r="Q75" s="174">
        <v>0</v>
      </c>
      <c r="R75" s="174">
        <f>Q75*H75</f>
        <v>0</v>
      </c>
      <c r="S75" s="174">
        <v>0</v>
      </c>
      <c r="T75" s="175">
        <f>S75*H75</f>
        <v>0</v>
      </c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R75" s="176" t="s">
        <v>98</v>
      </c>
      <c r="AT75" s="176" t="s">
        <v>94</v>
      </c>
      <c r="AU75" s="176" t="s">
        <v>68</v>
      </c>
      <c r="AY75" s="12" t="s">
        <v>99</v>
      </c>
      <c r="BE75" s="177">
        <f>IF(N75="základní",J75,0)</f>
        <v>0</v>
      </c>
      <c r="BF75" s="177">
        <f>IF(N75="snížená",J75,0)</f>
        <v>0</v>
      </c>
      <c r="BG75" s="177">
        <f>IF(N75="zákl. přenesená",J75,0)</f>
        <v>0</v>
      </c>
      <c r="BH75" s="177">
        <f>IF(N75="sníž. přenesená",J75,0)</f>
        <v>0</v>
      </c>
      <c r="BI75" s="177">
        <f>IF(N75="nulová",J75,0)</f>
        <v>0</v>
      </c>
      <c r="BJ75" s="12" t="s">
        <v>73</v>
      </c>
      <c r="BK75" s="177">
        <f>ROUND(I75*H75,2)</f>
        <v>0</v>
      </c>
      <c r="BL75" s="12" t="s">
        <v>100</v>
      </c>
      <c r="BM75" s="176" t="s">
        <v>105</v>
      </c>
    </row>
    <row r="76" s="2" customFormat="1" ht="16.5" customHeight="1">
      <c r="A76" s="33"/>
      <c r="B76" s="34"/>
      <c r="C76" s="164" t="s">
        <v>106</v>
      </c>
      <c r="D76" s="164" t="s">
        <v>94</v>
      </c>
      <c r="E76" s="165" t="s">
        <v>107</v>
      </c>
      <c r="F76" s="166" t="s">
        <v>108</v>
      </c>
      <c r="G76" s="167" t="s">
        <v>97</v>
      </c>
      <c r="H76" s="168">
        <v>2</v>
      </c>
      <c r="I76" s="169"/>
      <c r="J76" s="170">
        <f>ROUND(I76*H76,2)</f>
        <v>0</v>
      </c>
      <c r="K76" s="166" t="s">
        <v>19</v>
      </c>
      <c r="L76" s="171"/>
      <c r="M76" s="172" t="s">
        <v>19</v>
      </c>
      <c r="N76" s="173" t="s">
        <v>39</v>
      </c>
      <c r="O76" s="79"/>
      <c r="P76" s="174">
        <f>O76*H76</f>
        <v>0</v>
      </c>
      <c r="Q76" s="174">
        <v>0</v>
      </c>
      <c r="R76" s="174">
        <f>Q76*H76</f>
        <v>0</v>
      </c>
      <c r="S76" s="174">
        <v>0</v>
      </c>
      <c r="T76" s="175">
        <f>S76*H76</f>
        <v>0</v>
      </c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R76" s="176" t="s">
        <v>98</v>
      </c>
      <c r="AT76" s="176" t="s">
        <v>94</v>
      </c>
      <c r="AU76" s="176" t="s">
        <v>68</v>
      </c>
      <c r="AY76" s="12" t="s">
        <v>99</v>
      </c>
      <c r="BE76" s="177">
        <f>IF(N76="základní",J76,0)</f>
        <v>0</v>
      </c>
      <c r="BF76" s="177">
        <f>IF(N76="snížená",J76,0)</f>
        <v>0</v>
      </c>
      <c r="BG76" s="177">
        <f>IF(N76="zákl. přenesená",J76,0)</f>
        <v>0</v>
      </c>
      <c r="BH76" s="177">
        <f>IF(N76="sníž. přenesená",J76,0)</f>
        <v>0</v>
      </c>
      <c r="BI76" s="177">
        <f>IF(N76="nulová",J76,0)</f>
        <v>0</v>
      </c>
      <c r="BJ76" s="12" t="s">
        <v>73</v>
      </c>
      <c r="BK76" s="177">
        <f>ROUND(I76*H76,2)</f>
        <v>0</v>
      </c>
      <c r="BL76" s="12" t="s">
        <v>100</v>
      </c>
      <c r="BM76" s="176" t="s">
        <v>109</v>
      </c>
    </row>
    <row r="77" s="2" customFormat="1" ht="16.5" customHeight="1">
      <c r="A77" s="33"/>
      <c r="B77" s="34"/>
      <c r="C77" s="164" t="s">
        <v>110</v>
      </c>
      <c r="D77" s="164" t="s">
        <v>94</v>
      </c>
      <c r="E77" s="165" t="s">
        <v>111</v>
      </c>
      <c r="F77" s="166" t="s">
        <v>112</v>
      </c>
      <c r="G77" s="167" t="s">
        <v>97</v>
      </c>
      <c r="H77" s="168">
        <v>2</v>
      </c>
      <c r="I77" s="169"/>
      <c r="J77" s="170">
        <f>ROUND(I77*H77,2)</f>
        <v>0</v>
      </c>
      <c r="K77" s="166" t="s">
        <v>19</v>
      </c>
      <c r="L77" s="171"/>
      <c r="M77" s="172" t="s">
        <v>19</v>
      </c>
      <c r="N77" s="173" t="s">
        <v>39</v>
      </c>
      <c r="O77" s="79"/>
      <c r="P77" s="174">
        <f>O77*H77</f>
        <v>0</v>
      </c>
      <c r="Q77" s="174">
        <v>0</v>
      </c>
      <c r="R77" s="174">
        <f>Q77*H77</f>
        <v>0</v>
      </c>
      <c r="S77" s="174">
        <v>0</v>
      </c>
      <c r="T77" s="175">
        <f>S77*H77</f>
        <v>0</v>
      </c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R77" s="176" t="s">
        <v>98</v>
      </c>
      <c r="AT77" s="176" t="s">
        <v>94</v>
      </c>
      <c r="AU77" s="176" t="s">
        <v>68</v>
      </c>
      <c r="AY77" s="12" t="s">
        <v>99</v>
      </c>
      <c r="BE77" s="177">
        <f>IF(N77="základní",J77,0)</f>
        <v>0</v>
      </c>
      <c r="BF77" s="177">
        <f>IF(N77="snížená",J77,0)</f>
        <v>0</v>
      </c>
      <c r="BG77" s="177">
        <f>IF(N77="zákl. přenesená",J77,0)</f>
        <v>0</v>
      </c>
      <c r="BH77" s="177">
        <f>IF(N77="sníž. přenesená",J77,0)</f>
        <v>0</v>
      </c>
      <c r="BI77" s="177">
        <f>IF(N77="nulová",J77,0)</f>
        <v>0</v>
      </c>
      <c r="BJ77" s="12" t="s">
        <v>73</v>
      </c>
      <c r="BK77" s="177">
        <f>ROUND(I77*H77,2)</f>
        <v>0</v>
      </c>
      <c r="BL77" s="12" t="s">
        <v>100</v>
      </c>
      <c r="BM77" s="176" t="s">
        <v>113</v>
      </c>
    </row>
    <row r="78" s="2" customFormat="1" ht="16.5" customHeight="1">
      <c r="A78" s="33"/>
      <c r="B78" s="34"/>
      <c r="C78" s="164" t="s">
        <v>114</v>
      </c>
      <c r="D78" s="164" t="s">
        <v>94</v>
      </c>
      <c r="E78" s="165" t="s">
        <v>115</v>
      </c>
      <c r="F78" s="166" t="s">
        <v>116</v>
      </c>
      <c r="G78" s="167" t="s">
        <v>97</v>
      </c>
      <c r="H78" s="168">
        <v>14</v>
      </c>
      <c r="I78" s="169"/>
      <c r="J78" s="170">
        <f>ROUND(I78*H78,2)</f>
        <v>0</v>
      </c>
      <c r="K78" s="166" t="s">
        <v>19</v>
      </c>
      <c r="L78" s="171"/>
      <c r="M78" s="172" t="s">
        <v>19</v>
      </c>
      <c r="N78" s="173" t="s">
        <v>39</v>
      </c>
      <c r="O78" s="79"/>
      <c r="P78" s="174">
        <f>O78*H78</f>
        <v>0</v>
      </c>
      <c r="Q78" s="174">
        <v>0</v>
      </c>
      <c r="R78" s="174">
        <f>Q78*H78</f>
        <v>0</v>
      </c>
      <c r="S78" s="174">
        <v>0</v>
      </c>
      <c r="T78" s="175">
        <f>S78*H78</f>
        <v>0</v>
      </c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R78" s="176" t="s">
        <v>98</v>
      </c>
      <c r="AT78" s="176" t="s">
        <v>94</v>
      </c>
      <c r="AU78" s="176" t="s">
        <v>68</v>
      </c>
      <c r="AY78" s="12" t="s">
        <v>99</v>
      </c>
      <c r="BE78" s="177">
        <f>IF(N78="základní",J78,0)</f>
        <v>0</v>
      </c>
      <c r="BF78" s="177">
        <f>IF(N78="snížená",J78,0)</f>
        <v>0</v>
      </c>
      <c r="BG78" s="177">
        <f>IF(N78="zákl. přenesená",J78,0)</f>
        <v>0</v>
      </c>
      <c r="BH78" s="177">
        <f>IF(N78="sníž. přenesená",J78,0)</f>
        <v>0</v>
      </c>
      <c r="BI78" s="177">
        <f>IF(N78="nulová",J78,0)</f>
        <v>0</v>
      </c>
      <c r="BJ78" s="12" t="s">
        <v>73</v>
      </c>
      <c r="BK78" s="177">
        <f>ROUND(I78*H78,2)</f>
        <v>0</v>
      </c>
      <c r="BL78" s="12" t="s">
        <v>100</v>
      </c>
      <c r="BM78" s="176" t="s">
        <v>117</v>
      </c>
    </row>
    <row r="79" s="2" customFormat="1" ht="16.5" customHeight="1">
      <c r="A79" s="33"/>
      <c r="B79" s="34"/>
      <c r="C79" s="164" t="s">
        <v>118</v>
      </c>
      <c r="D79" s="164" t="s">
        <v>94</v>
      </c>
      <c r="E79" s="165" t="s">
        <v>119</v>
      </c>
      <c r="F79" s="166" t="s">
        <v>120</v>
      </c>
      <c r="G79" s="167" t="s">
        <v>97</v>
      </c>
      <c r="H79" s="168">
        <v>2</v>
      </c>
      <c r="I79" s="169"/>
      <c r="J79" s="170">
        <f>ROUND(I79*H79,2)</f>
        <v>0</v>
      </c>
      <c r="K79" s="166" t="s">
        <v>19</v>
      </c>
      <c r="L79" s="171"/>
      <c r="M79" s="172" t="s">
        <v>19</v>
      </c>
      <c r="N79" s="173" t="s">
        <v>39</v>
      </c>
      <c r="O79" s="79"/>
      <c r="P79" s="174">
        <f>O79*H79</f>
        <v>0</v>
      </c>
      <c r="Q79" s="174">
        <v>0</v>
      </c>
      <c r="R79" s="174">
        <f>Q79*H79</f>
        <v>0</v>
      </c>
      <c r="S79" s="174">
        <v>0</v>
      </c>
      <c r="T79" s="175">
        <f>S79*H79</f>
        <v>0</v>
      </c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R79" s="176" t="s">
        <v>98</v>
      </c>
      <c r="AT79" s="176" t="s">
        <v>94</v>
      </c>
      <c r="AU79" s="176" t="s">
        <v>68</v>
      </c>
      <c r="AY79" s="12" t="s">
        <v>99</v>
      </c>
      <c r="BE79" s="177">
        <f>IF(N79="základní",J79,0)</f>
        <v>0</v>
      </c>
      <c r="BF79" s="177">
        <f>IF(N79="snížená",J79,0)</f>
        <v>0</v>
      </c>
      <c r="BG79" s="177">
        <f>IF(N79="zákl. přenesená",J79,0)</f>
        <v>0</v>
      </c>
      <c r="BH79" s="177">
        <f>IF(N79="sníž. přenesená",J79,0)</f>
        <v>0</v>
      </c>
      <c r="BI79" s="177">
        <f>IF(N79="nulová",J79,0)</f>
        <v>0</v>
      </c>
      <c r="BJ79" s="12" t="s">
        <v>73</v>
      </c>
      <c r="BK79" s="177">
        <f>ROUND(I79*H79,2)</f>
        <v>0</v>
      </c>
      <c r="BL79" s="12" t="s">
        <v>100</v>
      </c>
      <c r="BM79" s="176" t="s">
        <v>121</v>
      </c>
    </row>
    <row r="80" s="2" customFormat="1" ht="16.5" customHeight="1">
      <c r="A80" s="33"/>
      <c r="B80" s="34"/>
      <c r="C80" s="164" t="s">
        <v>122</v>
      </c>
      <c r="D80" s="164" t="s">
        <v>94</v>
      </c>
      <c r="E80" s="165" t="s">
        <v>123</v>
      </c>
      <c r="F80" s="166" t="s">
        <v>124</v>
      </c>
      <c r="G80" s="167" t="s">
        <v>97</v>
      </c>
      <c r="H80" s="168">
        <v>14</v>
      </c>
      <c r="I80" s="169"/>
      <c r="J80" s="170">
        <f>ROUND(I80*H80,2)</f>
        <v>0</v>
      </c>
      <c r="K80" s="166" t="s">
        <v>19</v>
      </c>
      <c r="L80" s="171"/>
      <c r="M80" s="172" t="s">
        <v>19</v>
      </c>
      <c r="N80" s="173" t="s">
        <v>39</v>
      </c>
      <c r="O80" s="79"/>
      <c r="P80" s="174">
        <f>O80*H80</f>
        <v>0</v>
      </c>
      <c r="Q80" s="174">
        <v>0</v>
      </c>
      <c r="R80" s="174">
        <f>Q80*H80</f>
        <v>0</v>
      </c>
      <c r="S80" s="174">
        <v>0</v>
      </c>
      <c r="T80" s="175">
        <f>S80*H80</f>
        <v>0</v>
      </c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R80" s="176" t="s">
        <v>98</v>
      </c>
      <c r="AT80" s="176" t="s">
        <v>94</v>
      </c>
      <c r="AU80" s="176" t="s">
        <v>68</v>
      </c>
      <c r="AY80" s="12" t="s">
        <v>99</v>
      </c>
      <c r="BE80" s="177">
        <f>IF(N80="základní",J80,0)</f>
        <v>0</v>
      </c>
      <c r="BF80" s="177">
        <f>IF(N80="snížená",J80,0)</f>
        <v>0</v>
      </c>
      <c r="BG80" s="177">
        <f>IF(N80="zákl. přenesená",J80,0)</f>
        <v>0</v>
      </c>
      <c r="BH80" s="177">
        <f>IF(N80="sníž. přenesená",J80,0)</f>
        <v>0</v>
      </c>
      <c r="BI80" s="177">
        <f>IF(N80="nulová",J80,0)</f>
        <v>0</v>
      </c>
      <c r="BJ80" s="12" t="s">
        <v>73</v>
      </c>
      <c r="BK80" s="177">
        <f>ROUND(I80*H80,2)</f>
        <v>0</v>
      </c>
      <c r="BL80" s="12" t="s">
        <v>100</v>
      </c>
      <c r="BM80" s="176" t="s">
        <v>125</v>
      </c>
    </row>
    <row r="81" s="2" customFormat="1" ht="16.5" customHeight="1">
      <c r="A81" s="33"/>
      <c r="B81" s="34"/>
      <c r="C81" s="164" t="s">
        <v>126</v>
      </c>
      <c r="D81" s="164" t="s">
        <v>94</v>
      </c>
      <c r="E81" s="165" t="s">
        <v>127</v>
      </c>
      <c r="F81" s="166" t="s">
        <v>128</v>
      </c>
      <c r="G81" s="167" t="s">
        <v>97</v>
      </c>
      <c r="H81" s="168">
        <v>25</v>
      </c>
      <c r="I81" s="169"/>
      <c r="J81" s="170">
        <f>ROUND(I81*H81,2)</f>
        <v>0</v>
      </c>
      <c r="K81" s="166" t="s">
        <v>19</v>
      </c>
      <c r="L81" s="171"/>
      <c r="M81" s="172" t="s">
        <v>19</v>
      </c>
      <c r="N81" s="173" t="s">
        <v>39</v>
      </c>
      <c r="O81" s="79"/>
      <c r="P81" s="174">
        <f>O81*H81</f>
        <v>0</v>
      </c>
      <c r="Q81" s="174">
        <v>0</v>
      </c>
      <c r="R81" s="174">
        <f>Q81*H81</f>
        <v>0</v>
      </c>
      <c r="S81" s="174">
        <v>0</v>
      </c>
      <c r="T81" s="175">
        <f>S81*H81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R81" s="176" t="s">
        <v>98</v>
      </c>
      <c r="AT81" s="176" t="s">
        <v>94</v>
      </c>
      <c r="AU81" s="176" t="s">
        <v>68</v>
      </c>
      <c r="AY81" s="12" t="s">
        <v>99</v>
      </c>
      <c r="BE81" s="177">
        <f>IF(N81="základní",J81,0)</f>
        <v>0</v>
      </c>
      <c r="BF81" s="177">
        <f>IF(N81="snížená",J81,0)</f>
        <v>0</v>
      </c>
      <c r="BG81" s="177">
        <f>IF(N81="zákl. přenesená",J81,0)</f>
        <v>0</v>
      </c>
      <c r="BH81" s="177">
        <f>IF(N81="sníž. přenesená",J81,0)</f>
        <v>0</v>
      </c>
      <c r="BI81" s="177">
        <f>IF(N81="nulová",J81,0)</f>
        <v>0</v>
      </c>
      <c r="BJ81" s="12" t="s">
        <v>73</v>
      </c>
      <c r="BK81" s="177">
        <f>ROUND(I81*H81,2)</f>
        <v>0</v>
      </c>
      <c r="BL81" s="12" t="s">
        <v>100</v>
      </c>
      <c r="BM81" s="176" t="s">
        <v>129</v>
      </c>
    </row>
    <row r="82" s="2" customFormat="1" ht="16.5" customHeight="1">
      <c r="A82" s="33"/>
      <c r="B82" s="34"/>
      <c r="C82" s="164" t="s">
        <v>130</v>
      </c>
      <c r="D82" s="164" t="s">
        <v>94</v>
      </c>
      <c r="E82" s="165" t="s">
        <v>131</v>
      </c>
      <c r="F82" s="166" t="s">
        <v>132</v>
      </c>
      <c r="G82" s="167" t="s">
        <v>97</v>
      </c>
      <c r="H82" s="168">
        <v>2</v>
      </c>
      <c r="I82" s="169"/>
      <c r="J82" s="170">
        <f>ROUND(I82*H82,2)</f>
        <v>0</v>
      </c>
      <c r="K82" s="166" t="s">
        <v>19</v>
      </c>
      <c r="L82" s="171"/>
      <c r="M82" s="172" t="s">
        <v>19</v>
      </c>
      <c r="N82" s="173" t="s">
        <v>39</v>
      </c>
      <c r="O82" s="79"/>
      <c r="P82" s="174">
        <f>O82*H82</f>
        <v>0</v>
      </c>
      <c r="Q82" s="174">
        <v>0</v>
      </c>
      <c r="R82" s="174">
        <f>Q82*H82</f>
        <v>0</v>
      </c>
      <c r="S82" s="174">
        <v>0</v>
      </c>
      <c r="T82" s="175">
        <f>S82*H82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R82" s="176" t="s">
        <v>98</v>
      </c>
      <c r="AT82" s="176" t="s">
        <v>94</v>
      </c>
      <c r="AU82" s="176" t="s">
        <v>68</v>
      </c>
      <c r="AY82" s="12" t="s">
        <v>99</v>
      </c>
      <c r="BE82" s="177">
        <f>IF(N82="základní",J82,0)</f>
        <v>0</v>
      </c>
      <c r="BF82" s="177">
        <f>IF(N82="snížená",J82,0)</f>
        <v>0</v>
      </c>
      <c r="BG82" s="177">
        <f>IF(N82="zákl. přenesená",J82,0)</f>
        <v>0</v>
      </c>
      <c r="BH82" s="177">
        <f>IF(N82="sníž. přenesená",J82,0)</f>
        <v>0</v>
      </c>
      <c r="BI82" s="177">
        <f>IF(N82="nulová",J82,0)</f>
        <v>0</v>
      </c>
      <c r="BJ82" s="12" t="s">
        <v>73</v>
      </c>
      <c r="BK82" s="177">
        <f>ROUND(I82*H82,2)</f>
        <v>0</v>
      </c>
      <c r="BL82" s="12" t="s">
        <v>100</v>
      </c>
      <c r="BM82" s="176" t="s">
        <v>133</v>
      </c>
    </row>
    <row r="83" s="2" customFormat="1" ht="16.5" customHeight="1">
      <c r="A83" s="33"/>
      <c r="B83" s="34"/>
      <c r="C83" s="164" t="s">
        <v>134</v>
      </c>
      <c r="D83" s="164" t="s">
        <v>94</v>
      </c>
      <c r="E83" s="165" t="s">
        <v>135</v>
      </c>
      <c r="F83" s="166" t="s">
        <v>136</v>
      </c>
      <c r="G83" s="167" t="s">
        <v>97</v>
      </c>
      <c r="H83" s="168">
        <v>18</v>
      </c>
      <c r="I83" s="169"/>
      <c r="J83" s="170">
        <f>ROUND(I83*H83,2)</f>
        <v>0</v>
      </c>
      <c r="K83" s="166" t="s">
        <v>19</v>
      </c>
      <c r="L83" s="171"/>
      <c r="M83" s="172" t="s">
        <v>19</v>
      </c>
      <c r="N83" s="173" t="s">
        <v>39</v>
      </c>
      <c r="O83" s="79"/>
      <c r="P83" s="174">
        <f>O83*H83</f>
        <v>0</v>
      </c>
      <c r="Q83" s="174">
        <v>0</v>
      </c>
      <c r="R83" s="174">
        <f>Q83*H83</f>
        <v>0</v>
      </c>
      <c r="S83" s="174">
        <v>0</v>
      </c>
      <c r="T83" s="175">
        <f>S83*H83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R83" s="176" t="s">
        <v>98</v>
      </c>
      <c r="AT83" s="176" t="s">
        <v>94</v>
      </c>
      <c r="AU83" s="176" t="s">
        <v>68</v>
      </c>
      <c r="AY83" s="12" t="s">
        <v>99</v>
      </c>
      <c r="BE83" s="177">
        <f>IF(N83="základní",J83,0)</f>
        <v>0</v>
      </c>
      <c r="BF83" s="177">
        <f>IF(N83="snížená",J83,0)</f>
        <v>0</v>
      </c>
      <c r="BG83" s="177">
        <f>IF(N83="zákl. přenesená",J83,0)</f>
        <v>0</v>
      </c>
      <c r="BH83" s="177">
        <f>IF(N83="sníž. přenesená",J83,0)</f>
        <v>0</v>
      </c>
      <c r="BI83" s="177">
        <f>IF(N83="nulová",J83,0)</f>
        <v>0</v>
      </c>
      <c r="BJ83" s="12" t="s">
        <v>73</v>
      </c>
      <c r="BK83" s="177">
        <f>ROUND(I83*H83,2)</f>
        <v>0</v>
      </c>
      <c r="BL83" s="12" t="s">
        <v>100</v>
      </c>
      <c r="BM83" s="176" t="s">
        <v>137</v>
      </c>
    </row>
    <row r="84" s="2" customFormat="1" ht="16.5" customHeight="1">
      <c r="A84" s="33"/>
      <c r="B84" s="34"/>
      <c r="C84" s="164" t="s">
        <v>138</v>
      </c>
      <c r="D84" s="164" t="s">
        <v>94</v>
      </c>
      <c r="E84" s="165" t="s">
        <v>139</v>
      </c>
      <c r="F84" s="166" t="s">
        <v>140</v>
      </c>
      <c r="G84" s="167" t="s">
        <v>97</v>
      </c>
      <c r="H84" s="168">
        <v>7</v>
      </c>
      <c r="I84" s="169"/>
      <c r="J84" s="170">
        <f>ROUND(I84*H84,2)</f>
        <v>0</v>
      </c>
      <c r="K84" s="166" t="s">
        <v>19</v>
      </c>
      <c r="L84" s="171"/>
      <c r="M84" s="172" t="s">
        <v>19</v>
      </c>
      <c r="N84" s="173" t="s">
        <v>39</v>
      </c>
      <c r="O84" s="79"/>
      <c r="P84" s="174">
        <f>O84*H84</f>
        <v>0</v>
      </c>
      <c r="Q84" s="174">
        <v>0</v>
      </c>
      <c r="R84" s="174">
        <f>Q84*H84</f>
        <v>0</v>
      </c>
      <c r="S84" s="174">
        <v>0</v>
      </c>
      <c r="T84" s="175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76" t="s">
        <v>98</v>
      </c>
      <c r="AT84" s="176" t="s">
        <v>94</v>
      </c>
      <c r="AU84" s="176" t="s">
        <v>68</v>
      </c>
      <c r="AY84" s="12" t="s">
        <v>99</v>
      </c>
      <c r="BE84" s="177">
        <f>IF(N84="základní",J84,0)</f>
        <v>0</v>
      </c>
      <c r="BF84" s="177">
        <f>IF(N84="snížená",J84,0)</f>
        <v>0</v>
      </c>
      <c r="BG84" s="177">
        <f>IF(N84="zákl. přenesená",J84,0)</f>
        <v>0</v>
      </c>
      <c r="BH84" s="177">
        <f>IF(N84="sníž. přenesená",J84,0)</f>
        <v>0</v>
      </c>
      <c r="BI84" s="177">
        <f>IF(N84="nulová",J84,0)</f>
        <v>0</v>
      </c>
      <c r="BJ84" s="12" t="s">
        <v>73</v>
      </c>
      <c r="BK84" s="177">
        <f>ROUND(I84*H84,2)</f>
        <v>0</v>
      </c>
      <c r="BL84" s="12" t="s">
        <v>100</v>
      </c>
      <c r="BM84" s="176" t="s">
        <v>141</v>
      </c>
    </row>
    <row r="85" s="2" customFormat="1" ht="16.5" customHeight="1">
      <c r="A85" s="33"/>
      <c r="B85" s="34"/>
      <c r="C85" s="164" t="s">
        <v>142</v>
      </c>
      <c r="D85" s="164" t="s">
        <v>94</v>
      </c>
      <c r="E85" s="165" t="s">
        <v>143</v>
      </c>
      <c r="F85" s="166" t="s">
        <v>144</v>
      </c>
      <c r="G85" s="167" t="s">
        <v>97</v>
      </c>
      <c r="H85" s="168">
        <v>2</v>
      </c>
      <c r="I85" s="169"/>
      <c r="J85" s="170">
        <f>ROUND(I85*H85,2)</f>
        <v>0</v>
      </c>
      <c r="K85" s="166" t="s">
        <v>19</v>
      </c>
      <c r="L85" s="171"/>
      <c r="M85" s="172" t="s">
        <v>19</v>
      </c>
      <c r="N85" s="173" t="s">
        <v>39</v>
      </c>
      <c r="O85" s="79"/>
      <c r="P85" s="174">
        <f>O85*H85</f>
        <v>0</v>
      </c>
      <c r="Q85" s="174">
        <v>0</v>
      </c>
      <c r="R85" s="174">
        <f>Q85*H85</f>
        <v>0</v>
      </c>
      <c r="S85" s="174">
        <v>0</v>
      </c>
      <c r="T85" s="175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76" t="s">
        <v>98</v>
      </c>
      <c r="AT85" s="176" t="s">
        <v>94</v>
      </c>
      <c r="AU85" s="176" t="s">
        <v>68</v>
      </c>
      <c r="AY85" s="12" t="s">
        <v>99</v>
      </c>
      <c r="BE85" s="177">
        <f>IF(N85="základní",J85,0)</f>
        <v>0</v>
      </c>
      <c r="BF85" s="177">
        <f>IF(N85="snížená",J85,0)</f>
        <v>0</v>
      </c>
      <c r="BG85" s="177">
        <f>IF(N85="zákl. přenesená",J85,0)</f>
        <v>0</v>
      </c>
      <c r="BH85" s="177">
        <f>IF(N85="sníž. přenesená",J85,0)</f>
        <v>0</v>
      </c>
      <c r="BI85" s="177">
        <f>IF(N85="nulová",J85,0)</f>
        <v>0</v>
      </c>
      <c r="BJ85" s="12" t="s">
        <v>73</v>
      </c>
      <c r="BK85" s="177">
        <f>ROUND(I85*H85,2)</f>
        <v>0</v>
      </c>
      <c r="BL85" s="12" t="s">
        <v>100</v>
      </c>
      <c r="BM85" s="176" t="s">
        <v>145</v>
      </c>
    </row>
    <row r="86" s="2" customFormat="1" ht="16.5" customHeight="1">
      <c r="A86" s="33"/>
      <c r="B86" s="34"/>
      <c r="C86" s="164" t="s">
        <v>146</v>
      </c>
      <c r="D86" s="164" t="s">
        <v>94</v>
      </c>
      <c r="E86" s="165" t="s">
        <v>147</v>
      </c>
      <c r="F86" s="166" t="s">
        <v>148</v>
      </c>
      <c r="G86" s="167" t="s">
        <v>97</v>
      </c>
      <c r="H86" s="168">
        <v>20</v>
      </c>
      <c r="I86" s="169"/>
      <c r="J86" s="170">
        <f>ROUND(I86*H86,2)</f>
        <v>0</v>
      </c>
      <c r="K86" s="166" t="s">
        <v>19</v>
      </c>
      <c r="L86" s="171"/>
      <c r="M86" s="172" t="s">
        <v>19</v>
      </c>
      <c r="N86" s="173" t="s">
        <v>39</v>
      </c>
      <c r="O86" s="79"/>
      <c r="P86" s="174">
        <f>O86*H86</f>
        <v>0</v>
      </c>
      <c r="Q86" s="174">
        <v>0</v>
      </c>
      <c r="R86" s="174">
        <f>Q86*H86</f>
        <v>0</v>
      </c>
      <c r="S86" s="174">
        <v>0</v>
      </c>
      <c r="T86" s="175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76" t="s">
        <v>98</v>
      </c>
      <c r="AT86" s="176" t="s">
        <v>94</v>
      </c>
      <c r="AU86" s="176" t="s">
        <v>68</v>
      </c>
      <c r="AY86" s="12" t="s">
        <v>99</v>
      </c>
      <c r="BE86" s="177">
        <f>IF(N86="základní",J86,0)</f>
        <v>0</v>
      </c>
      <c r="BF86" s="177">
        <f>IF(N86="snížená",J86,0)</f>
        <v>0</v>
      </c>
      <c r="BG86" s="177">
        <f>IF(N86="zákl. přenesená",J86,0)</f>
        <v>0</v>
      </c>
      <c r="BH86" s="177">
        <f>IF(N86="sníž. přenesená",J86,0)</f>
        <v>0</v>
      </c>
      <c r="BI86" s="177">
        <f>IF(N86="nulová",J86,0)</f>
        <v>0</v>
      </c>
      <c r="BJ86" s="12" t="s">
        <v>73</v>
      </c>
      <c r="BK86" s="177">
        <f>ROUND(I86*H86,2)</f>
        <v>0</v>
      </c>
      <c r="BL86" s="12" t="s">
        <v>100</v>
      </c>
      <c r="BM86" s="176" t="s">
        <v>149</v>
      </c>
    </row>
    <row r="87" s="2" customFormat="1" ht="16.5" customHeight="1">
      <c r="A87" s="33"/>
      <c r="B87" s="34"/>
      <c r="C87" s="164" t="s">
        <v>150</v>
      </c>
      <c r="D87" s="164" t="s">
        <v>94</v>
      </c>
      <c r="E87" s="165" t="s">
        <v>151</v>
      </c>
      <c r="F87" s="166" t="s">
        <v>152</v>
      </c>
      <c r="G87" s="167" t="s">
        <v>97</v>
      </c>
      <c r="H87" s="168">
        <v>2</v>
      </c>
      <c r="I87" s="169"/>
      <c r="J87" s="170">
        <f>ROUND(I87*H87,2)</f>
        <v>0</v>
      </c>
      <c r="K87" s="166" t="s">
        <v>19</v>
      </c>
      <c r="L87" s="171"/>
      <c r="M87" s="172" t="s">
        <v>19</v>
      </c>
      <c r="N87" s="173" t="s">
        <v>39</v>
      </c>
      <c r="O87" s="79"/>
      <c r="P87" s="174">
        <f>O87*H87</f>
        <v>0</v>
      </c>
      <c r="Q87" s="174">
        <v>0</v>
      </c>
      <c r="R87" s="174">
        <f>Q87*H87</f>
        <v>0</v>
      </c>
      <c r="S87" s="174">
        <v>0</v>
      </c>
      <c r="T87" s="175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76" t="s">
        <v>98</v>
      </c>
      <c r="AT87" s="176" t="s">
        <v>94</v>
      </c>
      <c r="AU87" s="176" t="s">
        <v>68</v>
      </c>
      <c r="AY87" s="12" t="s">
        <v>99</v>
      </c>
      <c r="BE87" s="177">
        <f>IF(N87="základní",J87,0)</f>
        <v>0</v>
      </c>
      <c r="BF87" s="177">
        <f>IF(N87="snížená",J87,0)</f>
        <v>0</v>
      </c>
      <c r="BG87" s="177">
        <f>IF(N87="zákl. přenesená",J87,0)</f>
        <v>0</v>
      </c>
      <c r="BH87" s="177">
        <f>IF(N87="sníž. přenesená",J87,0)</f>
        <v>0</v>
      </c>
      <c r="BI87" s="177">
        <f>IF(N87="nulová",J87,0)</f>
        <v>0</v>
      </c>
      <c r="BJ87" s="12" t="s">
        <v>73</v>
      </c>
      <c r="BK87" s="177">
        <f>ROUND(I87*H87,2)</f>
        <v>0</v>
      </c>
      <c r="BL87" s="12" t="s">
        <v>100</v>
      </c>
      <c r="BM87" s="176" t="s">
        <v>153</v>
      </c>
    </row>
    <row r="88" s="2" customFormat="1" ht="16.5" customHeight="1">
      <c r="A88" s="33"/>
      <c r="B88" s="34"/>
      <c r="C88" s="164" t="s">
        <v>154</v>
      </c>
      <c r="D88" s="164" t="s">
        <v>94</v>
      </c>
      <c r="E88" s="165" t="s">
        <v>155</v>
      </c>
      <c r="F88" s="166" t="s">
        <v>156</v>
      </c>
      <c r="G88" s="167" t="s">
        <v>97</v>
      </c>
      <c r="H88" s="168">
        <v>6</v>
      </c>
      <c r="I88" s="169"/>
      <c r="J88" s="170">
        <f>ROUND(I88*H88,2)</f>
        <v>0</v>
      </c>
      <c r="K88" s="166" t="s">
        <v>19</v>
      </c>
      <c r="L88" s="171"/>
      <c r="M88" s="172" t="s">
        <v>19</v>
      </c>
      <c r="N88" s="173" t="s">
        <v>39</v>
      </c>
      <c r="O88" s="79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76" t="s">
        <v>98</v>
      </c>
      <c r="AT88" s="176" t="s">
        <v>94</v>
      </c>
      <c r="AU88" s="176" t="s">
        <v>68</v>
      </c>
      <c r="AY88" s="12" t="s">
        <v>99</v>
      </c>
      <c r="BE88" s="177">
        <f>IF(N88="základní",J88,0)</f>
        <v>0</v>
      </c>
      <c r="BF88" s="177">
        <f>IF(N88="snížená",J88,0)</f>
        <v>0</v>
      </c>
      <c r="BG88" s="177">
        <f>IF(N88="zákl. přenesená",J88,0)</f>
        <v>0</v>
      </c>
      <c r="BH88" s="177">
        <f>IF(N88="sníž. přenesená",J88,0)</f>
        <v>0</v>
      </c>
      <c r="BI88" s="177">
        <f>IF(N88="nulová",J88,0)</f>
        <v>0</v>
      </c>
      <c r="BJ88" s="12" t="s">
        <v>73</v>
      </c>
      <c r="BK88" s="177">
        <f>ROUND(I88*H88,2)</f>
        <v>0</v>
      </c>
      <c r="BL88" s="12" t="s">
        <v>100</v>
      </c>
      <c r="BM88" s="176" t="s">
        <v>157</v>
      </c>
    </row>
    <row r="89" s="2" customFormat="1" ht="16.5" customHeight="1">
      <c r="A89" s="33"/>
      <c r="B89" s="34"/>
      <c r="C89" s="164" t="s">
        <v>158</v>
      </c>
      <c r="D89" s="164" t="s">
        <v>94</v>
      </c>
      <c r="E89" s="165" t="s">
        <v>159</v>
      </c>
      <c r="F89" s="166" t="s">
        <v>160</v>
      </c>
      <c r="G89" s="167" t="s">
        <v>161</v>
      </c>
      <c r="H89" s="168">
        <v>2</v>
      </c>
      <c r="I89" s="169"/>
      <c r="J89" s="170">
        <f>ROUND(I89*H89,2)</f>
        <v>0</v>
      </c>
      <c r="K89" s="166" t="s">
        <v>19</v>
      </c>
      <c r="L89" s="171"/>
      <c r="M89" s="172" t="s">
        <v>19</v>
      </c>
      <c r="N89" s="173" t="s">
        <v>39</v>
      </c>
      <c r="O89" s="79"/>
      <c r="P89" s="174">
        <f>O89*H89</f>
        <v>0</v>
      </c>
      <c r="Q89" s="174">
        <v>0</v>
      </c>
      <c r="R89" s="174">
        <f>Q89*H89</f>
        <v>0</v>
      </c>
      <c r="S89" s="174">
        <v>0</v>
      </c>
      <c r="T89" s="175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76" t="s">
        <v>98</v>
      </c>
      <c r="AT89" s="176" t="s">
        <v>94</v>
      </c>
      <c r="AU89" s="176" t="s">
        <v>68</v>
      </c>
      <c r="AY89" s="12" t="s">
        <v>99</v>
      </c>
      <c r="BE89" s="177">
        <f>IF(N89="základní",J89,0)</f>
        <v>0</v>
      </c>
      <c r="BF89" s="177">
        <f>IF(N89="snížená",J89,0)</f>
        <v>0</v>
      </c>
      <c r="BG89" s="177">
        <f>IF(N89="zákl. přenesená",J89,0)</f>
        <v>0</v>
      </c>
      <c r="BH89" s="177">
        <f>IF(N89="sníž. přenesená",J89,0)</f>
        <v>0</v>
      </c>
      <c r="BI89" s="177">
        <f>IF(N89="nulová",J89,0)</f>
        <v>0</v>
      </c>
      <c r="BJ89" s="12" t="s">
        <v>73</v>
      </c>
      <c r="BK89" s="177">
        <f>ROUND(I89*H89,2)</f>
        <v>0</v>
      </c>
      <c r="BL89" s="12" t="s">
        <v>100</v>
      </c>
      <c r="BM89" s="176" t="s">
        <v>162</v>
      </c>
    </row>
    <row r="90" s="2" customFormat="1" ht="16.5" customHeight="1">
      <c r="A90" s="33"/>
      <c r="B90" s="34"/>
      <c r="C90" s="164" t="s">
        <v>163</v>
      </c>
      <c r="D90" s="164" t="s">
        <v>94</v>
      </c>
      <c r="E90" s="165" t="s">
        <v>164</v>
      </c>
      <c r="F90" s="166" t="s">
        <v>165</v>
      </c>
      <c r="G90" s="167" t="s">
        <v>161</v>
      </c>
      <c r="H90" s="168">
        <v>2</v>
      </c>
      <c r="I90" s="169"/>
      <c r="J90" s="170">
        <f>ROUND(I90*H90,2)</f>
        <v>0</v>
      </c>
      <c r="K90" s="166" t="s">
        <v>19</v>
      </c>
      <c r="L90" s="171"/>
      <c r="M90" s="172" t="s">
        <v>19</v>
      </c>
      <c r="N90" s="173" t="s">
        <v>39</v>
      </c>
      <c r="O90" s="79"/>
      <c r="P90" s="174">
        <f>O90*H90</f>
        <v>0</v>
      </c>
      <c r="Q90" s="174">
        <v>0</v>
      </c>
      <c r="R90" s="174">
        <f>Q90*H90</f>
        <v>0</v>
      </c>
      <c r="S90" s="174">
        <v>0</v>
      </c>
      <c r="T90" s="175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76" t="s">
        <v>98</v>
      </c>
      <c r="AT90" s="176" t="s">
        <v>94</v>
      </c>
      <c r="AU90" s="176" t="s">
        <v>68</v>
      </c>
      <c r="AY90" s="12" t="s">
        <v>99</v>
      </c>
      <c r="BE90" s="177">
        <f>IF(N90="základní",J90,0)</f>
        <v>0</v>
      </c>
      <c r="BF90" s="177">
        <f>IF(N90="snížená",J90,0)</f>
        <v>0</v>
      </c>
      <c r="BG90" s="177">
        <f>IF(N90="zákl. přenesená",J90,0)</f>
        <v>0</v>
      </c>
      <c r="BH90" s="177">
        <f>IF(N90="sníž. přenesená",J90,0)</f>
        <v>0</v>
      </c>
      <c r="BI90" s="177">
        <f>IF(N90="nulová",J90,0)</f>
        <v>0</v>
      </c>
      <c r="BJ90" s="12" t="s">
        <v>73</v>
      </c>
      <c r="BK90" s="177">
        <f>ROUND(I90*H90,2)</f>
        <v>0</v>
      </c>
      <c r="BL90" s="12" t="s">
        <v>100</v>
      </c>
      <c r="BM90" s="176" t="s">
        <v>166</v>
      </c>
    </row>
    <row r="91" s="2" customFormat="1" ht="16.5" customHeight="1">
      <c r="A91" s="33"/>
      <c r="B91" s="34"/>
      <c r="C91" s="164" t="s">
        <v>167</v>
      </c>
      <c r="D91" s="164" t="s">
        <v>94</v>
      </c>
      <c r="E91" s="165" t="s">
        <v>168</v>
      </c>
      <c r="F91" s="166" t="s">
        <v>169</v>
      </c>
      <c r="G91" s="167" t="s">
        <v>97</v>
      </c>
      <c r="H91" s="168">
        <v>1</v>
      </c>
      <c r="I91" s="169"/>
      <c r="J91" s="170">
        <f>ROUND(I91*H91,2)</f>
        <v>0</v>
      </c>
      <c r="K91" s="166" t="s">
        <v>19</v>
      </c>
      <c r="L91" s="171"/>
      <c r="M91" s="172" t="s">
        <v>19</v>
      </c>
      <c r="N91" s="173" t="s">
        <v>39</v>
      </c>
      <c r="O91" s="79"/>
      <c r="P91" s="174">
        <f>O91*H91</f>
        <v>0</v>
      </c>
      <c r="Q91" s="174">
        <v>0</v>
      </c>
      <c r="R91" s="174">
        <f>Q91*H91</f>
        <v>0</v>
      </c>
      <c r="S91" s="174">
        <v>0</v>
      </c>
      <c r="T91" s="175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76" t="s">
        <v>98</v>
      </c>
      <c r="AT91" s="176" t="s">
        <v>94</v>
      </c>
      <c r="AU91" s="176" t="s">
        <v>68</v>
      </c>
      <c r="AY91" s="12" t="s">
        <v>99</v>
      </c>
      <c r="BE91" s="177">
        <f>IF(N91="základní",J91,0)</f>
        <v>0</v>
      </c>
      <c r="BF91" s="177">
        <f>IF(N91="snížená",J91,0)</f>
        <v>0</v>
      </c>
      <c r="BG91" s="177">
        <f>IF(N91="zákl. přenesená",J91,0)</f>
        <v>0</v>
      </c>
      <c r="BH91" s="177">
        <f>IF(N91="sníž. přenesená",J91,0)</f>
        <v>0</v>
      </c>
      <c r="BI91" s="177">
        <f>IF(N91="nulová",J91,0)</f>
        <v>0</v>
      </c>
      <c r="BJ91" s="12" t="s">
        <v>73</v>
      </c>
      <c r="BK91" s="177">
        <f>ROUND(I91*H91,2)</f>
        <v>0</v>
      </c>
      <c r="BL91" s="12" t="s">
        <v>100</v>
      </c>
      <c r="BM91" s="176" t="s">
        <v>170</v>
      </c>
    </row>
    <row r="92" s="2" customFormat="1" ht="16.5" customHeight="1">
      <c r="A92" s="33"/>
      <c r="B92" s="34"/>
      <c r="C92" s="164" t="s">
        <v>171</v>
      </c>
      <c r="D92" s="164" t="s">
        <v>94</v>
      </c>
      <c r="E92" s="165" t="s">
        <v>172</v>
      </c>
      <c r="F92" s="166" t="s">
        <v>173</v>
      </c>
      <c r="G92" s="167" t="s">
        <v>97</v>
      </c>
      <c r="H92" s="168">
        <v>1</v>
      </c>
      <c r="I92" s="169"/>
      <c r="J92" s="170">
        <f>ROUND(I92*H92,2)</f>
        <v>0</v>
      </c>
      <c r="K92" s="166" t="s">
        <v>19</v>
      </c>
      <c r="L92" s="171"/>
      <c r="M92" s="172" t="s">
        <v>19</v>
      </c>
      <c r="N92" s="173" t="s">
        <v>39</v>
      </c>
      <c r="O92" s="79"/>
      <c r="P92" s="174">
        <f>O92*H92</f>
        <v>0</v>
      </c>
      <c r="Q92" s="174">
        <v>0</v>
      </c>
      <c r="R92" s="174">
        <f>Q92*H92</f>
        <v>0</v>
      </c>
      <c r="S92" s="174">
        <v>0</v>
      </c>
      <c r="T92" s="175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76" t="s">
        <v>98</v>
      </c>
      <c r="AT92" s="176" t="s">
        <v>94</v>
      </c>
      <c r="AU92" s="176" t="s">
        <v>68</v>
      </c>
      <c r="AY92" s="12" t="s">
        <v>99</v>
      </c>
      <c r="BE92" s="177">
        <f>IF(N92="základní",J92,0)</f>
        <v>0</v>
      </c>
      <c r="BF92" s="177">
        <f>IF(N92="snížená",J92,0)</f>
        <v>0</v>
      </c>
      <c r="BG92" s="177">
        <f>IF(N92="zákl. přenesená",J92,0)</f>
        <v>0</v>
      </c>
      <c r="BH92" s="177">
        <f>IF(N92="sníž. přenesená",J92,0)</f>
        <v>0</v>
      </c>
      <c r="BI92" s="177">
        <f>IF(N92="nulová",J92,0)</f>
        <v>0</v>
      </c>
      <c r="BJ92" s="12" t="s">
        <v>73</v>
      </c>
      <c r="BK92" s="177">
        <f>ROUND(I92*H92,2)</f>
        <v>0</v>
      </c>
      <c r="BL92" s="12" t="s">
        <v>100</v>
      </c>
      <c r="BM92" s="176" t="s">
        <v>174</v>
      </c>
    </row>
    <row r="93" s="2" customFormat="1" ht="16.5" customHeight="1">
      <c r="A93" s="33"/>
      <c r="B93" s="34"/>
      <c r="C93" s="164" t="s">
        <v>175</v>
      </c>
      <c r="D93" s="164" t="s">
        <v>94</v>
      </c>
      <c r="E93" s="165" t="s">
        <v>176</v>
      </c>
      <c r="F93" s="166" t="s">
        <v>177</v>
      </c>
      <c r="G93" s="167" t="s">
        <v>97</v>
      </c>
      <c r="H93" s="168">
        <v>1</v>
      </c>
      <c r="I93" s="169"/>
      <c r="J93" s="170">
        <f>ROUND(I93*H93,2)</f>
        <v>0</v>
      </c>
      <c r="K93" s="166" t="s">
        <v>19</v>
      </c>
      <c r="L93" s="171"/>
      <c r="M93" s="172" t="s">
        <v>19</v>
      </c>
      <c r="N93" s="173" t="s">
        <v>39</v>
      </c>
      <c r="O93" s="79"/>
      <c r="P93" s="174">
        <f>O93*H93</f>
        <v>0</v>
      </c>
      <c r="Q93" s="174">
        <v>0</v>
      </c>
      <c r="R93" s="174">
        <f>Q93*H93</f>
        <v>0</v>
      </c>
      <c r="S93" s="174">
        <v>0</v>
      </c>
      <c r="T93" s="175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76" t="s">
        <v>98</v>
      </c>
      <c r="AT93" s="176" t="s">
        <v>94</v>
      </c>
      <c r="AU93" s="176" t="s">
        <v>68</v>
      </c>
      <c r="AY93" s="12" t="s">
        <v>99</v>
      </c>
      <c r="BE93" s="177">
        <f>IF(N93="základní",J93,0)</f>
        <v>0</v>
      </c>
      <c r="BF93" s="177">
        <f>IF(N93="snížená",J93,0)</f>
        <v>0</v>
      </c>
      <c r="BG93" s="177">
        <f>IF(N93="zákl. přenesená",J93,0)</f>
        <v>0</v>
      </c>
      <c r="BH93" s="177">
        <f>IF(N93="sníž. přenesená",J93,0)</f>
        <v>0</v>
      </c>
      <c r="BI93" s="177">
        <f>IF(N93="nulová",J93,0)</f>
        <v>0</v>
      </c>
      <c r="BJ93" s="12" t="s">
        <v>73</v>
      </c>
      <c r="BK93" s="177">
        <f>ROUND(I93*H93,2)</f>
        <v>0</v>
      </c>
      <c r="BL93" s="12" t="s">
        <v>100</v>
      </c>
      <c r="BM93" s="176" t="s">
        <v>178</v>
      </c>
    </row>
    <row r="94" s="2" customFormat="1" ht="16.5" customHeight="1">
      <c r="A94" s="33"/>
      <c r="B94" s="34"/>
      <c r="C94" s="164" t="s">
        <v>179</v>
      </c>
      <c r="D94" s="164" t="s">
        <v>94</v>
      </c>
      <c r="E94" s="165" t="s">
        <v>180</v>
      </c>
      <c r="F94" s="166" t="s">
        <v>181</v>
      </c>
      <c r="G94" s="167" t="s">
        <v>97</v>
      </c>
      <c r="H94" s="168">
        <v>13</v>
      </c>
      <c r="I94" s="169"/>
      <c r="J94" s="170">
        <f>ROUND(I94*H94,2)</f>
        <v>0</v>
      </c>
      <c r="K94" s="166" t="s">
        <v>19</v>
      </c>
      <c r="L94" s="171"/>
      <c r="M94" s="172" t="s">
        <v>19</v>
      </c>
      <c r="N94" s="173" t="s">
        <v>39</v>
      </c>
      <c r="O94" s="79"/>
      <c r="P94" s="174">
        <f>O94*H94</f>
        <v>0</v>
      </c>
      <c r="Q94" s="174">
        <v>0</v>
      </c>
      <c r="R94" s="174">
        <f>Q94*H94</f>
        <v>0</v>
      </c>
      <c r="S94" s="174">
        <v>0</v>
      </c>
      <c r="T94" s="175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76" t="s">
        <v>98</v>
      </c>
      <c r="AT94" s="176" t="s">
        <v>94</v>
      </c>
      <c r="AU94" s="176" t="s">
        <v>68</v>
      </c>
      <c r="AY94" s="12" t="s">
        <v>99</v>
      </c>
      <c r="BE94" s="177">
        <f>IF(N94="základní",J94,0)</f>
        <v>0</v>
      </c>
      <c r="BF94" s="177">
        <f>IF(N94="snížená",J94,0)</f>
        <v>0</v>
      </c>
      <c r="BG94" s="177">
        <f>IF(N94="zákl. přenesená",J94,0)</f>
        <v>0</v>
      </c>
      <c r="BH94" s="177">
        <f>IF(N94="sníž. přenesená",J94,0)</f>
        <v>0</v>
      </c>
      <c r="BI94" s="177">
        <f>IF(N94="nulová",J94,0)</f>
        <v>0</v>
      </c>
      <c r="BJ94" s="12" t="s">
        <v>73</v>
      </c>
      <c r="BK94" s="177">
        <f>ROUND(I94*H94,2)</f>
        <v>0</v>
      </c>
      <c r="BL94" s="12" t="s">
        <v>100</v>
      </c>
      <c r="BM94" s="176" t="s">
        <v>182</v>
      </c>
    </row>
    <row r="95" s="2" customFormat="1" ht="16.5" customHeight="1">
      <c r="A95" s="33"/>
      <c r="B95" s="34"/>
      <c r="C95" s="164" t="s">
        <v>183</v>
      </c>
      <c r="D95" s="164" t="s">
        <v>94</v>
      </c>
      <c r="E95" s="165" t="s">
        <v>184</v>
      </c>
      <c r="F95" s="166" t="s">
        <v>185</v>
      </c>
      <c r="G95" s="167" t="s">
        <v>97</v>
      </c>
      <c r="H95" s="168">
        <v>13</v>
      </c>
      <c r="I95" s="169"/>
      <c r="J95" s="170">
        <f>ROUND(I95*H95,2)</f>
        <v>0</v>
      </c>
      <c r="K95" s="166" t="s">
        <v>19</v>
      </c>
      <c r="L95" s="171"/>
      <c r="M95" s="172" t="s">
        <v>19</v>
      </c>
      <c r="N95" s="173" t="s">
        <v>39</v>
      </c>
      <c r="O95" s="79"/>
      <c r="P95" s="174">
        <f>O95*H95</f>
        <v>0</v>
      </c>
      <c r="Q95" s="174">
        <v>0</v>
      </c>
      <c r="R95" s="174">
        <f>Q95*H95</f>
        <v>0</v>
      </c>
      <c r="S95" s="174">
        <v>0</v>
      </c>
      <c r="T95" s="175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76" t="s">
        <v>98</v>
      </c>
      <c r="AT95" s="176" t="s">
        <v>94</v>
      </c>
      <c r="AU95" s="176" t="s">
        <v>68</v>
      </c>
      <c r="AY95" s="12" t="s">
        <v>99</v>
      </c>
      <c r="BE95" s="177">
        <f>IF(N95="základní",J95,0)</f>
        <v>0</v>
      </c>
      <c r="BF95" s="177">
        <f>IF(N95="snížená",J95,0)</f>
        <v>0</v>
      </c>
      <c r="BG95" s="177">
        <f>IF(N95="zákl. přenesená",J95,0)</f>
        <v>0</v>
      </c>
      <c r="BH95" s="177">
        <f>IF(N95="sníž. přenesená",J95,0)</f>
        <v>0</v>
      </c>
      <c r="BI95" s="177">
        <f>IF(N95="nulová",J95,0)</f>
        <v>0</v>
      </c>
      <c r="BJ95" s="12" t="s">
        <v>73</v>
      </c>
      <c r="BK95" s="177">
        <f>ROUND(I95*H95,2)</f>
        <v>0</v>
      </c>
      <c r="BL95" s="12" t="s">
        <v>100</v>
      </c>
      <c r="BM95" s="176" t="s">
        <v>186</v>
      </c>
    </row>
    <row r="96" s="2" customFormat="1" ht="16.5" customHeight="1">
      <c r="A96" s="33"/>
      <c r="B96" s="34"/>
      <c r="C96" s="164" t="s">
        <v>187</v>
      </c>
      <c r="D96" s="164" t="s">
        <v>94</v>
      </c>
      <c r="E96" s="165" t="s">
        <v>188</v>
      </c>
      <c r="F96" s="166" t="s">
        <v>104</v>
      </c>
      <c r="G96" s="167" t="s">
        <v>97</v>
      </c>
      <c r="H96" s="168">
        <v>1</v>
      </c>
      <c r="I96" s="169"/>
      <c r="J96" s="170">
        <f>ROUND(I96*H96,2)</f>
        <v>0</v>
      </c>
      <c r="K96" s="166" t="s">
        <v>19</v>
      </c>
      <c r="L96" s="171"/>
      <c r="M96" s="172" t="s">
        <v>19</v>
      </c>
      <c r="N96" s="173" t="s">
        <v>39</v>
      </c>
      <c r="O96" s="79"/>
      <c r="P96" s="174">
        <f>O96*H96</f>
        <v>0</v>
      </c>
      <c r="Q96" s="174">
        <v>0</v>
      </c>
      <c r="R96" s="174">
        <f>Q96*H96</f>
        <v>0</v>
      </c>
      <c r="S96" s="174">
        <v>0</v>
      </c>
      <c r="T96" s="175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6" t="s">
        <v>98</v>
      </c>
      <c r="AT96" s="176" t="s">
        <v>94</v>
      </c>
      <c r="AU96" s="176" t="s">
        <v>68</v>
      </c>
      <c r="AY96" s="12" t="s">
        <v>99</v>
      </c>
      <c r="BE96" s="177">
        <f>IF(N96="základní",J96,0)</f>
        <v>0</v>
      </c>
      <c r="BF96" s="177">
        <f>IF(N96="snížená",J96,0)</f>
        <v>0</v>
      </c>
      <c r="BG96" s="177">
        <f>IF(N96="zákl. přenesená",J96,0)</f>
        <v>0</v>
      </c>
      <c r="BH96" s="177">
        <f>IF(N96="sníž. přenesená",J96,0)</f>
        <v>0</v>
      </c>
      <c r="BI96" s="177">
        <f>IF(N96="nulová",J96,0)</f>
        <v>0</v>
      </c>
      <c r="BJ96" s="12" t="s">
        <v>73</v>
      </c>
      <c r="BK96" s="177">
        <f>ROUND(I96*H96,2)</f>
        <v>0</v>
      </c>
      <c r="BL96" s="12" t="s">
        <v>100</v>
      </c>
      <c r="BM96" s="176" t="s">
        <v>189</v>
      </c>
    </row>
    <row r="97" s="2" customFormat="1" ht="16.5" customHeight="1">
      <c r="A97" s="33"/>
      <c r="B97" s="34"/>
      <c r="C97" s="164" t="s">
        <v>190</v>
      </c>
      <c r="D97" s="164" t="s">
        <v>94</v>
      </c>
      <c r="E97" s="165" t="s">
        <v>191</v>
      </c>
      <c r="F97" s="166" t="s">
        <v>192</v>
      </c>
      <c r="G97" s="167" t="s">
        <v>97</v>
      </c>
      <c r="H97" s="168">
        <v>1</v>
      </c>
      <c r="I97" s="169"/>
      <c r="J97" s="170">
        <f>ROUND(I97*H97,2)</f>
        <v>0</v>
      </c>
      <c r="K97" s="166" t="s">
        <v>19</v>
      </c>
      <c r="L97" s="171"/>
      <c r="M97" s="172" t="s">
        <v>19</v>
      </c>
      <c r="N97" s="173" t="s">
        <v>39</v>
      </c>
      <c r="O97" s="79"/>
      <c r="P97" s="174">
        <f>O97*H97</f>
        <v>0</v>
      </c>
      <c r="Q97" s="174">
        <v>0</v>
      </c>
      <c r="R97" s="174">
        <f>Q97*H97</f>
        <v>0</v>
      </c>
      <c r="S97" s="174">
        <v>0</v>
      </c>
      <c r="T97" s="175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76" t="s">
        <v>98</v>
      </c>
      <c r="AT97" s="176" t="s">
        <v>94</v>
      </c>
      <c r="AU97" s="176" t="s">
        <v>68</v>
      </c>
      <c r="AY97" s="12" t="s">
        <v>99</v>
      </c>
      <c r="BE97" s="177">
        <f>IF(N97="základní",J97,0)</f>
        <v>0</v>
      </c>
      <c r="BF97" s="177">
        <f>IF(N97="snížená",J97,0)</f>
        <v>0</v>
      </c>
      <c r="BG97" s="177">
        <f>IF(N97="zákl. přenesená",J97,0)</f>
        <v>0</v>
      </c>
      <c r="BH97" s="177">
        <f>IF(N97="sníž. přenesená",J97,0)</f>
        <v>0</v>
      </c>
      <c r="BI97" s="177">
        <f>IF(N97="nulová",J97,0)</f>
        <v>0</v>
      </c>
      <c r="BJ97" s="12" t="s">
        <v>73</v>
      </c>
      <c r="BK97" s="177">
        <f>ROUND(I97*H97,2)</f>
        <v>0</v>
      </c>
      <c r="BL97" s="12" t="s">
        <v>100</v>
      </c>
      <c r="BM97" s="176" t="s">
        <v>193</v>
      </c>
    </row>
    <row r="98" s="2" customFormat="1" ht="16.5" customHeight="1">
      <c r="A98" s="33"/>
      <c r="B98" s="34"/>
      <c r="C98" s="164" t="s">
        <v>194</v>
      </c>
      <c r="D98" s="164" t="s">
        <v>94</v>
      </c>
      <c r="E98" s="165" t="s">
        <v>195</v>
      </c>
      <c r="F98" s="166" t="s">
        <v>120</v>
      </c>
      <c r="G98" s="167" t="s">
        <v>97</v>
      </c>
      <c r="H98" s="168">
        <v>1</v>
      </c>
      <c r="I98" s="169"/>
      <c r="J98" s="170">
        <f>ROUND(I98*H98,2)</f>
        <v>0</v>
      </c>
      <c r="K98" s="166" t="s">
        <v>19</v>
      </c>
      <c r="L98" s="171"/>
      <c r="M98" s="172" t="s">
        <v>19</v>
      </c>
      <c r="N98" s="173" t="s">
        <v>39</v>
      </c>
      <c r="O98" s="79"/>
      <c r="P98" s="174">
        <f>O98*H98</f>
        <v>0</v>
      </c>
      <c r="Q98" s="174">
        <v>0</v>
      </c>
      <c r="R98" s="174">
        <f>Q98*H98</f>
        <v>0</v>
      </c>
      <c r="S98" s="174">
        <v>0</v>
      </c>
      <c r="T98" s="175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6" t="s">
        <v>98</v>
      </c>
      <c r="AT98" s="176" t="s">
        <v>94</v>
      </c>
      <c r="AU98" s="176" t="s">
        <v>68</v>
      </c>
      <c r="AY98" s="12" t="s">
        <v>99</v>
      </c>
      <c r="BE98" s="177">
        <f>IF(N98="základní",J98,0)</f>
        <v>0</v>
      </c>
      <c r="BF98" s="177">
        <f>IF(N98="snížená",J98,0)</f>
        <v>0</v>
      </c>
      <c r="BG98" s="177">
        <f>IF(N98="zákl. přenesená",J98,0)</f>
        <v>0</v>
      </c>
      <c r="BH98" s="177">
        <f>IF(N98="sníž. přenesená",J98,0)</f>
        <v>0</v>
      </c>
      <c r="BI98" s="177">
        <f>IF(N98="nulová",J98,0)</f>
        <v>0</v>
      </c>
      <c r="BJ98" s="12" t="s">
        <v>73</v>
      </c>
      <c r="BK98" s="177">
        <f>ROUND(I98*H98,2)</f>
        <v>0</v>
      </c>
      <c r="BL98" s="12" t="s">
        <v>100</v>
      </c>
      <c r="BM98" s="176" t="s">
        <v>196</v>
      </c>
    </row>
    <row r="99" s="2" customFormat="1" ht="16.5" customHeight="1">
      <c r="A99" s="33"/>
      <c r="B99" s="34"/>
      <c r="C99" s="164" t="s">
        <v>197</v>
      </c>
      <c r="D99" s="164" t="s">
        <v>94</v>
      </c>
      <c r="E99" s="165" t="s">
        <v>198</v>
      </c>
      <c r="F99" s="166" t="s">
        <v>199</v>
      </c>
      <c r="G99" s="167" t="s">
        <v>97</v>
      </c>
      <c r="H99" s="168">
        <v>1</v>
      </c>
      <c r="I99" s="169"/>
      <c r="J99" s="170">
        <f>ROUND(I99*H99,2)</f>
        <v>0</v>
      </c>
      <c r="K99" s="166" t="s">
        <v>19</v>
      </c>
      <c r="L99" s="171"/>
      <c r="M99" s="172" t="s">
        <v>19</v>
      </c>
      <c r="N99" s="173" t="s">
        <v>39</v>
      </c>
      <c r="O99" s="79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6" t="s">
        <v>98</v>
      </c>
      <c r="AT99" s="176" t="s">
        <v>94</v>
      </c>
      <c r="AU99" s="176" t="s">
        <v>68</v>
      </c>
      <c r="AY99" s="12" t="s">
        <v>99</v>
      </c>
      <c r="BE99" s="177">
        <f>IF(N99="základní",J99,0)</f>
        <v>0</v>
      </c>
      <c r="BF99" s="177">
        <f>IF(N99="snížená",J99,0)</f>
        <v>0</v>
      </c>
      <c r="BG99" s="177">
        <f>IF(N99="zákl. přenesená",J99,0)</f>
        <v>0</v>
      </c>
      <c r="BH99" s="177">
        <f>IF(N99="sníž. přenesená",J99,0)</f>
        <v>0</v>
      </c>
      <c r="BI99" s="177">
        <f>IF(N99="nulová",J99,0)</f>
        <v>0</v>
      </c>
      <c r="BJ99" s="12" t="s">
        <v>73</v>
      </c>
      <c r="BK99" s="177">
        <f>ROUND(I99*H99,2)</f>
        <v>0</v>
      </c>
      <c r="BL99" s="12" t="s">
        <v>100</v>
      </c>
      <c r="BM99" s="176" t="s">
        <v>200</v>
      </c>
    </row>
    <row r="100" s="2" customFormat="1" ht="16.5" customHeight="1">
      <c r="A100" s="33"/>
      <c r="B100" s="34"/>
      <c r="C100" s="164" t="s">
        <v>201</v>
      </c>
      <c r="D100" s="164" t="s">
        <v>94</v>
      </c>
      <c r="E100" s="165" t="s">
        <v>202</v>
      </c>
      <c r="F100" s="166" t="s">
        <v>203</v>
      </c>
      <c r="G100" s="167" t="s">
        <v>97</v>
      </c>
      <c r="H100" s="168">
        <v>1</v>
      </c>
      <c r="I100" s="169"/>
      <c r="J100" s="170">
        <f>ROUND(I100*H100,2)</f>
        <v>0</v>
      </c>
      <c r="K100" s="166" t="s">
        <v>19</v>
      </c>
      <c r="L100" s="171"/>
      <c r="M100" s="172" t="s">
        <v>19</v>
      </c>
      <c r="N100" s="173" t="s">
        <v>39</v>
      </c>
      <c r="O100" s="79"/>
      <c r="P100" s="174">
        <f>O100*H100</f>
        <v>0</v>
      </c>
      <c r="Q100" s="174">
        <v>0</v>
      </c>
      <c r="R100" s="174">
        <f>Q100*H100</f>
        <v>0</v>
      </c>
      <c r="S100" s="174">
        <v>0</v>
      </c>
      <c r="T100" s="175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76" t="s">
        <v>98</v>
      </c>
      <c r="AT100" s="176" t="s">
        <v>94</v>
      </c>
      <c r="AU100" s="176" t="s">
        <v>68</v>
      </c>
      <c r="AY100" s="12" t="s">
        <v>99</v>
      </c>
      <c r="BE100" s="177">
        <f>IF(N100="základní",J100,0)</f>
        <v>0</v>
      </c>
      <c r="BF100" s="177">
        <f>IF(N100="snížená",J100,0)</f>
        <v>0</v>
      </c>
      <c r="BG100" s="177">
        <f>IF(N100="zákl. přenesená",J100,0)</f>
        <v>0</v>
      </c>
      <c r="BH100" s="177">
        <f>IF(N100="sníž. přenesená",J100,0)</f>
        <v>0</v>
      </c>
      <c r="BI100" s="177">
        <f>IF(N100="nulová",J100,0)</f>
        <v>0</v>
      </c>
      <c r="BJ100" s="12" t="s">
        <v>73</v>
      </c>
      <c r="BK100" s="177">
        <f>ROUND(I100*H100,2)</f>
        <v>0</v>
      </c>
      <c r="BL100" s="12" t="s">
        <v>100</v>
      </c>
      <c r="BM100" s="176" t="s">
        <v>204</v>
      </c>
    </row>
    <row r="101" s="2" customFormat="1" ht="16.5" customHeight="1">
      <c r="A101" s="33"/>
      <c r="B101" s="34"/>
      <c r="C101" s="164" t="s">
        <v>205</v>
      </c>
      <c r="D101" s="164" t="s">
        <v>94</v>
      </c>
      <c r="E101" s="165" t="s">
        <v>206</v>
      </c>
      <c r="F101" s="166" t="s">
        <v>207</v>
      </c>
      <c r="G101" s="167" t="s">
        <v>97</v>
      </c>
      <c r="H101" s="168">
        <v>1</v>
      </c>
      <c r="I101" s="169"/>
      <c r="J101" s="170">
        <f>ROUND(I101*H101,2)</f>
        <v>0</v>
      </c>
      <c r="K101" s="166" t="s">
        <v>19</v>
      </c>
      <c r="L101" s="171"/>
      <c r="M101" s="172" t="s">
        <v>19</v>
      </c>
      <c r="N101" s="173" t="s">
        <v>39</v>
      </c>
      <c r="O101" s="79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76" t="s">
        <v>98</v>
      </c>
      <c r="AT101" s="176" t="s">
        <v>94</v>
      </c>
      <c r="AU101" s="176" t="s">
        <v>68</v>
      </c>
      <c r="AY101" s="12" t="s">
        <v>99</v>
      </c>
      <c r="BE101" s="177">
        <f>IF(N101="základní",J101,0)</f>
        <v>0</v>
      </c>
      <c r="BF101" s="177">
        <f>IF(N101="snížená",J101,0)</f>
        <v>0</v>
      </c>
      <c r="BG101" s="177">
        <f>IF(N101="zákl. přenesená",J101,0)</f>
        <v>0</v>
      </c>
      <c r="BH101" s="177">
        <f>IF(N101="sníž. přenesená",J101,0)</f>
        <v>0</v>
      </c>
      <c r="BI101" s="177">
        <f>IF(N101="nulová",J101,0)</f>
        <v>0</v>
      </c>
      <c r="BJ101" s="12" t="s">
        <v>73</v>
      </c>
      <c r="BK101" s="177">
        <f>ROUND(I101*H101,2)</f>
        <v>0</v>
      </c>
      <c r="BL101" s="12" t="s">
        <v>100</v>
      </c>
      <c r="BM101" s="176" t="s">
        <v>208</v>
      </c>
    </row>
    <row r="102" s="2" customFormat="1" ht="16.5" customHeight="1">
      <c r="A102" s="33"/>
      <c r="B102" s="34"/>
      <c r="C102" s="164" t="s">
        <v>209</v>
      </c>
      <c r="D102" s="164" t="s">
        <v>94</v>
      </c>
      <c r="E102" s="165" t="s">
        <v>210</v>
      </c>
      <c r="F102" s="166" t="s">
        <v>152</v>
      </c>
      <c r="G102" s="167" t="s">
        <v>97</v>
      </c>
      <c r="H102" s="168">
        <v>1</v>
      </c>
      <c r="I102" s="169"/>
      <c r="J102" s="170">
        <f>ROUND(I102*H102,2)</f>
        <v>0</v>
      </c>
      <c r="K102" s="166" t="s">
        <v>19</v>
      </c>
      <c r="L102" s="171"/>
      <c r="M102" s="172" t="s">
        <v>19</v>
      </c>
      <c r="N102" s="173" t="s">
        <v>39</v>
      </c>
      <c r="O102" s="79"/>
      <c r="P102" s="174">
        <f>O102*H102</f>
        <v>0</v>
      </c>
      <c r="Q102" s="174">
        <v>0</v>
      </c>
      <c r="R102" s="174">
        <f>Q102*H102</f>
        <v>0</v>
      </c>
      <c r="S102" s="174">
        <v>0</v>
      </c>
      <c r="T102" s="175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6" t="s">
        <v>98</v>
      </c>
      <c r="AT102" s="176" t="s">
        <v>94</v>
      </c>
      <c r="AU102" s="176" t="s">
        <v>68</v>
      </c>
      <c r="AY102" s="12" t="s">
        <v>99</v>
      </c>
      <c r="BE102" s="177">
        <f>IF(N102="základní",J102,0)</f>
        <v>0</v>
      </c>
      <c r="BF102" s="177">
        <f>IF(N102="snížená",J102,0)</f>
        <v>0</v>
      </c>
      <c r="BG102" s="177">
        <f>IF(N102="zákl. přenesená",J102,0)</f>
        <v>0</v>
      </c>
      <c r="BH102" s="177">
        <f>IF(N102="sníž. přenesená",J102,0)</f>
        <v>0</v>
      </c>
      <c r="BI102" s="177">
        <f>IF(N102="nulová",J102,0)</f>
        <v>0</v>
      </c>
      <c r="BJ102" s="12" t="s">
        <v>73</v>
      </c>
      <c r="BK102" s="177">
        <f>ROUND(I102*H102,2)</f>
        <v>0</v>
      </c>
      <c r="BL102" s="12" t="s">
        <v>100</v>
      </c>
      <c r="BM102" s="176" t="s">
        <v>211</v>
      </c>
    </row>
    <row r="103" s="2" customFormat="1" ht="16.5" customHeight="1">
      <c r="A103" s="33"/>
      <c r="B103" s="34"/>
      <c r="C103" s="164" t="s">
        <v>212</v>
      </c>
      <c r="D103" s="164" t="s">
        <v>94</v>
      </c>
      <c r="E103" s="165" t="s">
        <v>213</v>
      </c>
      <c r="F103" s="166" t="s">
        <v>214</v>
      </c>
      <c r="G103" s="167" t="s">
        <v>97</v>
      </c>
      <c r="H103" s="168">
        <v>1</v>
      </c>
      <c r="I103" s="169"/>
      <c r="J103" s="170">
        <f>ROUND(I103*H103,2)</f>
        <v>0</v>
      </c>
      <c r="K103" s="166" t="s">
        <v>19</v>
      </c>
      <c r="L103" s="171"/>
      <c r="M103" s="172" t="s">
        <v>19</v>
      </c>
      <c r="N103" s="173" t="s">
        <v>39</v>
      </c>
      <c r="O103" s="79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6" t="s">
        <v>98</v>
      </c>
      <c r="AT103" s="176" t="s">
        <v>94</v>
      </c>
      <c r="AU103" s="176" t="s">
        <v>68</v>
      </c>
      <c r="AY103" s="12" t="s">
        <v>99</v>
      </c>
      <c r="BE103" s="177">
        <f>IF(N103="základní",J103,0)</f>
        <v>0</v>
      </c>
      <c r="BF103" s="177">
        <f>IF(N103="snížená",J103,0)</f>
        <v>0</v>
      </c>
      <c r="BG103" s="177">
        <f>IF(N103="zákl. přenesená",J103,0)</f>
        <v>0</v>
      </c>
      <c r="BH103" s="177">
        <f>IF(N103="sníž. přenesená",J103,0)</f>
        <v>0</v>
      </c>
      <c r="BI103" s="177">
        <f>IF(N103="nulová",J103,0)</f>
        <v>0</v>
      </c>
      <c r="BJ103" s="12" t="s">
        <v>73</v>
      </c>
      <c r="BK103" s="177">
        <f>ROUND(I103*H103,2)</f>
        <v>0</v>
      </c>
      <c r="BL103" s="12" t="s">
        <v>100</v>
      </c>
      <c r="BM103" s="176" t="s">
        <v>215</v>
      </c>
    </row>
    <row r="104" s="2" customFormat="1" ht="16.5" customHeight="1">
      <c r="A104" s="33"/>
      <c r="B104" s="34"/>
      <c r="C104" s="164" t="s">
        <v>216</v>
      </c>
      <c r="D104" s="164" t="s">
        <v>94</v>
      </c>
      <c r="E104" s="165" t="s">
        <v>217</v>
      </c>
      <c r="F104" s="166" t="s">
        <v>218</v>
      </c>
      <c r="G104" s="167" t="s">
        <v>97</v>
      </c>
      <c r="H104" s="168">
        <v>1</v>
      </c>
      <c r="I104" s="169"/>
      <c r="J104" s="170">
        <f>ROUND(I104*H104,2)</f>
        <v>0</v>
      </c>
      <c r="K104" s="166" t="s">
        <v>19</v>
      </c>
      <c r="L104" s="171"/>
      <c r="M104" s="172" t="s">
        <v>19</v>
      </c>
      <c r="N104" s="173" t="s">
        <v>39</v>
      </c>
      <c r="O104" s="79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5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76" t="s">
        <v>98</v>
      </c>
      <c r="AT104" s="176" t="s">
        <v>94</v>
      </c>
      <c r="AU104" s="176" t="s">
        <v>68</v>
      </c>
      <c r="AY104" s="12" t="s">
        <v>99</v>
      </c>
      <c r="BE104" s="177">
        <f>IF(N104="základní",J104,0)</f>
        <v>0</v>
      </c>
      <c r="BF104" s="177">
        <f>IF(N104="snížená",J104,0)</f>
        <v>0</v>
      </c>
      <c r="BG104" s="177">
        <f>IF(N104="zákl. přenesená",J104,0)</f>
        <v>0</v>
      </c>
      <c r="BH104" s="177">
        <f>IF(N104="sníž. přenesená",J104,0)</f>
        <v>0</v>
      </c>
      <c r="BI104" s="177">
        <f>IF(N104="nulová",J104,0)</f>
        <v>0</v>
      </c>
      <c r="BJ104" s="12" t="s">
        <v>73</v>
      </c>
      <c r="BK104" s="177">
        <f>ROUND(I104*H104,2)</f>
        <v>0</v>
      </c>
      <c r="BL104" s="12" t="s">
        <v>100</v>
      </c>
      <c r="BM104" s="176" t="s">
        <v>219</v>
      </c>
    </row>
    <row r="105" s="2" customFormat="1" ht="16.5" customHeight="1">
      <c r="A105" s="33"/>
      <c r="B105" s="34"/>
      <c r="C105" s="164" t="s">
        <v>220</v>
      </c>
      <c r="D105" s="164" t="s">
        <v>94</v>
      </c>
      <c r="E105" s="165" t="s">
        <v>221</v>
      </c>
      <c r="F105" s="166" t="s">
        <v>222</v>
      </c>
      <c r="G105" s="167" t="s">
        <v>97</v>
      </c>
      <c r="H105" s="168">
        <v>1</v>
      </c>
      <c r="I105" s="169"/>
      <c r="J105" s="170">
        <f>ROUND(I105*H105,2)</f>
        <v>0</v>
      </c>
      <c r="K105" s="166" t="s">
        <v>19</v>
      </c>
      <c r="L105" s="171"/>
      <c r="M105" s="172" t="s">
        <v>19</v>
      </c>
      <c r="N105" s="173" t="s">
        <v>39</v>
      </c>
      <c r="O105" s="79"/>
      <c r="P105" s="174">
        <f>O105*H105</f>
        <v>0</v>
      </c>
      <c r="Q105" s="174">
        <v>0</v>
      </c>
      <c r="R105" s="174">
        <f>Q105*H105</f>
        <v>0</v>
      </c>
      <c r="S105" s="174">
        <v>0</v>
      </c>
      <c r="T105" s="175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6" t="s">
        <v>98</v>
      </c>
      <c r="AT105" s="176" t="s">
        <v>94</v>
      </c>
      <c r="AU105" s="176" t="s">
        <v>68</v>
      </c>
      <c r="AY105" s="12" t="s">
        <v>99</v>
      </c>
      <c r="BE105" s="177">
        <f>IF(N105="základní",J105,0)</f>
        <v>0</v>
      </c>
      <c r="BF105" s="177">
        <f>IF(N105="snížená",J105,0)</f>
        <v>0</v>
      </c>
      <c r="BG105" s="177">
        <f>IF(N105="zákl. přenesená",J105,0)</f>
        <v>0</v>
      </c>
      <c r="BH105" s="177">
        <f>IF(N105="sníž. přenesená",J105,0)</f>
        <v>0</v>
      </c>
      <c r="BI105" s="177">
        <f>IF(N105="nulová",J105,0)</f>
        <v>0</v>
      </c>
      <c r="BJ105" s="12" t="s">
        <v>73</v>
      </c>
      <c r="BK105" s="177">
        <f>ROUND(I105*H105,2)</f>
        <v>0</v>
      </c>
      <c r="BL105" s="12" t="s">
        <v>100</v>
      </c>
      <c r="BM105" s="176" t="s">
        <v>223</v>
      </c>
    </row>
    <row r="106" s="2" customFormat="1" ht="16.5" customHeight="1">
      <c r="A106" s="33"/>
      <c r="B106" s="34"/>
      <c r="C106" s="164" t="s">
        <v>224</v>
      </c>
      <c r="D106" s="164" t="s">
        <v>94</v>
      </c>
      <c r="E106" s="165" t="s">
        <v>225</v>
      </c>
      <c r="F106" s="166" t="s">
        <v>226</v>
      </c>
      <c r="G106" s="167" t="s">
        <v>97</v>
      </c>
      <c r="H106" s="168">
        <v>1</v>
      </c>
      <c r="I106" s="169"/>
      <c r="J106" s="170">
        <f>ROUND(I106*H106,2)</f>
        <v>0</v>
      </c>
      <c r="K106" s="166" t="s">
        <v>19</v>
      </c>
      <c r="L106" s="171"/>
      <c r="M106" s="172" t="s">
        <v>19</v>
      </c>
      <c r="N106" s="173" t="s">
        <v>39</v>
      </c>
      <c r="O106" s="79"/>
      <c r="P106" s="174">
        <f>O106*H106</f>
        <v>0</v>
      </c>
      <c r="Q106" s="174">
        <v>0</v>
      </c>
      <c r="R106" s="174">
        <f>Q106*H106</f>
        <v>0</v>
      </c>
      <c r="S106" s="174">
        <v>0</v>
      </c>
      <c r="T106" s="175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6" t="s">
        <v>98</v>
      </c>
      <c r="AT106" s="176" t="s">
        <v>94</v>
      </c>
      <c r="AU106" s="176" t="s">
        <v>68</v>
      </c>
      <c r="AY106" s="12" t="s">
        <v>99</v>
      </c>
      <c r="BE106" s="177">
        <f>IF(N106="základní",J106,0)</f>
        <v>0</v>
      </c>
      <c r="BF106" s="177">
        <f>IF(N106="snížená",J106,0)</f>
        <v>0</v>
      </c>
      <c r="BG106" s="177">
        <f>IF(N106="zákl. přenesená",J106,0)</f>
        <v>0</v>
      </c>
      <c r="BH106" s="177">
        <f>IF(N106="sníž. přenesená",J106,0)</f>
        <v>0</v>
      </c>
      <c r="BI106" s="177">
        <f>IF(N106="nulová",J106,0)</f>
        <v>0</v>
      </c>
      <c r="BJ106" s="12" t="s">
        <v>73</v>
      </c>
      <c r="BK106" s="177">
        <f>ROUND(I106*H106,2)</f>
        <v>0</v>
      </c>
      <c r="BL106" s="12" t="s">
        <v>100</v>
      </c>
      <c r="BM106" s="176" t="s">
        <v>227</v>
      </c>
    </row>
    <row r="107" s="2" customFormat="1" ht="16.5" customHeight="1">
      <c r="A107" s="33"/>
      <c r="B107" s="34"/>
      <c r="C107" s="164" t="s">
        <v>228</v>
      </c>
      <c r="D107" s="164" t="s">
        <v>94</v>
      </c>
      <c r="E107" s="165" t="s">
        <v>229</v>
      </c>
      <c r="F107" s="166" t="s">
        <v>230</v>
      </c>
      <c r="G107" s="167" t="s">
        <v>97</v>
      </c>
      <c r="H107" s="168">
        <v>1</v>
      </c>
      <c r="I107" s="169"/>
      <c r="J107" s="170">
        <f>ROUND(I107*H107,2)</f>
        <v>0</v>
      </c>
      <c r="K107" s="166" t="s">
        <v>19</v>
      </c>
      <c r="L107" s="171"/>
      <c r="M107" s="172" t="s">
        <v>19</v>
      </c>
      <c r="N107" s="173" t="s">
        <v>39</v>
      </c>
      <c r="O107" s="79"/>
      <c r="P107" s="174">
        <f>O107*H107</f>
        <v>0</v>
      </c>
      <c r="Q107" s="174">
        <v>0</v>
      </c>
      <c r="R107" s="174">
        <f>Q107*H107</f>
        <v>0</v>
      </c>
      <c r="S107" s="174">
        <v>0</v>
      </c>
      <c r="T107" s="175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6" t="s">
        <v>98</v>
      </c>
      <c r="AT107" s="176" t="s">
        <v>94</v>
      </c>
      <c r="AU107" s="176" t="s">
        <v>68</v>
      </c>
      <c r="AY107" s="12" t="s">
        <v>99</v>
      </c>
      <c r="BE107" s="177">
        <f>IF(N107="základní",J107,0)</f>
        <v>0</v>
      </c>
      <c r="BF107" s="177">
        <f>IF(N107="snížená",J107,0)</f>
        <v>0</v>
      </c>
      <c r="BG107" s="177">
        <f>IF(N107="zákl. přenesená",J107,0)</f>
        <v>0</v>
      </c>
      <c r="BH107" s="177">
        <f>IF(N107="sníž. přenesená",J107,0)</f>
        <v>0</v>
      </c>
      <c r="BI107" s="177">
        <f>IF(N107="nulová",J107,0)</f>
        <v>0</v>
      </c>
      <c r="BJ107" s="12" t="s">
        <v>73</v>
      </c>
      <c r="BK107" s="177">
        <f>ROUND(I107*H107,2)</f>
        <v>0</v>
      </c>
      <c r="BL107" s="12" t="s">
        <v>100</v>
      </c>
      <c r="BM107" s="176" t="s">
        <v>231</v>
      </c>
    </row>
    <row r="108" s="2" customFormat="1" ht="16.5" customHeight="1">
      <c r="A108" s="33"/>
      <c r="B108" s="34"/>
      <c r="C108" s="164" t="s">
        <v>232</v>
      </c>
      <c r="D108" s="164" t="s">
        <v>94</v>
      </c>
      <c r="E108" s="165" t="s">
        <v>233</v>
      </c>
      <c r="F108" s="166" t="s">
        <v>234</v>
      </c>
      <c r="G108" s="167" t="s">
        <v>161</v>
      </c>
      <c r="H108" s="168">
        <v>1</v>
      </c>
      <c r="I108" s="169"/>
      <c r="J108" s="170">
        <f>ROUND(I108*H108,2)</f>
        <v>0</v>
      </c>
      <c r="K108" s="166" t="s">
        <v>19</v>
      </c>
      <c r="L108" s="171"/>
      <c r="M108" s="172" t="s">
        <v>19</v>
      </c>
      <c r="N108" s="173" t="s">
        <v>39</v>
      </c>
      <c r="O108" s="79"/>
      <c r="P108" s="174">
        <f>O108*H108</f>
        <v>0</v>
      </c>
      <c r="Q108" s="174">
        <v>0</v>
      </c>
      <c r="R108" s="174">
        <f>Q108*H108</f>
        <v>0</v>
      </c>
      <c r="S108" s="174">
        <v>0</v>
      </c>
      <c r="T108" s="175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76" t="s">
        <v>98</v>
      </c>
      <c r="AT108" s="176" t="s">
        <v>94</v>
      </c>
      <c r="AU108" s="176" t="s">
        <v>68</v>
      </c>
      <c r="AY108" s="12" t="s">
        <v>99</v>
      </c>
      <c r="BE108" s="177">
        <f>IF(N108="základní",J108,0)</f>
        <v>0</v>
      </c>
      <c r="BF108" s="177">
        <f>IF(N108="snížená",J108,0)</f>
        <v>0</v>
      </c>
      <c r="BG108" s="177">
        <f>IF(N108="zákl. přenesená",J108,0)</f>
        <v>0</v>
      </c>
      <c r="BH108" s="177">
        <f>IF(N108="sníž. přenesená",J108,0)</f>
        <v>0</v>
      </c>
      <c r="BI108" s="177">
        <f>IF(N108="nulová",J108,0)</f>
        <v>0</v>
      </c>
      <c r="BJ108" s="12" t="s">
        <v>73</v>
      </c>
      <c r="BK108" s="177">
        <f>ROUND(I108*H108,2)</f>
        <v>0</v>
      </c>
      <c r="BL108" s="12" t="s">
        <v>100</v>
      </c>
      <c r="BM108" s="176" t="s">
        <v>235</v>
      </c>
    </row>
    <row r="109" s="2" customFormat="1" ht="16.5" customHeight="1">
      <c r="A109" s="33"/>
      <c r="B109" s="34"/>
      <c r="C109" s="164" t="s">
        <v>236</v>
      </c>
      <c r="D109" s="164" t="s">
        <v>94</v>
      </c>
      <c r="E109" s="165" t="s">
        <v>237</v>
      </c>
      <c r="F109" s="166" t="s">
        <v>238</v>
      </c>
      <c r="G109" s="167" t="s">
        <v>161</v>
      </c>
      <c r="H109" s="168">
        <v>1</v>
      </c>
      <c r="I109" s="169"/>
      <c r="J109" s="170">
        <f>ROUND(I109*H109,2)</f>
        <v>0</v>
      </c>
      <c r="K109" s="166" t="s">
        <v>19</v>
      </c>
      <c r="L109" s="171"/>
      <c r="M109" s="172" t="s">
        <v>19</v>
      </c>
      <c r="N109" s="173" t="s">
        <v>39</v>
      </c>
      <c r="O109" s="79"/>
      <c r="P109" s="174">
        <f>O109*H109</f>
        <v>0</v>
      </c>
      <c r="Q109" s="174">
        <v>0</v>
      </c>
      <c r="R109" s="174">
        <f>Q109*H109</f>
        <v>0</v>
      </c>
      <c r="S109" s="174">
        <v>0</v>
      </c>
      <c r="T109" s="175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6" t="s">
        <v>98</v>
      </c>
      <c r="AT109" s="176" t="s">
        <v>94</v>
      </c>
      <c r="AU109" s="176" t="s">
        <v>68</v>
      </c>
      <c r="AY109" s="12" t="s">
        <v>99</v>
      </c>
      <c r="BE109" s="177">
        <f>IF(N109="základní",J109,0)</f>
        <v>0</v>
      </c>
      <c r="BF109" s="177">
        <f>IF(N109="snížená",J109,0)</f>
        <v>0</v>
      </c>
      <c r="BG109" s="177">
        <f>IF(N109="zákl. přenesená",J109,0)</f>
        <v>0</v>
      </c>
      <c r="BH109" s="177">
        <f>IF(N109="sníž. přenesená",J109,0)</f>
        <v>0</v>
      </c>
      <c r="BI109" s="177">
        <f>IF(N109="nulová",J109,0)</f>
        <v>0</v>
      </c>
      <c r="BJ109" s="12" t="s">
        <v>73</v>
      </c>
      <c r="BK109" s="177">
        <f>ROUND(I109*H109,2)</f>
        <v>0</v>
      </c>
      <c r="BL109" s="12" t="s">
        <v>100</v>
      </c>
      <c r="BM109" s="176" t="s">
        <v>239</v>
      </c>
    </row>
    <row r="110" s="2" customFormat="1" ht="16.5" customHeight="1">
      <c r="A110" s="33"/>
      <c r="B110" s="34"/>
      <c r="C110" s="164" t="s">
        <v>240</v>
      </c>
      <c r="D110" s="164" t="s">
        <v>94</v>
      </c>
      <c r="E110" s="165" t="s">
        <v>241</v>
      </c>
      <c r="F110" s="166" t="s">
        <v>242</v>
      </c>
      <c r="G110" s="167" t="s">
        <v>97</v>
      </c>
      <c r="H110" s="168">
        <v>1</v>
      </c>
      <c r="I110" s="169"/>
      <c r="J110" s="170">
        <f>ROUND(I110*H110,2)</f>
        <v>0</v>
      </c>
      <c r="K110" s="166" t="s">
        <v>19</v>
      </c>
      <c r="L110" s="171"/>
      <c r="M110" s="172" t="s">
        <v>19</v>
      </c>
      <c r="N110" s="173" t="s">
        <v>39</v>
      </c>
      <c r="O110" s="79"/>
      <c r="P110" s="174">
        <f>O110*H110</f>
        <v>0</v>
      </c>
      <c r="Q110" s="174">
        <v>0</v>
      </c>
      <c r="R110" s="174">
        <f>Q110*H110</f>
        <v>0</v>
      </c>
      <c r="S110" s="174">
        <v>0</v>
      </c>
      <c r="T110" s="175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76" t="s">
        <v>98</v>
      </c>
      <c r="AT110" s="176" t="s">
        <v>94</v>
      </c>
      <c r="AU110" s="176" t="s">
        <v>68</v>
      </c>
      <c r="AY110" s="12" t="s">
        <v>99</v>
      </c>
      <c r="BE110" s="177">
        <f>IF(N110="základní",J110,0)</f>
        <v>0</v>
      </c>
      <c r="BF110" s="177">
        <f>IF(N110="snížená",J110,0)</f>
        <v>0</v>
      </c>
      <c r="BG110" s="177">
        <f>IF(N110="zákl. přenesená",J110,0)</f>
        <v>0</v>
      </c>
      <c r="BH110" s="177">
        <f>IF(N110="sníž. přenesená",J110,0)</f>
        <v>0</v>
      </c>
      <c r="BI110" s="177">
        <f>IF(N110="nulová",J110,0)</f>
        <v>0</v>
      </c>
      <c r="BJ110" s="12" t="s">
        <v>73</v>
      </c>
      <c r="BK110" s="177">
        <f>ROUND(I110*H110,2)</f>
        <v>0</v>
      </c>
      <c r="BL110" s="12" t="s">
        <v>100</v>
      </c>
      <c r="BM110" s="176" t="s">
        <v>243</v>
      </c>
    </row>
    <row r="111" s="2" customFormat="1" ht="16.5" customHeight="1">
      <c r="A111" s="33"/>
      <c r="B111" s="34"/>
      <c r="C111" s="164" t="s">
        <v>244</v>
      </c>
      <c r="D111" s="164" t="s">
        <v>94</v>
      </c>
      <c r="E111" s="165" t="s">
        <v>245</v>
      </c>
      <c r="F111" s="166" t="s">
        <v>246</v>
      </c>
      <c r="G111" s="167" t="s">
        <v>97</v>
      </c>
      <c r="H111" s="168">
        <v>1</v>
      </c>
      <c r="I111" s="169"/>
      <c r="J111" s="170">
        <f>ROUND(I111*H111,2)</f>
        <v>0</v>
      </c>
      <c r="K111" s="166" t="s">
        <v>19</v>
      </c>
      <c r="L111" s="171"/>
      <c r="M111" s="172" t="s">
        <v>19</v>
      </c>
      <c r="N111" s="173" t="s">
        <v>39</v>
      </c>
      <c r="O111" s="79"/>
      <c r="P111" s="174">
        <f>O111*H111</f>
        <v>0</v>
      </c>
      <c r="Q111" s="174">
        <v>0</v>
      </c>
      <c r="R111" s="174">
        <f>Q111*H111</f>
        <v>0</v>
      </c>
      <c r="S111" s="174">
        <v>0</v>
      </c>
      <c r="T111" s="175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6" t="s">
        <v>98</v>
      </c>
      <c r="AT111" s="176" t="s">
        <v>94</v>
      </c>
      <c r="AU111" s="176" t="s">
        <v>68</v>
      </c>
      <c r="AY111" s="12" t="s">
        <v>99</v>
      </c>
      <c r="BE111" s="177">
        <f>IF(N111="základní",J111,0)</f>
        <v>0</v>
      </c>
      <c r="BF111" s="177">
        <f>IF(N111="snížená",J111,0)</f>
        <v>0</v>
      </c>
      <c r="BG111" s="177">
        <f>IF(N111="zákl. přenesená",J111,0)</f>
        <v>0</v>
      </c>
      <c r="BH111" s="177">
        <f>IF(N111="sníž. přenesená",J111,0)</f>
        <v>0</v>
      </c>
      <c r="BI111" s="177">
        <f>IF(N111="nulová",J111,0)</f>
        <v>0</v>
      </c>
      <c r="BJ111" s="12" t="s">
        <v>73</v>
      </c>
      <c r="BK111" s="177">
        <f>ROUND(I111*H111,2)</f>
        <v>0</v>
      </c>
      <c r="BL111" s="12" t="s">
        <v>100</v>
      </c>
      <c r="BM111" s="176" t="s">
        <v>247</v>
      </c>
    </row>
    <row r="112" s="2" customFormat="1" ht="16.5" customHeight="1">
      <c r="A112" s="33"/>
      <c r="B112" s="34"/>
      <c r="C112" s="164" t="s">
        <v>248</v>
      </c>
      <c r="D112" s="164" t="s">
        <v>94</v>
      </c>
      <c r="E112" s="165" t="s">
        <v>249</v>
      </c>
      <c r="F112" s="166" t="s">
        <v>250</v>
      </c>
      <c r="G112" s="167" t="s">
        <v>97</v>
      </c>
      <c r="H112" s="168">
        <v>1</v>
      </c>
      <c r="I112" s="169"/>
      <c r="J112" s="170">
        <f>ROUND(I112*H112,2)</f>
        <v>0</v>
      </c>
      <c r="K112" s="166" t="s">
        <v>19</v>
      </c>
      <c r="L112" s="171"/>
      <c r="M112" s="172" t="s">
        <v>19</v>
      </c>
      <c r="N112" s="173" t="s">
        <v>39</v>
      </c>
      <c r="O112" s="79"/>
      <c r="P112" s="174">
        <f>O112*H112</f>
        <v>0</v>
      </c>
      <c r="Q112" s="174">
        <v>0</v>
      </c>
      <c r="R112" s="174">
        <f>Q112*H112</f>
        <v>0</v>
      </c>
      <c r="S112" s="174">
        <v>0</v>
      </c>
      <c r="T112" s="175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6" t="s">
        <v>98</v>
      </c>
      <c r="AT112" s="176" t="s">
        <v>94</v>
      </c>
      <c r="AU112" s="176" t="s">
        <v>68</v>
      </c>
      <c r="AY112" s="12" t="s">
        <v>99</v>
      </c>
      <c r="BE112" s="177">
        <f>IF(N112="základní",J112,0)</f>
        <v>0</v>
      </c>
      <c r="BF112" s="177">
        <f>IF(N112="snížená",J112,0)</f>
        <v>0</v>
      </c>
      <c r="BG112" s="177">
        <f>IF(N112="zákl. přenesená",J112,0)</f>
        <v>0</v>
      </c>
      <c r="BH112" s="177">
        <f>IF(N112="sníž. přenesená",J112,0)</f>
        <v>0</v>
      </c>
      <c r="BI112" s="177">
        <f>IF(N112="nulová",J112,0)</f>
        <v>0</v>
      </c>
      <c r="BJ112" s="12" t="s">
        <v>73</v>
      </c>
      <c r="BK112" s="177">
        <f>ROUND(I112*H112,2)</f>
        <v>0</v>
      </c>
      <c r="BL112" s="12" t="s">
        <v>100</v>
      </c>
      <c r="BM112" s="176" t="s">
        <v>251</v>
      </c>
    </row>
    <row r="113" s="2" customFormat="1" ht="16.5" customHeight="1">
      <c r="A113" s="33"/>
      <c r="B113" s="34"/>
      <c r="C113" s="164" t="s">
        <v>252</v>
      </c>
      <c r="D113" s="164" t="s">
        <v>94</v>
      </c>
      <c r="E113" s="165" t="s">
        <v>253</v>
      </c>
      <c r="F113" s="166" t="s">
        <v>254</v>
      </c>
      <c r="G113" s="167" t="s">
        <v>97</v>
      </c>
      <c r="H113" s="168">
        <v>1</v>
      </c>
      <c r="I113" s="169"/>
      <c r="J113" s="170">
        <f>ROUND(I113*H113,2)</f>
        <v>0</v>
      </c>
      <c r="K113" s="166" t="s">
        <v>19</v>
      </c>
      <c r="L113" s="171"/>
      <c r="M113" s="172" t="s">
        <v>19</v>
      </c>
      <c r="N113" s="173" t="s">
        <v>39</v>
      </c>
      <c r="O113" s="79"/>
      <c r="P113" s="174">
        <f>O113*H113</f>
        <v>0</v>
      </c>
      <c r="Q113" s="174">
        <v>0</v>
      </c>
      <c r="R113" s="174">
        <f>Q113*H113</f>
        <v>0</v>
      </c>
      <c r="S113" s="174">
        <v>0</v>
      </c>
      <c r="T113" s="175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6" t="s">
        <v>98</v>
      </c>
      <c r="AT113" s="176" t="s">
        <v>94</v>
      </c>
      <c r="AU113" s="176" t="s">
        <v>68</v>
      </c>
      <c r="AY113" s="12" t="s">
        <v>99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2" t="s">
        <v>73</v>
      </c>
      <c r="BK113" s="177">
        <f>ROUND(I113*H113,2)</f>
        <v>0</v>
      </c>
      <c r="BL113" s="12" t="s">
        <v>100</v>
      </c>
      <c r="BM113" s="176" t="s">
        <v>255</v>
      </c>
    </row>
    <row r="114" s="2" customFormat="1" ht="16.5" customHeight="1">
      <c r="A114" s="33"/>
      <c r="B114" s="34"/>
      <c r="C114" s="164" t="s">
        <v>256</v>
      </c>
      <c r="D114" s="164" t="s">
        <v>94</v>
      </c>
      <c r="E114" s="165" t="s">
        <v>257</v>
      </c>
      <c r="F114" s="166" t="s">
        <v>258</v>
      </c>
      <c r="G114" s="167" t="s">
        <v>97</v>
      </c>
      <c r="H114" s="168">
        <v>1</v>
      </c>
      <c r="I114" s="169"/>
      <c r="J114" s="170">
        <f>ROUND(I114*H114,2)</f>
        <v>0</v>
      </c>
      <c r="K114" s="166" t="s">
        <v>19</v>
      </c>
      <c r="L114" s="171"/>
      <c r="M114" s="172" t="s">
        <v>19</v>
      </c>
      <c r="N114" s="173" t="s">
        <v>39</v>
      </c>
      <c r="O114" s="79"/>
      <c r="P114" s="174">
        <f>O114*H114</f>
        <v>0</v>
      </c>
      <c r="Q114" s="174">
        <v>0</v>
      </c>
      <c r="R114" s="174">
        <f>Q114*H114</f>
        <v>0</v>
      </c>
      <c r="S114" s="174">
        <v>0</v>
      </c>
      <c r="T114" s="175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6" t="s">
        <v>98</v>
      </c>
      <c r="AT114" s="176" t="s">
        <v>94</v>
      </c>
      <c r="AU114" s="176" t="s">
        <v>68</v>
      </c>
      <c r="AY114" s="12" t="s">
        <v>99</v>
      </c>
      <c r="BE114" s="177">
        <f>IF(N114="základní",J114,0)</f>
        <v>0</v>
      </c>
      <c r="BF114" s="177">
        <f>IF(N114="snížená",J114,0)</f>
        <v>0</v>
      </c>
      <c r="BG114" s="177">
        <f>IF(N114="zákl. přenesená",J114,0)</f>
        <v>0</v>
      </c>
      <c r="BH114" s="177">
        <f>IF(N114="sníž. přenesená",J114,0)</f>
        <v>0</v>
      </c>
      <c r="BI114" s="177">
        <f>IF(N114="nulová",J114,0)</f>
        <v>0</v>
      </c>
      <c r="BJ114" s="12" t="s">
        <v>73</v>
      </c>
      <c r="BK114" s="177">
        <f>ROUND(I114*H114,2)</f>
        <v>0</v>
      </c>
      <c r="BL114" s="12" t="s">
        <v>100</v>
      </c>
      <c r="BM114" s="176" t="s">
        <v>259</v>
      </c>
    </row>
    <row r="115" s="2" customFormat="1" ht="16.5" customHeight="1">
      <c r="A115" s="33"/>
      <c r="B115" s="34"/>
      <c r="C115" s="164" t="s">
        <v>260</v>
      </c>
      <c r="D115" s="164" t="s">
        <v>94</v>
      </c>
      <c r="E115" s="165" t="s">
        <v>261</v>
      </c>
      <c r="F115" s="166" t="s">
        <v>262</v>
      </c>
      <c r="G115" s="167" t="s">
        <v>97</v>
      </c>
      <c r="H115" s="168">
        <v>2</v>
      </c>
      <c r="I115" s="169"/>
      <c r="J115" s="170">
        <f>ROUND(I115*H115,2)</f>
        <v>0</v>
      </c>
      <c r="K115" s="166" t="s">
        <v>19</v>
      </c>
      <c r="L115" s="171"/>
      <c r="M115" s="172" t="s">
        <v>19</v>
      </c>
      <c r="N115" s="173" t="s">
        <v>39</v>
      </c>
      <c r="O115" s="79"/>
      <c r="P115" s="174">
        <f>O115*H115</f>
        <v>0</v>
      </c>
      <c r="Q115" s="174">
        <v>0</v>
      </c>
      <c r="R115" s="174">
        <f>Q115*H115</f>
        <v>0</v>
      </c>
      <c r="S115" s="174">
        <v>0</v>
      </c>
      <c r="T115" s="175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76" t="s">
        <v>98</v>
      </c>
      <c r="AT115" s="176" t="s">
        <v>94</v>
      </c>
      <c r="AU115" s="176" t="s">
        <v>68</v>
      </c>
      <c r="AY115" s="12" t="s">
        <v>99</v>
      </c>
      <c r="BE115" s="177">
        <f>IF(N115="základní",J115,0)</f>
        <v>0</v>
      </c>
      <c r="BF115" s="177">
        <f>IF(N115="snížená",J115,0)</f>
        <v>0</v>
      </c>
      <c r="BG115" s="177">
        <f>IF(N115="zákl. přenesená",J115,0)</f>
        <v>0</v>
      </c>
      <c r="BH115" s="177">
        <f>IF(N115="sníž. přenesená",J115,0)</f>
        <v>0</v>
      </c>
      <c r="BI115" s="177">
        <f>IF(N115="nulová",J115,0)</f>
        <v>0</v>
      </c>
      <c r="BJ115" s="12" t="s">
        <v>73</v>
      </c>
      <c r="BK115" s="177">
        <f>ROUND(I115*H115,2)</f>
        <v>0</v>
      </c>
      <c r="BL115" s="12" t="s">
        <v>100</v>
      </c>
      <c r="BM115" s="176" t="s">
        <v>263</v>
      </c>
    </row>
    <row r="116" s="2" customFormat="1" ht="16.5" customHeight="1">
      <c r="A116" s="33"/>
      <c r="B116" s="34"/>
      <c r="C116" s="164" t="s">
        <v>264</v>
      </c>
      <c r="D116" s="164" t="s">
        <v>94</v>
      </c>
      <c r="E116" s="165" t="s">
        <v>265</v>
      </c>
      <c r="F116" s="166" t="s">
        <v>266</v>
      </c>
      <c r="G116" s="167" t="s">
        <v>97</v>
      </c>
      <c r="H116" s="168">
        <v>2</v>
      </c>
      <c r="I116" s="169"/>
      <c r="J116" s="170">
        <f>ROUND(I116*H116,2)</f>
        <v>0</v>
      </c>
      <c r="K116" s="166" t="s">
        <v>19</v>
      </c>
      <c r="L116" s="171"/>
      <c r="M116" s="172" t="s">
        <v>19</v>
      </c>
      <c r="N116" s="173" t="s">
        <v>39</v>
      </c>
      <c r="O116" s="79"/>
      <c r="P116" s="174">
        <f>O116*H116</f>
        <v>0</v>
      </c>
      <c r="Q116" s="174">
        <v>0</v>
      </c>
      <c r="R116" s="174">
        <f>Q116*H116</f>
        <v>0</v>
      </c>
      <c r="S116" s="174">
        <v>0</v>
      </c>
      <c r="T116" s="175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6" t="s">
        <v>98</v>
      </c>
      <c r="AT116" s="176" t="s">
        <v>94</v>
      </c>
      <c r="AU116" s="176" t="s">
        <v>68</v>
      </c>
      <c r="AY116" s="12" t="s">
        <v>99</v>
      </c>
      <c r="BE116" s="177">
        <f>IF(N116="základní",J116,0)</f>
        <v>0</v>
      </c>
      <c r="BF116" s="177">
        <f>IF(N116="snížená",J116,0)</f>
        <v>0</v>
      </c>
      <c r="BG116" s="177">
        <f>IF(N116="zákl. přenesená",J116,0)</f>
        <v>0</v>
      </c>
      <c r="BH116" s="177">
        <f>IF(N116="sníž. přenesená",J116,0)</f>
        <v>0</v>
      </c>
      <c r="BI116" s="177">
        <f>IF(N116="nulová",J116,0)</f>
        <v>0</v>
      </c>
      <c r="BJ116" s="12" t="s">
        <v>73</v>
      </c>
      <c r="BK116" s="177">
        <f>ROUND(I116*H116,2)</f>
        <v>0</v>
      </c>
      <c r="BL116" s="12" t="s">
        <v>100</v>
      </c>
      <c r="BM116" s="176" t="s">
        <v>267</v>
      </c>
    </row>
    <row r="117" s="2" customFormat="1" ht="16.5" customHeight="1">
      <c r="A117" s="33"/>
      <c r="B117" s="34"/>
      <c r="C117" s="164" t="s">
        <v>268</v>
      </c>
      <c r="D117" s="164" t="s">
        <v>94</v>
      </c>
      <c r="E117" s="165" t="s">
        <v>269</v>
      </c>
      <c r="F117" s="166" t="s">
        <v>270</v>
      </c>
      <c r="G117" s="167" t="s">
        <v>97</v>
      </c>
      <c r="H117" s="168">
        <v>1</v>
      </c>
      <c r="I117" s="169"/>
      <c r="J117" s="170">
        <f>ROUND(I117*H117,2)</f>
        <v>0</v>
      </c>
      <c r="K117" s="166" t="s">
        <v>19</v>
      </c>
      <c r="L117" s="171"/>
      <c r="M117" s="172" t="s">
        <v>19</v>
      </c>
      <c r="N117" s="173" t="s">
        <v>39</v>
      </c>
      <c r="O117" s="79"/>
      <c r="P117" s="174">
        <f>O117*H117</f>
        <v>0</v>
      </c>
      <c r="Q117" s="174">
        <v>0</v>
      </c>
      <c r="R117" s="174">
        <f>Q117*H117</f>
        <v>0</v>
      </c>
      <c r="S117" s="174">
        <v>0</v>
      </c>
      <c r="T117" s="175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76" t="s">
        <v>98</v>
      </c>
      <c r="AT117" s="176" t="s">
        <v>94</v>
      </c>
      <c r="AU117" s="176" t="s">
        <v>68</v>
      </c>
      <c r="AY117" s="12" t="s">
        <v>99</v>
      </c>
      <c r="BE117" s="177">
        <f>IF(N117="základní",J117,0)</f>
        <v>0</v>
      </c>
      <c r="BF117" s="177">
        <f>IF(N117="snížená",J117,0)</f>
        <v>0</v>
      </c>
      <c r="BG117" s="177">
        <f>IF(N117="zákl. přenesená",J117,0)</f>
        <v>0</v>
      </c>
      <c r="BH117" s="177">
        <f>IF(N117="sníž. přenesená",J117,0)</f>
        <v>0</v>
      </c>
      <c r="BI117" s="177">
        <f>IF(N117="nulová",J117,0)</f>
        <v>0</v>
      </c>
      <c r="BJ117" s="12" t="s">
        <v>73</v>
      </c>
      <c r="BK117" s="177">
        <f>ROUND(I117*H117,2)</f>
        <v>0</v>
      </c>
      <c r="BL117" s="12" t="s">
        <v>100</v>
      </c>
      <c r="BM117" s="176" t="s">
        <v>271</v>
      </c>
    </row>
    <row r="118" s="2" customFormat="1" ht="16.5" customHeight="1">
      <c r="A118" s="33"/>
      <c r="B118" s="34"/>
      <c r="C118" s="164" t="s">
        <v>272</v>
      </c>
      <c r="D118" s="164" t="s">
        <v>94</v>
      </c>
      <c r="E118" s="165" t="s">
        <v>273</v>
      </c>
      <c r="F118" s="166" t="s">
        <v>274</v>
      </c>
      <c r="G118" s="167" t="s">
        <v>97</v>
      </c>
      <c r="H118" s="168">
        <v>3</v>
      </c>
      <c r="I118" s="169"/>
      <c r="J118" s="170">
        <f>ROUND(I118*H118,2)</f>
        <v>0</v>
      </c>
      <c r="K118" s="166" t="s">
        <v>19</v>
      </c>
      <c r="L118" s="171"/>
      <c r="M118" s="172" t="s">
        <v>19</v>
      </c>
      <c r="N118" s="173" t="s">
        <v>39</v>
      </c>
      <c r="O118" s="79"/>
      <c r="P118" s="174">
        <f>O118*H118</f>
        <v>0</v>
      </c>
      <c r="Q118" s="174">
        <v>0</v>
      </c>
      <c r="R118" s="174">
        <f>Q118*H118</f>
        <v>0</v>
      </c>
      <c r="S118" s="174">
        <v>0</v>
      </c>
      <c r="T118" s="175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6" t="s">
        <v>98</v>
      </c>
      <c r="AT118" s="176" t="s">
        <v>94</v>
      </c>
      <c r="AU118" s="176" t="s">
        <v>68</v>
      </c>
      <c r="AY118" s="12" t="s">
        <v>99</v>
      </c>
      <c r="BE118" s="177">
        <f>IF(N118="základní",J118,0)</f>
        <v>0</v>
      </c>
      <c r="BF118" s="177">
        <f>IF(N118="snížená",J118,0)</f>
        <v>0</v>
      </c>
      <c r="BG118" s="177">
        <f>IF(N118="zákl. přenesená",J118,0)</f>
        <v>0</v>
      </c>
      <c r="BH118" s="177">
        <f>IF(N118="sníž. přenesená",J118,0)</f>
        <v>0</v>
      </c>
      <c r="BI118" s="177">
        <f>IF(N118="nulová",J118,0)</f>
        <v>0</v>
      </c>
      <c r="BJ118" s="12" t="s">
        <v>73</v>
      </c>
      <c r="BK118" s="177">
        <f>ROUND(I118*H118,2)</f>
        <v>0</v>
      </c>
      <c r="BL118" s="12" t="s">
        <v>100</v>
      </c>
      <c r="BM118" s="176" t="s">
        <v>275</v>
      </c>
    </row>
    <row r="119" s="2" customFormat="1" ht="16.5" customHeight="1">
      <c r="A119" s="33"/>
      <c r="B119" s="34"/>
      <c r="C119" s="164" t="s">
        <v>276</v>
      </c>
      <c r="D119" s="164" t="s">
        <v>94</v>
      </c>
      <c r="E119" s="165" t="s">
        <v>277</v>
      </c>
      <c r="F119" s="166" t="s">
        <v>278</v>
      </c>
      <c r="G119" s="167" t="s">
        <v>97</v>
      </c>
      <c r="H119" s="168">
        <v>3</v>
      </c>
      <c r="I119" s="169"/>
      <c r="J119" s="170">
        <f>ROUND(I119*H119,2)</f>
        <v>0</v>
      </c>
      <c r="K119" s="166" t="s">
        <v>19</v>
      </c>
      <c r="L119" s="171"/>
      <c r="M119" s="172" t="s">
        <v>19</v>
      </c>
      <c r="N119" s="173" t="s">
        <v>39</v>
      </c>
      <c r="O119" s="79"/>
      <c r="P119" s="174">
        <f>O119*H119</f>
        <v>0</v>
      </c>
      <c r="Q119" s="174">
        <v>0</v>
      </c>
      <c r="R119" s="174">
        <f>Q119*H119</f>
        <v>0</v>
      </c>
      <c r="S119" s="174">
        <v>0</v>
      </c>
      <c r="T119" s="175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76" t="s">
        <v>98</v>
      </c>
      <c r="AT119" s="176" t="s">
        <v>94</v>
      </c>
      <c r="AU119" s="176" t="s">
        <v>68</v>
      </c>
      <c r="AY119" s="12" t="s">
        <v>99</v>
      </c>
      <c r="BE119" s="177">
        <f>IF(N119="základní",J119,0)</f>
        <v>0</v>
      </c>
      <c r="BF119" s="177">
        <f>IF(N119="snížená",J119,0)</f>
        <v>0</v>
      </c>
      <c r="BG119" s="177">
        <f>IF(N119="zákl. přenesená",J119,0)</f>
        <v>0</v>
      </c>
      <c r="BH119" s="177">
        <f>IF(N119="sníž. přenesená",J119,0)</f>
        <v>0</v>
      </c>
      <c r="BI119" s="177">
        <f>IF(N119="nulová",J119,0)</f>
        <v>0</v>
      </c>
      <c r="BJ119" s="12" t="s">
        <v>73</v>
      </c>
      <c r="BK119" s="177">
        <f>ROUND(I119*H119,2)</f>
        <v>0</v>
      </c>
      <c r="BL119" s="12" t="s">
        <v>100</v>
      </c>
      <c r="BM119" s="176" t="s">
        <v>279</v>
      </c>
    </row>
    <row r="120" s="2" customFormat="1" ht="16.5" customHeight="1">
      <c r="A120" s="33"/>
      <c r="B120" s="34"/>
      <c r="C120" s="164" t="s">
        <v>280</v>
      </c>
      <c r="D120" s="164" t="s">
        <v>94</v>
      </c>
      <c r="E120" s="165" t="s">
        <v>281</v>
      </c>
      <c r="F120" s="166" t="s">
        <v>282</v>
      </c>
      <c r="G120" s="167" t="s">
        <v>97</v>
      </c>
      <c r="H120" s="168">
        <v>3</v>
      </c>
      <c r="I120" s="169"/>
      <c r="J120" s="170">
        <f>ROUND(I120*H120,2)</f>
        <v>0</v>
      </c>
      <c r="K120" s="166" t="s">
        <v>19</v>
      </c>
      <c r="L120" s="171"/>
      <c r="M120" s="172" t="s">
        <v>19</v>
      </c>
      <c r="N120" s="173" t="s">
        <v>39</v>
      </c>
      <c r="O120" s="79"/>
      <c r="P120" s="174">
        <f>O120*H120</f>
        <v>0</v>
      </c>
      <c r="Q120" s="174">
        <v>0</v>
      </c>
      <c r="R120" s="174">
        <f>Q120*H120</f>
        <v>0</v>
      </c>
      <c r="S120" s="174">
        <v>0</v>
      </c>
      <c r="T120" s="175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6" t="s">
        <v>98</v>
      </c>
      <c r="AT120" s="176" t="s">
        <v>94</v>
      </c>
      <c r="AU120" s="176" t="s">
        <v>68</v>
      </c>
      <c r="AY120" s="12" t="s">
        <v>99</v>
      </c>
      <c r="BE120" s="177">
        <f>IF(N120="základní",J120,0)</f>
        <v>0</v>
      </c>
      <c r="BF120" s="177">
        <f>IF(N120="snížená",J120,0)</f>
        <v>0</v>
      </c>
      <c r="BG120" s="177">
        <f>IF(N120="zákl. přenesená",J120,0)</f>
        <v>0</v>
      </c>
      <c r="BH120" s="177">
        <f>IF(N120="sníž. přenesená",J120,0)</f>
        <v>0</v>
      </c>
      <c r="BI120" s="177">
        <f>IF(N120="nulová",J120,0)</f>
        <v>0</v>
      </c>
      <c r="BJ120" s="12" t="s">
        <v>73</v>
      </c>
      <c r="BK120" s="177">
        <f>ROUND(I120*H120,2)</f>
        <v>0</v>
      </c>
      <c r="BL120" s="12" t="s">
        <v>100</v>
      </c>
      <c r="BM120" s="176" t="s">
        <v>283</v>
      </c>
    </row>
    <row r="121" s="2" customFormat="1" ht="16.5" customHeight="1">
      <c r="A121" s="33"/>
      <c r="B121" s="34"/>
      <c r="C121" s="164" t="s">
        <v>284</v>
      </c>
      <c r="D121" s="164" t="s">
        <v>94</v>
      </c>
      <c r="E121" s="165" t="s">
        <v>285</v>
      </c>
      <c r="F121" s="166" t="s">
        <v>181</v>
      </c>
      <c r="G121" s="167" t="s">
        <v>97</v>
      </c>
      <c r="H121" s="168">
        <v>30</v>
      </c>
      <c r="I121" s="169"/>
      <c r="J121" s="170">
        <f>ROUND(I121*H121,2)</f>
        <v>0</v>
      </c>
      <c r="K121" s="166" t="s">
        <v>19</v>
      </c>
      <c r="L121" s="171"/>
      <c r="M121" s="172" t="s">
        <v>19</v>
      </c>
      <c r="N121" s="173" t="s">
        <v>39</v>
      </c>
      <c r="O121" s="79"/>
      <c r="P121" s="174">
        <f>O121*H121</f>
        <v>0</v>
      </c>
      <c r="Q121" s="174">
        <v>0</v>
      </c>
      <c r="R121" s="174">
        <f>Q121*H121</f>
        <v>0</v>
      </c>
      <c r="S121" s="174">
        <v>0</v>
      </c>
      <c r="T121" s="175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6" t="s">
        <v>98</v>
      </c>
      <c r="AT121" s="176" t="s">
        <v>94</v>
      </c>
      <c r="AU121" s="176" t="s">
        <v>68</v>
      </c>
      <c r="AY121" s="12" t="s">
        <v>99</v>
      </c>
      <c r="BE121" s="177">
        <f>IF(N121="základní",J121,0)</f>
        <v>0</v>
      </c>
      <c r="BF121" s="177">
        <f>IF(N121="snížená",J121,0)</f>
        <v>0</v>
      </c>
      <c r="BG121" s="177">
        <f>IF(N121="zákl. přenesená",J121,0)</f>
        <v>0</v>
      </c>
      <c r="BH121" s="177">
        <f>IF(N121="sníž. přenesená",J121,0)</f>
        <v>0</v>
      </c>
      <c r="BI121" s="177">
        <f>IF(N121="nulová",J121,0)</f>
        <v>0</v>
      </c>
      <c r="BJ121" s="12" t="s">
        <v>73</v>
      </c>
      <c r="BK121" s="177">
        <f>ROUND(I121*H121,2)</f>
        <v>0</v>
      </c>
      <c r="BL121" s="12" t="s">
        <v>100</v>
      </c>
      <c r="BM121" s="176" t="s">
        <v>286</v>
      </c>
    </row>
    <row r="122" s="2" customFormat="1" ht="16.5" customHeight="1">
      <c r="A122" s="33"/>
      <c r="B122" s="34"/>
      <c r="C122" s="164" t="s">
        <v>287</v>
      </c>
      <c r="D122" s="164" t="s">
        <v>94</v>
      </c>
      <c r="E122" s="165" t="s">
        <v>288</v>
      </c>
      <c r="F122" s="166" t="s">
        <v>185</v>
      </c>
      <c r="G122" s="167" t="s">
        <v>97</v>
      </c>
      <c r="H122" s="168">
        <v>30</v>
      </c>
      <c r="I122" s="169"/>
      <c r="J122" s="170">
        <f>ROUND(I122*H122,2)</f>
        <v>0</v>
      </c>
      <c r="K122" s="166" t="s">
        <v>19</v>
      </c>
      <c r="L122" s="171"/>
      <c r="M122" s="172" t="s">
        <v>19</v>
      </c>
      <c r="N122" s="173" t="s">
        <v>39</v>
      </c>
      <c r="O122" s="79"/>
      <c r="P122" s="174">
        <f>O122*H122</f>
        <v>0</v>
      </c>
      <c r="Q122" s="174">
        <v>0</v>
      </c>
      <c r="R122" s="174">
        <f>Q122*H122</f>
        <v>0</v>
      </c>
      <c r="S122" s="174">
        <v>0</v>
      </c>
      <c r="T122" s="17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6" t="s">
        <v>98</v>
      </c>
      <c r="AT122" s="176" t="s">
        <v>94</v>
      </c>
      <c r="AU122" s="176" t="s">
        <v>68</v>
      </c>
      <c r="AY122" s="12" t="s">
        <v>99</v>
      </c>
      <c r="BE122" s="177">
        <f>IF(N122="základní",J122,0)</f>
        <v>0</v>
      </c>
      <c r="BF122" s="177">
        <f>IF(N122="snížená",J122,0)</f>
        <v>0</v>
      </c>
      <c r="BG122" s="177">
        <f>IF(N122="zákl. přenesená",J122,0)</f>
        <v>0</v>
      </c>
      <c r="BH122" s="177">
        <f>IF(N122="sníž. přenesená",J122,0)</f>
        <v>0</v>
      </c>
      <c r="BI122" s="177">
        <f>IF(N122="nulová",J122,0)</f>
        <v>0</v>
      </c>
      <c r="BJ122" s="12" t="s">
        <v>73</v>
      </c>
      <c r="BK122" s="177">
        <f>ROUND(I122*H122,2)</f>
        <v>0</v>
      </c>
      <c r="BL122" s="12" t="s">
        <v>100</v>
      </c>
      <c r="BM122" s="176" t="s">
        <v>289</v>
      </c>
    </row>
    <row r="123" s="2" customFormat="1" ht="16.5" customHeight="1">
      <c r="A123" s="33"/>
      <c r="B123" s="34"/>
      <c r="C123" s="164" t="s">
        <v>290</v>
      </c>
      <c r="D123" s="164" t="s">
        <v>94</v>
      </c>
      <c r="E123" s="165" t="s">
        <v>291</v>
      </c>
      <c r="F123" s="166" t="s">
        <v>104</v>
      </c>
      <c r="G123" s="167" t="s">
        <v>97</v>
      </c>
      <c r="H123" s="168">
        <v>1</v>
      </c>
      <c r="I123" s="169"/>
      <c r="J123" s="170">
        <f>ROUND(I123*H123,2)</f>
        <v>0</v>
      </c>
      <c r="K123" s="166" t="s">
        <v>19</v>
      </c>
      <c r="L123" s="171"/>
      <c r="M123" s="172" t="s">
        <v>19</v>
      </c>
      <c r="N123" s="173" t="s">
        <v>39</v>
      </c>
      <c r="O123" s="79"/>
      <c r="P123" s="174">
        <f>O123*H123</f>
        <v>0</v>
      </c>
      <c r="Q123" s="174">
        <v>0</v>
      </c>
      <c r="R123" s="174">
        <f>Q123*H123</f>
        <v>0</v>
      </c>
      <c r="S123" s="174">
        <v>0</v>
      </c>
      <c r="T123" s="175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6" t="s">
        <v>98</v>
      </c>
      <c r="AT123" s="176" t="s">
        <v>94</v>
      </c>
      <c r="AU123" s="176" t="s">
        <v>68</v>
      </c>
      <c r="AY123" s="12" t="s">
        <v>99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2" t="s">
        <v>73</v>
      </c>
      <c r="BK123" s="177">
        <f>ROUND(I123*H123,2)</f>
        <v>0</v>
      </c>
      <c r="BL123" s="12" t="s">
        <v>100</v>
      </c>
      <c r="BM123" s="176" t="s">
        <v>292</v>
      </c>
    </row>
    <row r="124" s="2" customFormat="1" ht="16.5" customHeight="1">
      <c r="A124" s="33"/>
      <c r="B124" s="34"/>
      <c r="C124" s="164" t="s">
        <v>293</v>
      </c>
      <c r="D124" s="164" t="s">
        <v>94</v>
      </c>
      <c r="E124" s="165" t="s">
        <v>294</v>
      </c>
      <c r="F124" s="166" t="s">
        <v>295</v>
      </c>
      <c r="G124" s="167" t="s">
        <v>97</v>
      </c>
      <c r="H124" s="168">
        <v>1</v>
      </c>
      <c r="I124" s="169"/>
      <c r="J124" s="170">
        <f>ROUND(I124*H124,2)</f>
        <v>0</v>
      </c>
      <c r="K124" s="166" t="s">
        <v>19</v>
      </c>
      <c r="L124" s="171"/>
      <c r="M124" s="172" t="s">
        <v>19</v>
      </c>
      <c r="N124" s="173" t="s">
        <v>39</v>
      </c>
      <c r="O124" s="79"/>
      <c r="P124" s="174">
        <f>O124*H124</f>
        <v>0</v>
      </c>
      <c r="Q124" s="174">
        <v>0</v>
      </c>
      <c r="R124" s="174">
        <f>Q124*H124</f>
        <v>0</v>
      </c>
      <c r="S124" s="174">
        <v>0</v>
      </c>
      <c r="T124" s="17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6" t="s">
        <v>98</v>
      </c>
      <c r="AT124" s="176" t="s">
        <v>94</v>
      </c>
      <c r="AU124" s="176" t="s">
        <v>68</v>
      </c>
      <c r="AY124" s="12" t="s">
        <v>99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2" t="s">
        <v>73</v>
      </c>
      <c r="BK124" s="177">
        <f>ROUND(I124*H124,2)</f>
        <v>0</v>
      </c>
      <c r="BL124" s="12" t="s">
        <v>100</v>
      </c>
      <c r="BM124" s="176" t="s">
        <v>296</v>
      </c>
    </row>
    <row r="125" s="2" customFormat="1" ht="16.5" customHeight="1">
      <c r="A125" s="33"/>
      <c r="B125" s="34"/>
      <c r="C125" s="164" t="s">
        <v>297</v>
      </c>
      <c r="D125" s="164" t="s">
        <v>94</v>
      </c>
      <c r="E125" s="165" t="s">
        <v>298</v>
      </c>
      <c r="F125" s="166" t="s">
        <v>120</v>
      </c>
      <c r="G125" s="167" t="s">
        <v>97</v>
      </c>
      <c r="H125" s="168">
        <v>1</v>
      </c>
      <c r="I125" s="169"/>
      <c r="J125" s="170">
        <f>ROUND(I125*H125,2)</f>
        <v>0</v>
      </c>
      <c r="K125" s="166" t="s">
        <v>19</v>
      </c>
      <c r="L125" s="171"/>
      <c r="M125" s="172" t="s">
        <v>19</v>
      </c>
      <c r="N125" s="173" t="s">
        <v>39</v>
      </c>
      <c r="O125" s="79"/>
      <c r="P125" s="174">
        <f>O125*H125</f>
        <v>0</v>
      </c>
      <c r="Q125" s="174">
        <v>0</v>
      </c>
      <c r="R125" s="174">
        <f>Q125*H125</f>
        <v>0</v>
      </c>
      <c r="S125" s="174">
        <v>0</v>
      </c>
      <c r="T125" s="17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6" t="s">
        <v>98</v>
      </c>
      <c r="AT125" s="176" t="s">
        <v>94</v>
      </c>
      <c r="AU125" s="176" t="s">
        <v>68</v>
      </c>
      <c r="AY125" s="12" t="s">
        <v>99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2" t="s">
        <v>73</v>
      </c>
      <c r="BK125" s="177">
        <f>ROUND(I125*H125,2)</f>
        <v>0</v>
      </c>
      <c r="BL125" s="12" t="s">
        <v>100</v>
      </c>
      <c r="BM125" s="176" t="s">
        <v>299</v>
      </c>
    </row>
    <row r="126" s="2" customFormat="1" ht="16.5" customHeight="1">
      <c r="A126" s="33"/>
      <c r="B126" s="34"/>
      <c r="C126" s="164" t="s">
        <v>300</v>
      </c>
      <c r="D126" s="164" t="s">
        <v>94</v>
      </c>
      <c r="E126" s="165" t="s">
        <v>301</v>
      </c>
      <c r="F126" s="166" t="s">
        <v>302</v>
      </c>
      <c r="G126" s="167" t="s">
        <v>97</v>
      </c>
      <c r="H126" s="168">
        <v>1</v>
      </c>
      <c r="I126" s="169"/>
      <c r="J126" s="170">
        <f>ROUND(I126*H126,2)</f>
        <v>0</v>
      </c>
      <c r="K126" s="166" t="s">
        <v>19</v>
      </c>
      <c r="L126" s="171"/>
      <c r="M126" s="172" t="s">
        <v>19</v>
      </c>
      <c r="N126" s="173" t="s">
        <v>39</v>
      </c>
      <c r="O126" s="79"/>
      <c r="P126" s="174">
        <f>O126*H126</f>
        <v>0</v>
      </c>
      <c r="Q126" s="174">
        <v>0</v>
      </c>
      <c r="R126" s="174">
        <f>Q126*H126</f>
        <v>0</v>
      </c>
      <c r="S126" s="174">
        <v>0</v>
      </c>
      <c r="T126" s="17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6" t="s">
        <v>98</v>
      </c>
      <c r="AT126" s="176" t="s">
        <v>94</v>
      </c>
      <c r="AU126" s="176" t="s">
        <v>68</v>
      </c>
      <c r="AY126" s="12" t="s">
        <v>99</v>
      </c>
      <c r="BE126" s="177">
        <f>IF(N126="základní",J126,0)</f>
        <v>0</v>
      </c>
      <c r="BF126" s="177">
        <f>IF(N126="snížená",J126,0)</f>
        <v>0</v>
      </c>
      <c r="BG126" s="177">
        <f>IF(N126="zákl. přenesená",J126,0)</f>
        <v>0</v>
      </c>
      <c r="BH126" s="177">
        <f>IF(N126="sníž. přenesená",J126,0)</f>
        <v>0</v>
      </c>
      <c r="BI126" s="177">
        <f>IF(N126="nulová",J126,0)</f>
        <v>0</v>
      </c>
      <c r="BJ126" s="12" t="s">
        <v>73</v>
      </c>
      <c r="BK126" s="177">
        <f>ROUND(I126*H126,2)</f>
        <v>0</v>
      </c>
      <c r="BL126" s="12" t="s">
        <v>100</v>
      </c>
      <c r="BM126" s="176" t="s">
        <v>303</v>
      </c>
    </row>
    <row r="127" s="2" customFormat="1" ht="16.5" customHeight="1">
      <c r="A127" s="33"/>
      <c r="B127" s="34"/>
      <c r="C127" s="164" t="s">
        <v>304</v>
      </c>
      <c r="D127" s="164" t="s">
        <v>94</v>
      </c>
      <c r="E127" s="165" t="s">
        <v>305</v>
      </c>
      <c r="F127" s="166" t="s">
        <v>214</v>
      </c>
      <c r="G127" s="167" t="s">
        <v>97</v>
      </c>
      <c r="H127" s="168">
        <v>1</v>
      </c>
      <c r="I127" s="169"/>
      <c r="J127" s="170">
        <f>ROUND(I127*H127,2)</f>
        <v>0</v>
      </c>
      <c r="K127" s="166" t="s">
        <v>19</v>
      </c>
      <c r="L127" s="171"/>
      <c r="M127" s="172" t="s">
        <v>19</v>
      </c>
      <c r="N127" s="173" t="s">
        <v>39</v>
      </c>
      <c r="O127" s="79"/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6" t="s">
        <v>98</v>
      </c>
      <c r="AT127" s="176" t="s">
        <v>94</v>
      </c>
      <c r="AU127" s="176" t="s">
        <v>68</v>
      </c>
      <c r="AY127" s="12" t="s">
        <v>99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2" t="s">
        <v>73</v>
      </c>
      <c r="BK127" s="177">
        <f>ROUND(I127*H127,2)</f>
        <v>0</v>
      </c>
      <c r="BL127" s="12" t="s">
        <v>100</v>
      </c>
      <c r="BM127" s="176" t="s">
        <v>306</v>
      </c>
    </row>
    <row r="128" s="2" customFormat="1" ht="16.5" customHeight="1">
      <c r="A128" s="33"/>
      <c r="B128" s="34"/>
      <c r="C128" s="164" t="s">
        <v>307</v>
      </c>
      <c r="D128" s="164" t="s">
        <v>94</v>
      </c>
      <c r="E128" s="165" t="s">
        <v>308</v>
      </c>
      <c r="F128" s="166" t="s">
        <v>309</v>
      </c>
      <c r="G128" s="167" t="s">
        <v>97</v>
      </c>
      <c r="H128" s="168">
        <v>1</v>
      </c>
      <c r="I128" s="169"/>
      <c r="J128" s="170">
        <f>ROUND(I128*H128,2)</f>
        <v>0</v>
      </c>
      <c r="K128" s="166" t="s">
        <v>19</v>
      </c>
      <c r="L128" s="171"/>
      <c r="M128" s="172" t="s">
        <v>19</v>
      </c>
      <c r="N128" s="173" t="s">
        <v>39</v>
      </c>
      <c r="O128" s="79"/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6" t="s">
        <v>98</v>
      </c>
      <c r="AT128" s="176" t="s">
        <v>94</v>
      </c>
      <c r="AU128" s="176" t="s">
        <v>68</v>
      </c>
      <c r="AY128" s="12" t="s">
        <v>99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2" t="s">
        <v>73</v>
      </c>
      <c r="BK128" s="177">
        <f>ROUND(I128*H128,2)</f>
        <v>0</v>
      </c>
      <c r="BL128" s="12" t="s">
        <v>100</v>
      </c>
      <c r="BM128" s="176" t="s">
        <v>310</v>
      </c>
    </row>
    <row r="129" s="2" customFormat="1" ht="16.5" customHeight="1">
      <c r="A129" s="33"/>
      <c r="B129" s="34"/>
      <c r="C129" s="164" t="s">
        <v>311</v>
      </c>
      <c r="D129" s="164" t="s">
        <v>94</v>
      </c>
      <c r="E129" s="165" t="s">
        <v>312</v>
      </c>
      <c r="F129" s="166" t="s">
        <v>313</v>
      </c>
      <c r="G129" s="167" t="s">
        <v>97</v>
      </c>
      <c r="H129" s="168">
        <v>1</v>
      </c>
      <c r="I129" s="169"/>
      <c r="J129" s="170">
        <f>ROUND(I129*H129,2)</f>
        <v>0</v>
      </c>
      <c r="K129" s="166" t="s">
        <v>19</v>
      </c>
      <c r="L129" s="171"/>
      <c r="M129" s="172" t="s">
        <v>19</v>
      </c>
      <c r="N129" s="173" t="s">
        <v>39</v>
      </c>
      <c r="O129" s="79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6" t="s">
        <v>98</v>
      </c>
      <c r="AT129" s="176" t="s">
        <v>94</v>
      </c>
      <c r="AU129" s="176" t="s">
        <v>68</v>
      </c>
      <c r="AY129" s="12" t="s">
        <v>99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2" t="s">
        <v>73</v>
      </c>
      <c r="BK129" s="177">
        <f>ROUND(I129*H129,2)</f>
        <v>0</v>
      </c>
      <c r="BL129" s="12" t="s">
        <v>100</v>
      </c>
      <c r="BM129" s="176" t="s">
        <v>314</v>
      </c>
    </row>
    <row r="130" s="2" customFormat="1" ht="16.5" customHeight="1">
      <c r="A130" s="33"/>
      <c r="B130" s="34"/>
      <c r="C130" s="164" t="s">
        <v>315</v>
      </c>
      <c r="D130" s="164" t="s">
        <v>94</v>
      </c>
      <c r="E130" s="165" t="s">
        <v>316</v>
      </c>
      <c r="F130" s="166" t="s">
        <v>207</v>
      </c>
      <c r="G130" s="167" t="s">
        <v>97</v>
      </c>
      <c r="H130" s="168">
        <v>1</v>
      </c>
      <c r="I130" s="169"/>
      <c r="J130" s="170">
        <f>ROUND(I130*H130,2)</f>
        <v>0</v>
      </c>
      <c r="K130" s="166" t="s">
        <v>19</v>
      </c>
      <c r="L130" s="171"/>
      <c r="M130" s="172" t="s">
        <v>19</v>
      </c>
      <c r="N130" s="173" t="s">
        <v>39</v>
      </c>
      <c r="O130" s="79"/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6" t="s">
        <v>98</v>
      </c>
      <c r="AT130" s="176" t="s">
        <v>94</v>
      </c>
      <c r="AU130" s="176" t="s">
        <v>68</v>
      </c>
      <c r="AY130" s="12" t="s">
        <v>99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2" t="s">
        <v>73</v>
      </c>
      <c r="BK130" s="177">
        <f>ROUND(I130*H130,2)</f>
        <v>0</v>
      </c>
      <c r="BL130" s="12" t="s">
        <v>100</v>
      </c>
      <c r="BM130" s="176" t="s">
        <v>317</v>
      </c>
    </row>
    <row r="131" s="2" customFormat="1" ht="16.5" customHeight="1">
      <c r="A131" s="33"/>
      <c r="B131" s="34"/>
      <c r="C131" s="164" t="s">
        <v>318</v>
      </c>
      <c r="D131" s="164" t="s">
        <v>94</v>
      </c>
      <c r="E131" s="165" t="s">
        <v>319</v>
      </c>
      <c r="F131" s="166" t="s">
        <v>173</v>
      </c>
      <c r="G131" s="167" t="s">
        <v>97</v>
      </c>
      <c r="H131" s="168">
        <v>2</v>
      </c>
      <c r="I131" s="169"/>
      <c r="J131" s="170">
        <f>ROUND(I131*H131,2)</f>
        <v>0</v>
      </c>
      <c r="K131" s="166" t="s">
        <v>19</v>
      </c>
      <c r="L131" s="171"/>
      <c r="M131" s="172" t="s">
        <v>19</v>
      </c>
      <c r="N131" s="173" t="s">
        <v>39</v>
      </c>
      <c r="O131" s="79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6" t="s">
        <v>98</v>
      </c>
      <c r="AT131" s="176" t="s">
        <v>94</v>
      </c>
      <c r="AU131" s="176" t="s">
        <v>68</v>
      </c>
      <c r="AY131" s="12" t="s">
        <v>99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2" t="s">
        <v>73</v>
      </c>
      <c r="BK131" s="177">
        <f>ROUND(I131*H131,2)</f>
        <v>0</v>
      </c>
      <c r="BL131" s="12" t="s">
        <v>100</v>
      </c>
      <c r="BM131" s="176" t="s">
        <v>320</v>
      </c>
    </row>
    <row r="132" s="2" customFormat="1" ht="16.5" customHeight="1">
      <c r="A132" s="33"/>
      <c r="B132" s="34"/>
      <c r="C132" s="164" t="s">
        <v>321</v>
      </c>
      <c r="D132" s="164" t="s">
        <v>94</v>
      </c>
      <c r="E132" s="165" t="s">
        <v>322</v>
      </c>
      <c r="F132" s="166" t="s">
        <v>156</v>
      </c>
      <c r="G132" s="167" t="s">
        <v>97</v>
      </c>
      <c r="H132" s="168">
        <v>4</v>
      </c>
      <c r="I132" s="169"/>
      <c r="J132" s="170">
        <f>ROUND(I132*H132,2)</f>
        <v>0</v>
      </c>
      <c r="K132" s="166" t="s">
        <v>19</v>
      </c>
      <c r="L132" s="171"/>
      <c r="M132" s="172" t="s">
        <v>19</v>
      </c>
      <c r="N132" s="173" t="s">
        <v>39</v>
      </c>
      <c r="O132" s="79"/>
      <c r="P132" s="174">
        <f>O132*H132</f>
        <v>0</v>
      </c>
      <c r="Q132" s="174">
        <v>0</v>
      </c>
      <c r="R132" s="174">
        <f>Q132*H132</f>
        <v>0</v>
      </c>
      <c r="S132" s="174">
        <v>0</v>
      </c>
      <c r="T132" s="17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6" t="s">
        <v>98</v>
      </c>
      <c r="AT132" s="176" t="s">
        <v>94</v>
      </c>
      <c r="AU132" s="176" t="s">
        <v>68</v>
      </c>
      <c r="AY132" s="12" t="s">
        <v>99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2" t="s">
        <v>73</v>
      </c>
      <c r="BK132" s="177">
        <f>ROUND(I132*H132,2)</f>
        <v>0</v>
      </c>
      <c r="BL132" s="12" t="s">
        <v>100</v>
      </c>
      <c r="BM132" s="176" t="s">
        <v>323</v>
      </c>
    </row>
    <row r="133" s="2" customFormat="1" ht="16.5" customHeight="1">
      <c r="A133" s="33"/>
      <c r="B133" s="34"/>
      <c r="C133" s="164" t="s">
        <v>324</v>
      </c>
      <c r="D133" s="164" t="s">
        <v>94</v>
      </c>
      <c r="E133" s="165" t="s">
        <v>325</v>
      </c>
      <c r="F133" s="166" t="s">
        <v>326</v>
      </c>
      <c r="G133" s="167" t="s">
        <v>97</v>
      </c>
      <c r="H133" s="168">
        <v>9</v>
      </c>
      <c r="I133" s="169"/>
      <c r="J133" s="170">
        <f>ROUND(I133*H133,2)</f>
        <v>0</v>
      </c>
      <c r="K133" s="166" t="s">
        <v>19</v>
      </c>
      <c r="L133" s="171"/>
      <c r="M133" s="172" t="s">
        <v>19</v>
      </c>
      <c r="N133" s="173" t="s">
        <v>39</v>
      </c>
      <c r="O133" s="79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6" t="s">
        <v>98</v>
      </c>
      <c r="AT133" s="176" t="s">
        <v>94</v>
      </c>
      <c r="AU133" s="176" t="s">
        <v>68</v>
      </c>
      <c r="AY133" s="12" t="s">
        <v>99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2" t="s">
        <v>73</v>
      </c>
      <c r="BK133" s="177">
        <f>ROUND(I133*H133,2)</f>
        <v>0</v>
      </c>
      <c r="BL133" s="12" t="s">
        <v>100</v>
      </c>
      <c r="BM133" s="176" t="s">
        <v>327</v>
      </c>
    </row>
    <row r="134" s="2" customFormat="1" ht="16.5" customHeight="1">
      <c r="A134" s="33"/>
      <c r="B134" s="34"/>
      <c r="C134" s="164" t="s">
        <v>328</v>
      </c>
      <c r="D134" s="164" t="s">
        <v>94</v>
      </c>
      <c r="E134" s="165" t="s">
        <v>329</v>
      </c>
      <c r="F134" s="166" t="s">
        <v>330</v>
      </c>
      <c r="G134" s="167" t="s">
        <v>161</v>
      </c>
      <c r="H134" s="168">
        <v>1</v>
      </c>
      <c r="I134" s="169"/>
      <c r="J134" s="170">
        <f>ROUND(I134*H134,2)</f>
        <v>0</v>
      </c>
      <c r="K134" s="166" t="s">
        <v>19</v>
      </c>
      <c r="L134" s="171"/>
      <c r="M134" s="172" t="s">
        <v>19</v>
      </c>
      <c r="N134" s="173" t="s">
        <v>39</v>
      </c>
      <c r="O134" s="79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6" t="s">
        <v>98</v>
      </c>
      <c r="AT134" s="176" t="s">
        <v>94</v>
      </c>
      <c r="AU134" s="176" t="s">
        <v>68</v>
      </c>
      <c r="AY134" s="12" t="s">
        <v>99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2" t="s">
        <v>73</v>
      </c>
      <c r="BK134" s="177">
        <f>ROUND(I134*H134,2)</f>
        <v>0</v>
      </c>
      <c r="BL134" s="12" t="s">
        <v>100</v>
      </c>
      <c r="BM134" s="176" t="s">
        <v>331</v>
      </c>
    </row>
    <row r="135" s="2" customFormat="1" ht="24.9" customHeight="1">
      <c r="A135" s="33"/>
      <c r="B135" s="34"/>
      <c r="C135" s="164" t="s">
        <v>75</v>
      </c>
      <c r="D135" s="164" t="s">
        <v>94</v>
      </c>
      <c r="E135" s="165" t="s">
        <v>332</v>
      </c>
      <c r="F135" s="166" t="s">
        <v>333</v>
      </c>
      <c r="G135" s="167" t="s">
        <v>97</v>
      </c>
      <c r="H135" s="168">
        <v>1</v>
      </c>
      <c r="I135" s="169"/>
      <c r="J135" s="170">
        <f>ROUND(I135*H135,2)</f>
        <v>0</v>
      </c>
      <c r="K135" s="166" t="s">
        <v>19</v>
      </c>
      <c r="L135" s="171"/>
      <c r="M135" s="172" t="s">
        <v>19</v>
      </c>
      <c r="N135" s="173" t="s">
        <v>39</v>
      </c>
      <c r="O135" s="79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6" t="s">
        <v>98</v>
      </c>
      <c r="AT135" s="176" t="s">
        <v>94</v>
      </c>
      <c r="AU135" s="176" t="s">
        <v>68</v>
      </c>
      <c r="AY135" s="12" t="s">
        <v>99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2" t="s">
        <v>73</v>
      </c>
      <c r="BK135" s="177">
        <f>ROUND(I135*H135,2)</f>
        <v>0</v>
      </c>
      <c r="BL135" s="12" t="s">
        <v>100</v>
      </c>
      <c r="BM135" s="176" t="s">
        <v>334</v>
      </c>
    </row>
    <row r="136" s="2" customFormat="1" ht="24.9" customHeight="1">
      <c r="A136" s="33"/>
      <c r="B136" s="34"/>
      <c r="C136" s="164" t="s">
        <v>335</v>
      </c>
      <c r="D136" s="164" t="s">
        <v>94</v>
      </c>
      <c r="E136" s="165" t="s">
        <v>336</v>
      </c>
      <c r="F136" s="166" t="s">
        <v>337</v>
      </c>
      <c r="G136" s="167" t="s">
        <v>97</v>
      </c>
      <c r="H136" s="168">
        <v>1</v>
      </c>
      <c r="I136" s="169"/>
      <c r="J136" s="170">
        <f>ROUND(I136*H136,2)</f>
        <v>0</v>
      </c>
      <c r="K136" s="166" t="s">
        <v>19</v>
      </c>
      <c r="L136" s="171"/>
      <c r="M136" s="172" t="s">
        <v>19</v>
      </c>
      <c r="N136" s="173" t="s">
        <v>39</v>
      </c>
      <c r="O136" s="79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6" t="s">
        <v>98</v>
      </c>
      <c r="AT136" s="176" t="s">
        <v>94</v>
      </c>
      <c r="AU136" s="176" t="s">
        <v>68</v>
      </c>
      <c r="AY136" s="12" t="s">
        <v>99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2" t="s">
        <v>73</v>
      </c>
      <c r="BK136" s="177">
        <f>ROUND(I136*H136,2)</f>
        <v>0</v>
      </c>
      <c r="BL136" s="12" t="s">
        <v>100</v>
      </c>
      <c r="BM136" s="176" t="s">
        <v>338</v>
      </c>
    </row>
    <row r="137" s="2" customFormat="1" ht="24.9" customHeight="1">
      <c r="A137" s="33"/>
      <c r="B137" s="34"/>
      <c r="C137" s="164" t="s">
        <v>100</v>
      </c>
      <c r="D137" s="164" t="s">
        <v>94</v>
      </c>
      <c r="E137" s="165" t="s">
        <v>339</v>
      </c>
      <c r="F137" s="166" t="s">
        <v>340</v>
      </c>
      <c r="G137" s="167" t="s">
        <v>97</v>
      </c>
      <c r="H137" s="168">
        <v>1</v>
      </c>
      <c r="I137" s="169"/>
      <c r="J137" s="170">
        <f>ROUND(I137*H137,2)</f>
        <v>0</v>
      </c>
      <c r="K137" s="166" t="s">
        <v>19</v>
      </c>
      <c r="L137" s="171"/>
      <c r="M137" s="172" t="s">
        <v>19</v>
      </c>
      <c r="N137" s="173" t="s">
        <v>39</v>
      </c>
      <c r="O137" s="79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6" t="s">
        <v>98</v>
      </c>
      <c r="AT137" s="176" t="s">
        <v>94</v>
      </c>
      <c r="AU137" s="176" t="s">
        <v>68</v>
      </c>
      <c r="AY137" s="12" t="s">
        <v>99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2" t="s">
        <v>73</v>
      </c>
      <c r="BK137" s="177">
        <f>ROUND(I137*H137,2)</f>
        <v>0</v>
      </c>
      <c r="BL137" s="12" t="s">
        <v>100</v>
      </c>
      <c r="BM137" s="176" t="s">
        <v>341</v>
      </c>
    </row>
    <row r="138" s="2" customFormat="1" ht="24.9" customHeight="1">
      <c r="A138" s="33"/>
      <c r="B138" s="34"/>
      <c r="C138" s="164" t="s">
        <v>342</v>
      </c>
      <c r="D138" s="164" t="s">
        <v>94</v>
      </c>
      <c r="E138" s="165" t="s">
        <v>343</v>
      </c>
      <c r="F138" s="166" t="s">
        <v>344</v>
      </c>
      <c r="G138" s="167" t="s">
        <v>97</v>
      </c>
      <c r="H138" s="168">
        <v>1</v>
      </c>
      <c r="I138" s="169"/>
      <c r="J138" s="170">
        <f>ROUND(I138*H138,2)</f>
        <v>0</v>
      </c>
      <c r="K138" s="166" t="s">
        <v>19</v>
      </c>
      <c r="L138" s="171"/>
      <c r="M138" s="172" t="s">
        <v>19</v>
      </c>
      <c r="N138" s="173" t="s">
        <v>39</v>
      </c>
      <c r="O138" s="79"/>
      <c r="P138" s="174">
        <f>O138*H138</f>
        <v>0</v>
      </c>
      <c r="Q138" s="174">
        <v>0</v>
      </c>
      <c r="R138" s="174">
        <f>Q138*H138</f>
        <v>0</v>
      </c>
      <c r="S138" s="174">
        <v>0</v>
      </c>
      <c r="T138" s="17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6" t="s">
        <v>98</v>
      </c>
      <c r="AT138" s="176" t="s">
        <v>94</v>
      </c>
      <c r="AU138" s="176" t="s">
        <v>68</v>
      </c>
      <c r="AY138" s="12" t="s">
        <v>99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2" t="s">
        <v>73</v>
      </c>
      <c r="BK138" s="177">
        <f>ROUND(I138*H138,2)</f>
        <v>0</v>
      </c>
      <c r="BL138" s="12" t="s">
        <v>100</v>
      </c>
      <c r="BM138" s="176" t="s">
        <v>345</v>
      </c>
    </row>
    <row r="139" s="2" customFormat="1" ht="24.9" customHeight="1">
      <c r="A139" s="33"/>
      <c r="B139" s="34"/>
      <c r="C139" s="164" t="s">
        <v>346</v>
      </c>
      <c r="D139" s="164" t="s">
        <v>94</v>
      </c>
      <c r="E139" s="165" t="s">
        <v>347</v>
      </c>
      <c r="F139" s="166" t="s">
        <v>348</v>
      </c>
      <c r="G139" s="167" t="s">
        <v>97</v>
      </c>
      <c r="H139" s="168">
        <v>1</v>
      </c>
      <c r="I139" s="169"/>
      <c r="J139" s="170">
        <f>ROUND(I139*H139,2)</f>
        <v>0</v>
      </c>
      <c r="K139" s="166" t="s">
        <v>19</v>
      </c>
      <c r="L139" s="171"/>
      <c r="M139" s="172" t="s">
        <v>19</v>
      </c>
      <c r="N139" s="173" t="s">
        <v>39</v>
      </c>
      <c r="O139" s="79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6" t="s">
        <v>98</v>
      </c>
      <c r="AT139" s="176" t="s">
        <v>94</v>
      </c>
      <c r="AU139" s="176" t="s">
        <v>68</v>
      </c>
      <c r="AY139" s="12" t="s">
        <v>99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2" t="s">
        <v>73</v>
      </c>
      <c r="BK139" s="177">
        <f>ROUND(I139*H139,2)</f>
        <v>0</v>
      </c>
      <c r="BL139" s="12" t="s">
        <v>100</v>
      </c>
      <c r="BM139" s="176" t="s">
        <v>349</v>
      </c>
    </row>
    <row r="140" s="2" customFormat="1" ht="24.9" customHeight="1">
      <c r="A140" s="33"/>
      <c r="B140" s="34"/>
      <c r="C140" s="164" t="s">
        <v>350</v>
      </c>
      <c r="D140" s="164" t="s">
        <v>94</v>
      </c>
      <c r="E140" s="165" t="s">
        <v>351</v>
      </c>
      <c r="F140" s="166" t="s">
        <v>352</v>
      </c>
      <c r="G140" s="167" t="s">
        <v>97</v>
      </c>
      <c r="H140" s="168">
        <v>1</v>
      </c>
      <c r="I140" s="169"/>
      <c r="J140" s="170">
        <f>ROUND(I140*H140,2)</f>
        <v>0</v>
      </c>
      <c r="K140" s="166" t="s">
        <v>19</v>
      </c>
      <c r="L140" s="171"/>
      <c r="M140" s="172" t="s">
        <v>19</v>
      </c>
      <c r="N140" s="173" t="s">
        <v>39</v>
      </c>
      <c r="O140" s="79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6" t="s">
        <v>98</v>
      </c>
      <c r="AT140" s="176" t="s">
        <v>94</v>
      </c>
      <c r="AU140" s="176" t="s">
        <v>68</v>
      </c>
      <c r="AY140" s="12" t="s">
        <v>99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2" t="s">
        <v>73</v>
      </c>
      <c r="BK140" s="177">
        <f>ROUND(I140*H140,2)</f>
        <v>0</v>
      </c>
      <c r="BL140" s="12" t="s">
        <v>100</v>
      </c>
      <c r="BM140" s="176" t="s">
        <v>353</v>
      </c>
    </row>
    <row r="141" s="2" customFormat="1" ht="24.9" customHeight="1">
      <c r="A141" s="33"/>
      <c r="B141" s="34"/>
      <c r="C141" s="164" t="s">
        <v>98</v>
      </c>
      <c r="D141" s="164" t="s">
        <v>94</v>
      </c>
      <c r="E141" s="165" t="s">
        <v>354</v>
      </c>
      <c r="F141" s="166" t="s">
        <v>355</v>
      </c>
      <c r="G141" s="167" t="s">
        <v>97</v>
      </c>
      <c r="H141" s="168">
        <v>2</v>
      </c>
      <c r="I141" s="169"/>
      <c r="J141" s="170">
        <f>ROUND(I141*H141,2)</f>
        <v>0</v>
      </c>
      <c r="K141" s="166" t="s">
        <v>19</v>
      </c>
      <c r="L141" s="171"/>
      <c r="M141" s="172" t="s">
        <v>19</v>
      </c>
      <c r="N141" s="173" t="s">
        <v>39</v>
      </c>
      <c r="O141" s="79"/>
      <c r="P141" s="174">
        <f>O141*H141</f>
        <v>0</v>
      </c>
      <c r="Q141" s="174">
        <v>0</v>
      </c>
      <c r="R141" s="174">
        <f>Q141*H141</f>
        <v>0</v>
      </c>
      <c r="S141" s="174">
        <v>0</v>
      </c>
      <c r="T141" s="17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6" t="s">
        <v>98</v>
      </c>
      <c r="AT141" s="176" t="s">
        <v>94</v>
      </c>
      <c r="AU141" s="176" t="s">
        <v>68</v>
      </c>
      <c r="AY141" s="12" t="s">
        <v>99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2" t="s">
        <v>73</v>
      </c>
      <c r="BK141" s="177">
        <f>ROUND(I141*H141,2)</f>
        <v>0</v>
      </c>
      <c r="BL141" s="12" t="s">
        <v>100</v>
      </c>
      <c r="BM141" s="176" t="s">
        <v>356</v>
      </c>
    </row>
    <row r="142" s="2" customFormat="1" ht="24.9" customHeight="1">
      <c r="A142" s="33"/>
      <c r="B142" s="34"/>
      <c r="C142" s="164" t="s">
        <v>357</v>
      </c>
      <c r="D142" s="164" t="s">
        <v>94</v>
      </c>
      <c r="E142" s="165" t="s">
        <v>358</v>
      </c>
      <c r="F142" s="166" t="s">
        <v>359</v>
      </c>
      <c r="G142" s="167" t="s">
        <v>97</v>
      </c>
      <c r="H142" s="168">
        <v>1</v>
      </c>
      <c r="I142" s="169"/>
      <c r="J142" s="170">
        <f>ROUND(I142*H142,2)</f>
        <v>0</v>
      </c>
      <c r="K142" s="166" t="s">
        <v>19</v>
      </c>
      <c r="L142" s="171"/>
      <c r="M142" s="172" t="s">
        <v>19</v>
      </c>
      <c r="N142" s="173" t="s">
        <v>39</v>
      </c>
      <c r="O142" s="79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6" t="s">
        <v>98</v>
      </c>
      <c r="AT142" s="176" t="s">
        <v>94</v>
      </c>
      <c r="AU142" s="176" t="s">
        <v>68</v>
      </c>
      <c r="AY142" s="12" t="s">
        <v>99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2" t="s">
        <v>73</v>
      </c>
      <c r="BK142" s="177">
        <f>ROUND(I142*H142,2)</f>
        <v>0</v>
      </c>
      <c r="BL142" s="12" t="s">
        <v>100</v>
      </c>
      <c r="BM142" s="176" t="s">
        <v>360</v>
      </c>
    </row>
    <row r="143" s="2" customFormat="1" ht="24.9" customHeight="1">
      <c r="A143" s="33"/>
      <c r="B143" s="34"/>
      <c r="C143" s="164" t="s">
        <v>361</v>
      </c>
      <c r="D143" s="164" t="s">
        <v>94</v>
      </c>
      <c r="E143" s="165" t="s">
        <v>362</v>
      </c>
      <c r="F143" s="166" t="s">
        <v>363</v>
      </c>
      <c r="G143" s="167" t="s">
        <v>97</v>
      </c>
      <c r="H143" s="168">
        <v>4</v>
      </c>
      <c r="I143" s="169"/>
      <c r="J143" s="170">
        <f>ROUND(I143*H143,2)</f>
        <v>0</v>
      </c>
      <c r="K143" s="166" t="s">
        <v>19</v>
      </c>
      <c r="L143" s="171"/>
      <c r="M143" s="172" t="s">
        <v>19</v>
      </c>
      <c r="N143" s="173" t="s">
        <v>39</v>
      </c>
      <c r="O143" s="79"/>
      <c r="P143" s="174">
        <f>O143*H143</f>
        <v>0</v>
      </c>
      <c r="Q143" s="174">
        <v>0</v>
      </c>
      <c r="R143" s="174">
        <f>Q143*H143</f>
        <v>0</v>
      </c>
      <c r="S143" s="174">
        <v>0</v>
      </c>
      <c r="T143" s="17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6" t="s">
        <v>98</v>
      </c>
      <c r="AT143" s="176" t="s">
        <v>94</v>
      </c>
      <c r="AU143" s="176" t="s">
        <v>68</v>
      </c>
      <c r="AY143" s="12" t="s">
        <v>99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2" t="s">
        <v>73</v>
      </c>
      <c r="BK143" s="177">
        <f>ROUND(I143*H143,2)</f>
        <v>0</v>
      </c>
      <c r="BL143" s="12" t="s">
        <v>100</v>
      </c>
      <c r="BM143" s="176" t="s">
        <v>364</v>
      </c>
    </row>
    <row r="144" s="2" customFormat="1" ht="24.9" customHeight="1">
      <c r="A144" s="33"/>
      <c r="B144" s="34"/>
      <c r="C144" s="164" t="s">
        <v>365</v>
      </c>
      <c r="D144" s="164" t="s">
        <v>94</v>
      </c>
      <c r="E144" s="165" t="s">
        <v>366</v>
      </c>
      <c r="F144" s="166" t="s">
        <v>367</v>
      </c>
      <c r="G144" s="167" t="s">
        <v>97</v>
      </c>
      <c r="H144" s="168">
        <v>1</v>
      </c>
      <c r="I144" s="169"/>
      <c r="J144" s="170">
        <f>ROUND(I144*H144,2)</f>
        <v>0</v>
      </c>
      <c r="K144" s="166" t="s">
        <v>19</v>
      </c>
      <c r="L144" s="171"/>
      <c r="M144" s="172" t="s">
        <v>19</v>
      </c>
      <c r="N144" s="173" t="s">
        <v>39</v>
      </c>
      <c r="O144" s="79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6" t="s">
        <v>98</v>
      </c>
      <c r="AT144" s="176" t="s">
        <v>94</v>
      </c>
      <c r="AU144" s="176" t="s">
        <v>68</v>
      </c>
      <c r="AY144" s="12" t="s">
        <v>99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2" t="s">
        <v>73</v>
      </c>
      <c r="BK144" s="177">
        <f>ROUND(I144*H144,2)</f>
        <v>0</v>
      </c>
      <c r="BL144" s="12" t="s">
        <v>100</v>
      </c>
      <c r="BM144" s="176" t="s">
        <v>368</v>
      </c>
    </row>
    <row r="145" s="2" customFormat="1" ht="24.9" customHeight="1">
      <c r="A145" s="33"/>
      <c r="B145" s="34"/>
      <c r="C145" s="164" t="s">
        <v>369</v>
      </c>
      <c r="D145" s="164" t="s">
        <v>94</v>
      </c>
      <c r="E145" s="165" t="s">
        <v>370</v>
      </c>
      <c r="F145" s="166" t="s">
        <v>371</v>
      </c>
      <c r="G145" s="167" t="s">
        <v>97</v>
      </c>
      <c r="H145" s="168">
        <v>8</v>
      </c>
      <c r="I145" s="169"/>
      <c r="J145" s="170">
        <f>ROUND(I145*H145,2)</f>
        <v>0</v>
      </c>
      <c r="K145" s="166" t="s">
        <v>19</v>
      </c>
      <c r="L145" s="171"/>
      <c r="M145" s="172" t="s">
        <v>19</v>
      </c>
      <c r="N145" s="173" t="s">
        <v>39</v>
      </c>
      <c r="O145" s="79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6" t="s">
        <v>98</v>
      </c>
      <c r="AT145" s="176" t="s">
        <v>94</v>
      </c>
      <c r="AU145" s="176" t="s">
        <v>68</v>
      </c>
      <c r="AY145" s="12" t="s">
        <v>99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2" t="s">
        <v>73</v>
      </c>
      <c r="BK145" s="177">
        <f>ROUND(I145*H145,2)</f>
        <v>0</v>
      </c>
      <c r="BL145" s="12" t="s">
        <v>100</v>
      </c>
      <c r="BM145" s="176" t="s">
        <v>372</v>
      </c>
    </row>
    <row r="146" s="2" customFormat="1" ht="24.9" customHeight="1">
      <c r="A146" s="33"/>
      <c r="B146" s="34"/>
      <c r="C146" s="164" t="s">
        <v>373</v>
      </c>
      <c r="D146" s="164" t="s">
        <v>94</v>
      </c>
      <c r="E146" s="165" t="s">
        <v>374</v>
      </c>
      <c r="F146" s="166" t="s">
        <v>375</v>
      </c>
      <c r="G146" s="167" t="s">
        <v>161</v>
      </c>
      <c r="H146" s="168">
        <v>1</v>
      </c>
      <c r="I146" s="169"/>
      <c r="J146" s="170">
        <f>ROUND(I146*H146,2)</f>
        <v>0</v>
      </c>
      <c r="K146" s="166" t="s">
        <v>19</v>
      </c>
      <c r="L146" s="171"/>
      <c r="M146" s="172" t="s">
        <v>19</v>
      </c>
      <c r="N146" s="173" t="s">
        <v>39</v>
      </c>
      <c r="O146" s="79"/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6" t="s">
        <v>98</v>
      </c>
      <c r="AT146" s="176" t="s">
        <v>94</v>
      </c>
      <c r="AU146" s="176" t="s">
        <v>68</v>
      </c>
      <c r="AY146" s="12" t="s">
        <v>99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2" t="s">
        <v>73</v>
      </c>
      <c r="BK146" s="177">
        <f>ROUND(I146*H146,2)</f>
        <v>0</v>
      </c>
      <c r="BL146" s="12" t="s">
        <v>100</v>
      </c>
      <c r="BM146" s="176" t="s">
        <v>376</v>
      </c>
    </row>
    <row r="147" s="2" customFormat="1" ht="24.9" customHeight="1">
      <c r="A147" s="33"/>
      <c r="B147" s="34"/>
      <c r="C147" s="164" t="s">
        <v>377</v>
      </c>
      <c r="D147" s="164" t="s">
        <v>94</v>
      </c>
      <c r="E147" s="165" t="s">
        <v>378</v>
      </c>
      <c r="F147" s="166" t="s">
        <v>379</v>
      </c>
      <c r="G147" s="167" t="s">
        <v>97</v>
      </c>
      <c r="H147" s="168">
        <v>1</v>
      </c>
      <c r="I147" s="169"/>
      <c r="J147" s="170">
        <f>ROUND(I147*H147,2)</f>
        <v>0</v>
      </c>
      <c r="K147" s="166" t="s">
        <v>19</v>
      </c>
      <c r="L147" s="171"/>
      <c r="M147" s="172" t="s">
        <v>19</v>
      </c>
      <c r="N147" s="173" t="s">
        <v>39</v>
      </c>
      <c r="O147" s="79"/>
      <c r="P147" s="174">
        <f>O147*H147</f>
        <v>0</v>
      </c>
      <c r="Q147" s="174">
        <v>0</v>
      </c>
      <c r="R147" s="174">
        <f>Q147*H147</f>
        <v>0</v>
      </c>
      <c r="S147" s="174">
        <v>0</v>
      </c>
      <c r="T147" s="17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6" t="s">
        <v>98</v>
      </c>
      <c r="AT147" s="176" t="s">
        <v>94</v>
      </c>
      <c r="AU147" s="176" t="s">
        <v>68</v>
      </c>
      <c r="AY147" s="12" t="s">
        <v>99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2" t="s">
        <v>73</v>
      </c>
      <c r="BK147" s="177">
        <f>ROUND(I147*H147,2)</f>
        <v>0</v>
      </c>
      <c r="BL147" s="12" t="s">
        <v>100</v>
      </c>
      <c r="BM147" s="176" t="s">
        <v>380</v>
      </c>
    </row>
    <row r="148" s="2" customFormat="1" ht="24.9" customHeight="1">
      <c r="A148" s="33"/>
      <c r="B148" s="34"/>
      <c r="C148" s="164" t="s">
        <v>8</v>
      </c>
      <c r="D148" s="164" t="s">
        <v>94</v>
      </c>
      <c r="E148" s="165" t="s">
        <v>381</v>
      </c>
      <c r="F148" s="166" t="s">
        <v>382</v>
      </c>
      <c r="G148" s="167" t="s">
        <v>97</v>
      </c>
      <c r="H148" s="168">
        <v>1</v>
      </c>
      <c r="I148" s="169"/>
      <c r="J148" s="170">
        <f>ROUND(I148*H148,2)</f>
        <v>0</v>
      </c>
      <c r="K148" s="166" t="s">
        <v>19</v>
      </c>
      <c r="L148" s="171"/>
      <c r="M148" s="172" t="s">
        <v>19</v>
      </c>
      <c r="N148" s="173" t="s">
        <v>39</v>
      </c>
      <c r="O148" s="79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6" t="s">
        <v>98</v>
      </c>
      <c r="AT148" s="176" t="s">
        <v>94</v>
      </c>
      <c r="AU148" s="176" t="s">
        <v>68</v>
      </c>
      <c r="AY148" s="12" t="s">
        <v>99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2" t="s">
        <v>73</v>
      </c>
      <c r="BK148" s="177">
        <f>ROUND(I148*H148,2)</f>
        <v>0</v>
      </c>
      <c r="BL148" s="12" t="s">
        <v>100</v>
      </c>
      <c r="BM148" s="176" t="s">
        <v>383</v>
      </c>
    </row>
    <row r="149" s="2" customFormat="1" ht="24.9" customHeight="1">
      <c r="A149" s="33"/>
      <c r="B149" s="34"/>
      <c r="C149" s="164" t="s">
        <v>384</v>
      </c>
      <c r="D149" s="164" t="s">
        <v>94</v>
      </c>
      <c r="E149" s="165" t="s">
        <v>385</v>
      </c>
      <c r="F149" s="166" t="s">
        <v>386</v>
      </c>
      <c r="G149" s="167" t="s">
        <v>97</v>
      </c>
      <c r="H149" s="168">
        <v>1</v>
      </c>
      <c r="I149" s="169"/>
      <c r="J149" s="170">
        <f>ROUND(I149*H149,2)</f>
        <v>0</v>
      </c>
      <c r="K149" s="166" t="s">
        <v>19</v>
      </c>
      <c r="L149" s="171"/>
      <c r="M149" s="172" t="s">
        <v>19</v>
      </c>
      <c r="N149" s="173" t="s">
        <v>39</v>
      </c>
      <c r="O149" s="79"/>
      <c r="P149" s="174">
        <f>O149*H149</f>
        <v>0</v>
      </c>
      <c r="Q149" s="174">
        <v>0</v>
      </c>
      <c r="R149" s="174">
        <f>Q149*H149</f>
        <v>0</v>
      </c>
      <c r="S149" s="174">
        <v>0</v>
      </c>
      <c r="T149" s="17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6" t="s">
        <v>98</v>
      </c>
      <c r="AT149" s="176" t="s">
        <v>94</v>
      </c>
      <c r="AU149" s="176" t="s">
        <v>68</v>
      </c>
      <c r="AY149" s="12" t="s">
        <v>99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2" t="s">
        <v>73</v>
      </c>
      <c r="BK149" s="177">
        <f>ROUND(I149*H149,2)</f>
        <v>0</v>
      </c>
      <c r="BL149" s="12" t="s">
        <v>100</v>
      </c>
      <c r="BM149" s="176" t="s">
        <v>387</v>
      </c>
    </row>
    <row r="150" s="2" customFormat="1" ht="24.9" customHeight="1">
      <c r="A150" s="33"/>
      <c r="B150" s="34"/>
      <c r="C150" s="164" t="s">
        <v>388</v>
      </c>
      <c r="D150" s="164" t="s">
        <v>94</v>
      </c>
      <c r="E150" s="165" t="s">
        <v>389</v>
      </c>
      <c r="F150" s="166" t="s">
        <v>390</v>
      </c>
      <c r="G150" s="167" t="s">
        <v>97</v>
      </c>
      <c r="H150" s="168">
        <v>1</v>
      </c>
      <c r="I150" s="169"/>
      <c r="J150" s="170">
        <f>ROUND(I150*H150,2)</f>
        <v>0</v>
      </c>
      <c r="K150" s="166" t="s">
        <v>19</v>
      </c>
      <c r="L150" s="171"/>
      <c r="M150" s="172" t="s">
        <v>19</v>
      </c>
      <c r="N150" s="173" t="s">
        <v>39</v>
      </c>
      <c r="O150" s="79"/>
      <c r="P150" s="174">
        <f>O150*H150</f>
        <v>0</v>
      </c>
      <c r="Q150" s="174">
        <v>0</v>
      </c>
      <c r="R150" s="174">
        <f>Q150*H150</f>
        <v>0</v>
      </c>
      <c r="S150" s="174">
        <v>0</v>
      </c>
      <c r="T150" s="17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6" t="s">
        <v>98</v>
      </c>
      <c r="AT150" s="176" t="s">
        <v>94</v>
      </c>
      <c r="AU150" s="176" t="s">
        <v>68</v>
      </c>
      <c r="AY150" s="12" t="s">
        <v>99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2" t="s">
        <v>73</v>
      </c>
      <c r="BK150" s="177">
        <f>ROUND(I150*H150,2)</f>
        <v>0</v>
      </c>
      <c r="BL150" s="12" t="s">
        <v>100</v>
      </c>
      <c r="BM150" s="176" t="s">
        <v>391</v>
      </c>
    </row>
    <row r="151" s="2" customFormat="1" ht="24.9" customHeight="1">
      <c r="A151" s="33"/>
      <c r="B151" s="34"/>
      <c r="C151" s="164" t="s">
        <v>392</v>
      </c>
      <c r="D151" s="164" t="s">
        <v>94</v>
      </c>
      <c r="E151" s="165" t="s">
        <v>393</v>
      </c>
      <c r="F151" s="166" t="s">
        <v>394</v>
      </c>
      <c r="G151" s="167" t="s">
        <v>97</v>
      </c>
      <c r="H151" s="168">
        <v>1</v>
      </c>
      <c r="I151" s="169"/>
      <c r="J151" s="170">
        <f>ROUND(I151*H151,2)</f>
        <v>0</v>
      </c>
      <c r="K151" s="166" t="s">
        <v>19</v>
      </c>
      <c r="L151" s="171"/>
      <c r="M151" s="172" t="s">
        <v>19</v>
      </c>
      <c r="N151" s="173" t="s">
        <v>39</v>
      </c>
      <c r="O151" s="79"/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6" t="s">
        <v>98</v>
      </c>
      <c r="AT151" s="176" t="s">
        <v>94</v>
      </c>
      <c r="AU151" s="176" t="s">
        <v>68</v>
      </c>
      <c r="AY151" s="12" t="s">
        <v>99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2" t="s">
        <v>73</v>
      </c>
      <c r="BK151" s="177">
        <f>ROUND(I151*H151,2)</f>
        <v>0</v>
      </c>
      <c r="BL151" s="12" t="s">
        <v>100</v>
      </c>
      <c r="BM151" s="176" t="s">
        <v>395</v>
      </c>
    </row>
    <row r="152" s="2" customFormat="1" ht="24.9" customHeight="1">
      <c r="A152" s="33"/>
      <c r="B152" s="34"/>
      <c r="C152" s="164" t="s">
        <v>396</v>
      </c>
      <c r="D152" s="164" t="s">
        <v>94</v>
      </c>
      <c r="E152" s="165" t="s">
        <v>397</v>
      </c>
      <c r="F152" s="166" t="s">
        <v>398</v>
      </c>
      <c r="G152" s="167" t="s">
        <v>97</v>
      </c>
      <c r="H152" s="168">
        <v>1</v>
      </c>
      <c r="I152" s="169"/>
      <c r="J152" s="170">
        <f>ROUND(I152*H152,2)</f>
        <v>0</v>
      </c>
      <c r="K152" s="166" t="s">
        <v>19</v>
      </c>
      <c r="L152" s="171"/>
      <c r="M152" s="172" t="s">
        <v>19</v>
      </c>
      <c r="N152" s="173" t="s">
        <v>39</v>
      </c>
      <c r="O152" s="79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6" t="s">
        <v>98</v>
      </c>
      <c r="AT152" s="176" t="s">
        <v>94</v>
      </c>
      <c r="AU152" s="176" t="s">
        <v>68</v>
      </c>
      <c r="AY152" s="12" t="s">
        <v>99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2" t="s">
        <v>73</v>
      </c>
      <c r="BK152" s="177">
        <f>ROUND(I152*H152,2)</f>
        <v>0</v>
      </c>
      <c r="BL152" s="12" t="s">
        <v>100</v>
      </c>
      <c r="BM152" s="176" t="s">
        <v>399</v>
      </c>
    </row>
    <row r="153" s="2" customFormat="1" ht="24.9" customHeight="1">
      <c r="A153" s="33"/>
      <c r="B153" s="34"/>
      <c r="C153" s="164" t="s">
        <v>400</v>
      </c>
      <c r="D153" s="164" t="s">
        <v>94</v>
      </c>
      <c r="E153" s="165" t="s">
        <v>401</v>
      </c>
      <c r="F153" s="166" t="s">
        <v>402</v>
      </c>
      <c r="G153" s="167" t="s">
        <v>97</v>
      </c>
      <c r="H153" s="168">
        <v>1</v>
      </c>
      <c r="I153" s="169"/>
      <c r="J153" s="170">
        <f>ROUND(I153*H153,2)</f>
        <v>0</v>
      </c>
      <c r="K153" s="166" t="s">
        <v>19</v>
      </c>
      <c r="L153" s="171"/>
      <c r="M153" s="172" t="s">
        <v>19</v>
      </c>
      <c r="N153" s="173" t="s">
        <v>39</v>
      </c>
      <c r="O153" s="79"/>
      <c r="P153" s="174">
        <f>O153*H153</f>
        <v>0</v>
      </c>
      <c r="Q153" s="174">
        <v>0</v>
      </c>
      <c r="R153" s="174">
        <f>Q153*H153</f>
        <v>0</v>
      </c>
      <c r="S153" s="174">
        <v>0</v>
      </c>
      <c r="T153" s="17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6" t="s">
        <v>98</v>
      </c>
      <c r="AT153" s="176" t="s">
        <v>94</v>
      </c>
      <c r="AU153" s="176" t="s">
        <v>68</v>
      </c>
      <c r="AY153" s="12" t="s">
        <v>99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2" t="s">
        <v>73</v>
      </c>
      <c r="BK153" s="177">
        <f>ROUND(I153*H153,2)</f>
        <v>0</v>
      </c>
      <c r="BL153" s="12" t="s">
        <v>100</v>
      </c>
      <c r="BM153" s="176" t="s">
        <v>403</v>
      </c>
    </row>
    <row r="154" s="2" customFormat="1" ht="24.9" customHeight="1">
      <c r="A154" s="33"/>
      <c r="B154" s="34"/>
      <c r="C154" s="164" t="s">
        <v>7</v>
      </c>
      <c r="D154" s="164" t="s">
        <v>94</v>
      </c>
      <c r="E154" s="165" t="s">
        <v>404</v>
      </c>
      <c r="F154" s="166" t="s">
        <v>405</v>
      </c>
      <c r="G154" s="167" t="s">
        <v>97</v>
      </c>
      <c r="H154" s="168">
        <v>1</v>
      </c>
      <c r="I154" s="169"/>
      <c r="J154" s="170">
        <f>ROUND(I154*H154,2)</f>
        <v>0</v>
      </c>
      <c r="K154" s="166" t="s">
        <v>19</v>
      </c>
      <c r="L154" s="171"/>
      <c r="M154" s="172" t="s">
        <v>19</v>
      </c>
      <c r="N154" s="173" t="s">
        <v>39</v>
      </c>
      <c r="O154" s="79"/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6" t="s">
        <v>98</v>
      </c>
      <c r="AT154" s="176" t="s">
        <v>94</v>
      </c>
      <c r="AU154" s="176" t="s">
        <v>68</v>
      </c>
      <c r="AY154" s="12" t="s">
        <v>99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2" t="s">
        <v>73</v>
      </c>
      <c r="BK154" s="177">
        <f>ROUND(I154*H154,2)</f>
        <v>0</v>
      </c>
      <c r="BL154" s="12" t="s">
        <v>100</v>
      </c>
      <c r="BM154" s="176" t="s">
        <v>406</v>
      </c>
    </row>
    <row r="155" s="2" customFormat="1" ht="24.9" customHeight="1">
      <c r="A155" s="33"/>
      <c r="B155" s="34"/>
      <c r="C155" s="164" t="s">
        <v>407</v>
      </c>
      <c r="D155" s="164" t="s">
        <v>94</v>
      </c>
      <c r="E155" s="165" t="s">
        <v>408</v>
      </c>
      <c r="F155" s="166" t="s">
        <v>409</v>
      </c>
      <c r="G155" s="167" t="s">
        <v>97</v>
      </c>
      <c r="H155" s="168">
        <v>1</v>
      </c>
      <c r="I155" s="169"/>
      <c r="J155" s="170">
        <f>ROUND(I155*H155,2)</f>
        <v>0</v>
      </c>
      <c r="K155" s="166" t="s">
        <v>19</v>
      </c>
      <c r="L155" s="171"/>
      <c r="M155" s="172" t="s">
        <v>19</v>
      </c>
      <c r="N155" s="173" t="s">
        <v>39</v>
      </c>
      <c r="O155" s="79"/>
      <c r="P155" s="174">
        <f>O155*H155</f>
        <v>0</v>
      </c>
      <c r="Q155" s="174">
        <v>0</v>
      </c>
      <c r="R155" s="174">
        <f>Q155*H155</f>
        <v>0</v>
      </c>
      <c r="S155" s="174">
        <v>0</v>
      </c>
      <c r="T155" s="17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6" t="s">
        <v>98</v>
      </c>
      <c r="AT155" s="176" t="s">
        <v>94</v>
      </c>
      <c r="AU155" s="176" t="s">
        <v>68</v>
      </c>
      <c r="AY155" s="12" t="s">
        <v>99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2" t="s">
        <v>73</v>
      </c>
      <c r="BK155" s="177">
        <f>ROUND(I155*H155,2)</f>
        <v>0</v>
      </c>
      <c r="BL155" s="12" t="s">
        <v>100</v>
      </c>
      <c r="BM155" s="176" t="s">
        <v>410</v>
      </c>
    </row>
    <row r="156" s="2" customFormat="1" ht="24.9" customHeight="1">
      <c r="A156" s="33"/>
      <c r="B156" s="34"/>
      <c r="C156" s="164" t="s">
        <v>411</v>
      </c>
      <c r="D156" s="164" t="s">
        <v>94</v>
      </c>
      <c r="E156" s="165" t="s">
        <v>412</v>
      </c>
      <c r="F156" s="166" t="s">
        <v>413</v>
      </c>
      <c r="G156" s="167" t="s">
        <v>97</v>
      </c>
      <c r="H156" s="168">
        <v>2</v>
      </c>
      <c r="I156" s="169"/>
      <c r="J156" s="170">
        <f>ROUND(I156*H156,2)</f>
        <v>0</v>
      </c>
      <c r="K156" s="166" t="s">
        <v>19</v>
      </c>
      <c r="L156" s="171"/>
      <c r="M156" s="172" t="s">
        <v>19</v>
      </c>
      <c r="N156" s="173" t="s">
        <v>39</v>
      </c>
      <c r="O156" s="79"/>
      <c r="P156" s="174">
        <f>O156*H156</f>
        <v>0</v>
      </c>
      <c r="Q156" s="174">
        <v>0</v>
      </c>
      <c r="R156" s="174">
        <f>Q156*H156</f>
        <v>0</v>
      </c>
      <c r="S156" s="174">
        <v>0</v>
      </c>
      <c r="T156" s="17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6" t="s">
        <v>98</v>
      </c>
      <c r="AT156" s="176" t="s">
        <v>94</v>
      </c>
      <c r="AU156" s="176" t="s">
        <v>68</v>
      </c>
      <c r="AY156" s="12" t="s">
        <v>99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2" t="s">
        <v>73</v>
      </c>
      <c r="BK156" s="177">
        <f>ROUND(I156*H156,2)</f>
        <v>0</v>
      </c>
      <c r="BL156" s="12" t="s">
        <v>100</v>
      </c>
      <c r="BM156" s="176" t="s">
        <v>414</v>
      </c>
    </row>
    <row r="157" s="2" customFormat="1" ht="24.9" customHeight="1">
      <c r="A157" s="33"/>
      <c r="B157" s="34"/>
      <c r="C157" s="164" t="s">
        <v>415</v>
      </c>
      <c r="D157" s="164" t="s">
        <v>94</v>
      </c>
      <c r="E157" s="165" t="s">
        <v>416</v>
      </c>
      <c r="F157" s="166" t="s">
        <v>417</v>
      </c>
      <c r="G157" s="167" t="s">
        <v>97</v>
      </c>
      <c r="H157" s="168">
        <v>1</v>
      </c>
      <c r="I157" s="169"/>
      <c r="J157" s="170">
        <f>ROUND(I157*H157,2)</f>
        <v>0</v>
      </c>
      <c r="K157" s="166" t="s">
        <v>19</v>
      </c>
      <c r="L157" s="171"/>
      <c r="M157" s="172" t="s">
        <v>19</v>
      </c>
      <c r="N157" s="173" t="s">
        <v>39</v>
      </c>
      <c r="O157" s="79"/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6" t="s">
        <v>98</v>
      </c>
      <c r="AT157" s="176" t="s">
        <v>94</v>
      </c>
      <c r="AU157" s="176" t="s">
        <v>68</v>
      </c>
      <c r="AY157" s="12" t="s">
        <v>99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2" t="s">
        <v>73</v>
      </c>
      <c r="BK157" s="177">
        <f>ROUND(I157*H157,2)</f>
        <v>0</v>
      </c>
      <c r="BL157" s="12" t="s">
        <v>100</v>
      </c>
      <c r="BM157" s="176" t="s">
        <v>418</v>
      </c>
    </row>
    <row r="158" s="2" customFormat="1" ht="24.9" customHeight="1">
      <c r="A158" s="33"/>
      <c r="B158" s="34"/>
      <c r="C158" s="164" t="s">
        <v>419</v>
      </c>
      <c r="D158" s="164" t="s">
        <v>94</v>
      </c>
      <c r="E158" s="165" t="s">
        <v>420</v>
      </c>
      <c r="F158" s="166" t="s">
        <v>421</v>
      </c>
      <c r="G158" s="167" t="s">
        <v>97</v>
      </c>
      <c r="H158" s="168">
        <v>3</v>
      </c>
      <c r="I158" s="169"/>
      <c r="J158" s="170">
        <f>ROUND(I158*H158,2)</f>
        <v>0</v>
      </c>
      <c r="K158" s="166" t="s">
        <v>19</v>
      </c>
      <c r="L158" s="171"/>
      <c r="M158" s="172" t="s">
        <v>19</v>
      </c>
      <c r="N158" s="173" t="s">
        <v>39</v>
      </c>
      <c r="O158" s="79"/>
      <c r="P158" s="174">
        <f>O158*H158</f>
        <v>0</v>
      </c>
      <c r="Q158" s="174">
        <v>0</v>
      </c>
      <c r="R158" s="174">
        <f>Q158*H158</f>
        <v>0</v>
      </c>
      <c r="S158" s="174">
        <v>0</v>
      </c>
      <c r="T158" s="17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6" t="s">
        <v>98</v>
      </c>
      <c r="AT158" s="176" t="s">
        <v>94</v>
      </c>
      <c r="AU158" s="176" t="s">
        <v>68</v>
      </c>
      <c r="AY158" s="12" t="s">
        <v>99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2" t="s">
        <v>73</v>
      </c>
      <c r="BK158" s="177">
        <f>ROUND(I158*H158,2)</f>
        <v>0</v>
      </c>
      <c r="BL158" s="12" t="s">
        <v>100</v>
      </c>
      <c r="BM158" s="176" t="s">
        <v>422</v>
      </c>
    </row>
    <row r="159" s="2" customFormat="1" ht="24.9" customHeight="1">
      <c r="A159" s="33"/>
      <c r="B159" s="34"/>
      <c r="C159" s="164" t="s">
        <v>423</v>
      </c>
      <c r="D159" s="164" t="s">
        <v>94</v>
      </c>
      <c r="E159" s="165" t="s">
        <v>424</v>
      </c>
      <c r="F159" s="166" t="s">
        <v>425</v>
      </c>
      <c r="G159" s="167" t="s">
        <v>97</v>
      </c>
      <c r="H159" s="168">
        <v>3</v>
      </c>
      <c r="I159" s="169"/>
      <c r="J159" s="170">
        <f>ROUND(I159*H159,2)</f>
        <v>0</v>
      </c>
      <c r="K159" s="166" t="s">
        <v>19</v>
      </c>
      <c r="L159" s="171"/>
      <c r="M159" s="172" t="s">
        <v>19</v>
      </c>
      <c r="N159" s="173" t="s">
        <v>39</v>
      </c>
      <c r="O159" s="79"/>
      <c r="P159" s="174">
        <f>O159*H159</f>
        <v>0</v>
      </c>
      <c r="Q159" s="174">
        <v>0</v>
      </c>
      <c r="R159" s="174">
        <f>Q159*H159</f>
        <v>0</v>
      </c>
      <c r="S159" s="174">
        <v>0</v>
      </c>
      <c r="T159" s="17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6" t="s">
        <v>98</v>
      </c>
      <c r="AT159" s="176" t="s">
        <v>94</v>
      </c>
      <c r="AU159" s="176" t="s">
        <v>68</v>
      </c>
      <c r="AY159" s="12" t="s">
        <v>99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2" t="s">
        <v>73</v>
      </c>
      <c r="BK159" s="177">
        <f>ROUND(I159*H159,2)</f>
        <v>0</v>
      </c>
      <c r="BL159" s="12" t="s">
        <v>100</v>
      </c>
      <c r="BM159" s="176" t="s">
        <v>426</v>
      </c>
    </row>
    <row r="160" s="2" customFormat="1" ht="24.9" customHeight="1">
      <c r="A160" s="33"/>
      <c r="B160" s="34"/>
      <c r="C160" s="164" t="s">
        <v>427</v>
      </c>
      <c r="D160" s="164" t="s">
        <v>94</v>
      </c>
      <c r="E160" s="165" t="s">
        <v>428</v>
      </c>
      <c r="F160" s="166" t="s">
        <v>429</v>
      </c>
      <c r="G160" s="167" t="s">
        <v>97</v>
      </c>
      <c r="H160" s="168">
        <v>3</v>
      </c>
      <c r="I160" s="169"/>
      <c r="J160" s="170">
        <f>ROUND(I160*H160,2)</f>
        <v>0</v>
      </c>
      <c r="K160" s="166" t="s">
        <v>19</v>
      </c>
      <c r="L160" s="171"/>
      <c r="M160" s="172" t="s">
        <v>19</v>
      </c>
      <c r="N160" s="173" t="s">
        <v>39</v>
      </c>
      <c r="O160" s="79"/>
      <c r="P160" s="174">
        <f>O160*H160</f>
        <v>0</v>
      </c>
      <c r="Q160" s="174">
        <v>0</v>
      </c>
      <c r="R160" s="174">
        <f>Q160*H160</f>
        <v>0</v>
      </c>
      <c r="S160" s="174">
        <v>0</v>
      </c>
      <c r="T160" s="17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6" t="s">
        <v>98</v>
      </c>
      <c r="AT160" s="176" t="s">
        <v>94</v>
      </c>
      <c r="AU160" s="176" t="s">
        <v>68</v>
      </c>
      <c r="AY160" s="12" t="s">
        <v>99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2" t="s">
        <v>73</v>
      </c>
      <c r="BK160" s="177">
        <f>ROUND(I160*H160,2)</f>
        <v>0</v>
      </c>
      <c r="BL160" s="12" t="s">
        <v>100</v>
      </c>
      <c r="BM160" s="176" t="s">
        <v>430</v>
      </c>
    </row>
    <row r="161" s="2" customFormat="1" ht="16.5" customHeight="1">
      <c r="A161" s="33"/>
      <c r="B161" s="34"/>
      <c r="C161" s="178" t="s">
        <v>431</v>
      </c>
      <c r="D161" s="178" t="s">
        <v>432</v>
      </c>
      <c r="E161" s="179" t="s">
        <v>433</v>
      </c>
      <c r="F161" s="180" t="s">
        <v>434</v>
      </c>
      <c r="G161" s="181" t="s">
        <v>161</v>
      </c>
      <c r="H161" s="182">
        <v>1</v>
      </c>
      <c r="I161" s="183"/>
      <c r="J161" s="184">
        <f>ROUND(I161*H161,2)</f>
        <v>0</v>
      </c>
      <c r="K161" s="180" t="s">
        <v>19</v>
      </c>
      <c r="L161" s="39"/>
      <c r="M161" s="185" t="s">
        <v>19</v>
      </c>
      <c r="N161" s="186" t="s">
        <v>39</v>
      </c>
      <c r="O161" s="79"/>
      <c r="P161" s="174">
        <f>O161*H161</f>
        <v>0</v>
      </c>
      <c r="Q161" s="174">
        <v>0</v>
      </c>
      <c r="R161" s="174">
        <f>Q161*H161</f>
        <v>0</v>
      </c>
      <c r="S161" s="174">
        <v>0</v>
      </c>
      <c r="T161" s="17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6" t="s">
        <v>100</v>
      </c>
      <c r="AT161" s="176" t="s">
        <v>432</v>
      </c>
      <c r="AU161" s="176" t="s">
        <v>68</v>
      </c>
      <c r="AY161" s="12" t="s">
        <v>99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2" t="s">
        <v>73</v>
      </c>
      <c r="BK161" s="177">
        <f>ROUND(I161*H161,2)</f>
        <v>0</v>
      </c>
      <c r="BL161" s="12" t="s">
        <v>100</v>
      </c>
      <c r="BM161" s="176" t="s">
        <v>435</v>
      </c>
    </row>
    <row r="162" s="2" customFormat="1" ht="16.5" customHeight="1">
      <c r="A162" s="33"/>
      <c r="B162" s="34"/>
      <c r="C162" s="178" t="s">
        <v>436</v>
      </c>
      <c r="D162" s="178" t="s">
        <v>432</v>
      </c>
      <c r="E162" s="179" t="s">
        <v>437</v>
      </c>
      <c r="F162" s="180" t="s">
        <v>438</v>
      </c>
      <c r="G162" s="181" t="s">
        <v>161</v>
      </c>
      <c r="H162" s="182">
        <v>1</v>
      </c>
      <c r="I162" s="183"/>
      <c r="J162" s="184">
        <f>ROUND(I162*H162,2)</f>
        <v>0</v>
      </c>
      <c r="K162" s="180" t="s">
        <v>19</v>
      </c>
      <c r="L162" s="39"/>
      <c r="M162" s="185" t="s">
        <v>19</v>
      </c>
      <c r="N162" s="186" t="s">
        <v>39</v>
      </c>
      <c r="O162" s="79"/>
      <c r="P162" s="174">
        <f>O162*H162</f>
        <v>0</v>
      </c>
      <c r="Q162" s="174">
        <v>0</v>
      </c>
      <c r="R162" s="174">
        <f>Q162*H162</f>
        <v>0</v>
      </c>
      <c r="S162" s="174">
        <v>0</v>
      </c>
      <c r="T162" s="17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6" t="s">
        <v>100</v>
      </c>
      <c r="AT162" s="176" t="s">
        <v>432</v>
      </c>
      <c r="AU162" s="176" t="s">
        <v>68</v>
      </c>
      <c r="AY162" s="12" t="s">
        <v>99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2" t="s">
        <v>73</v>
      </c>
      <c r="BK162" s="177">
        <f>ROUND(I162*H162,2)</f>
        <v>0</v>
      </c>
      <c r="BL162" s="12" t="s">
        <v>100</v>
      </c>
      <c r="BM162" s="176" t="s">
        <v>439</v>
      </c>
    </row>
    <row r="163" s="2" customFormat="1" ht="16.5" customHeight="1">
      <c r="A163" s="33"/>
      <c r="B163" s="34"/>
      <c r="C163" s="178" t="s">
        <v>440</v>
      </c>
      <c r="D163" s="178" t="s">
        <v>432</v>
      </c>
      <c r="E163" s="179" t="s">
        <v>441</v>
      </c>
      <c r="F163" s="180" t="s">
        <v>442</v>
      </c>
      <c r="G163" s="181" t="s">
        <v>161</v>
      </c>
      <c r="H163" s="182">
        <v>1</v>
      </c>
      <c r="I163" s="183"/>
      <c r="J163" s="184">
        <f>ROUND(I163*H163,2)</f>
        <v>0</v>
      </c>
      <c r="K163" s="180" t="s">
        <v>19</v>
      </c>
      <c r="L163" s="39"/>
      <c r="M163" s="187" t="s">
        <v>19</v>
      </c>
      <c r="N163" s="188" t="s">
        <v>39</v>
      </c>
      <c r="O163" s="189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6" t="s">
        <v>100</v>
      </c>
      <c r="AT163" s="176" t="s">
        <v>432</v>
      </c>
      <c r="AU163" s="176" t="s">
        <v>68</v>
      </c>
      <c r="AY163" s="12" t="s">
        <v>99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2" t="s">
        <v>73</v>
      </c>
      <c r="BK163" s="177">
        <f>ROUND(I163*H163,2)</f>
        <v>0</v>
      </c>
      <c r="BL163" s="12" t="s">
        <v>100</v>
      </c>
      <c r="BM163" s="176" t="s">
        <v>443</v>
      </c>
    </row>
    <row r="164" s="2" customFormat="1" ht="6.96" customHeight="1">
      <c r="A164" s="33"/>
      <c r="B164" s="54"/>
      <c r="C164" s="55"/>
      <c r="D164" s="55"/>
      <c r="E164" s="55"/>
      <c r="F164" s="55"/>
      <c r="G164" s="55"/>
      <c r="H164" s="55"/>
      <c r="I164" s="55"/>
      <c r="J164" s="55"/>
      <c r="K164" s="55"/>
      <c r="L164" s="39"/>
      <c r="M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</row>
  </sheetData>
  <sheetProtection sheet="1" autoFilter="0" formatColumns="0" formatRows="0" objects="1" scenarios="1" spinCount="100000" saltValue="ExIrfR55k4TR+RrGKnV5dtaNSP3PO8256+DFTd0lQVdCjcnw6lyFg294nEXY5lyLnb752A1vY/+2R0bExhXBLQ==" hashValue="HhrOFGCCqscGAINE57dh3zz2X2D1g3/a+1dJDH/2YR+Kb+HazkpdKJDy9mgVMQ5mt4//RXf8LTrs196WDe3Deg==" algorithmName="SHA-512" password="CC35"/>
  <autoFilter ref="C72:K163"/>
  <mergeCells count="6">
    <mergeCell ref="E7:H7"/>
    <mergeCell ref="E16:H16"/>
    <mergeCell ref="E25:H25"/>
    <mergeCell ref="E46:H46"/>
    <mergeCell ref="E65:H6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192" customWidth="1"/>
    <col min="2" max="2" width="1.667969" style="192" customWidth="1"/>
    <col min="3" max="4" width="5" style="192" customWidth="1"/>
    <col min="5" max="5" width="11.66016" style="192" customWidth="1"/>
    <col min="6" max="6" width="9.160156" style="192" customWidth="1"/>
    <col min="7" max="7" width="5" style="192" customWidth="1"/>
    <col min="8" max="8" width="77.83203" style="192" customWidth="1"/>
    <col min="9" max="10" width="20" style="192" customWidth="1"/>
    <col min="11" max="11" width="1.667969" style="192" customWidth="1"/>
  </cols>
  <sheetData>
    <row r="1" s="1" customFormat="1" ht="37.5" customHeight="1"/>
    <row r="2" s="1" customFormat="1" ht="7.5" customHeight="1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="10" customFormat="1" ht="45" customHeight="1">
      <c r="B3" s="196"/>
      <c r="C3" s="197" t="s">
        <v>444</v>
      </c>
      <c r="D3" s="197"/>
      <c r="E3" s="197"/>
      <c r="F3" s="197"/>
      <c r="G3" s="197"/>
      <c r="H3" s="197"/>
      <c r="I3" s="197"/>
      <c r="J3" s="197"/>
      <c r="K3" s="198"/>
    </row>
    <row r="4" s="1" customFormat="1" ht="25.5" customHeight="1">
      <c r="B4" s="199"/>
      <c r="C4" s="200" t="s">
        <v>445</v>
      </c>
      <c r="D4" s="200"/>
      <c r="E4" s="200"/>
      <c r="F4" s="200"/>
      <c r="G4" s="200"/>
      <c r="H4" s="200"/>
      <c r="I4" s="200"/>
      <c r="J4" s="200"/>
      <c r="K4" s="201"/>
    </row>
    <row r="5" s="1" customFormat="1" ht="5.25" customHeight="1">
      <c r="B5" s="199"/>
      <c r="C5" s="202"/>
      <c r="D5" s="202"/>
      <c r="E5" s="202"/>
      <c r="F5" s="202"/>
      <c r="G5" s="202"/>
      <c r="H5" s="202"/>
      <c r="I5" s="202"/>
      <c r="J5" s="202"/>
      <c r="K5" s="201"/>
    </row>
    <row r="6" s="1" customFormat="1" ht="15" customHeight="1">
      <c r="B6" s="199"/>
      <c r="C6" s="203" t="s">
        <v>446</v>
      </c>
      <c r="D6" s="203"/>
      <c r="E6" s="203"/>
      <c r="F6" s="203"/>
      <c r="G6" s="203"/>
      <c r="H6" s="203"/>
      <c r="I6" s="203"/>
      <c r="J6" s="203"/>
      <c r="K6" s="201"/>
    </row>
    <row r="7" s="1" customFormat="1" ht="15" customHeight="1">
      <c r="B7" s="204"/>
      <c r="C7" s="203" t="s">
        <v>447</v>
      </c>
      <c r="D7" s="203"/>
      <c r="E7" s="203"/>
      <c r="F7" s="203"/>
      <c r="G7" s="203"/>
      <c r="H7" s="203"/>
      <c r="I7" s="203"/>
      <c r="J7" s="203"/>
      <c r="K7" s="201"/>
    </row>
    <row r="8" s="1" customFormat="1" ht="12.75" customHeight="1">
      <c r="B8" s="204"/>
      <c r="C8" s="203"/>
      <c r="D8" s="203"/>
      <c r="E8" s="203"/>
      <c r="F8" s="203"/>
      <c r="G8" s="203"/>
      <c r="H8" s="203"/>
      <c r="I8" s="203"/>
      <c r="J8" s="203"/>
      <c r="K8" s="201"/>
    </row>
    <row r="9" s="1" customFormat="1" ht="15" customHeight="1">
      <c r="B9" s="204"/>
      <c r="C9" s="203" t="s">
        <v>448</v>
      </c>
      <c r="D9" s="203"/>
      <c r="E9" s="203"/>
      <c r="F9" s="203"/>
      <c r="G9" s="203"/>
      <c r="H9" s="203"/>
      <c r="I9" s="203"/>
      <c r="J9" s="203"/>
      <c r="K9" s="201"/>
    </row>
    <row r="10" s="1" customFormat="1" ht="15" customHeight="1">
      <c r="B10" s="204"/>
      <c r="C10" s="203"/>
      <c r="D10" s="203" t="s">
        <v>449</v>
      </c>
      <c r="E10" s="203"/>
      <c r="F10" s="203"/>
      <c r="G10" s="203"/>
      <c r="H10" s="203"/>
      <c r="I10" s="203"/>
      <c r="J10" s="203"/>
      <c r="K10" s="201"/>
    </row>
    <row r="11" s="1" customFormat="1" ht="15" customHeight="1">
      <c r="B11" s="204"/>
      <c r="C11" s="205"/>
      <c r="D11" s="203" t="s">
        <v>450</v>
      </c>
      <c r="E11" s="203"/>
      <c r="F11" s="203"/>
      <c r="G11" s="203"/>
      <c r="H11" s="203"/>
      <c r="I11" s="203"/>
      <c r="J11" s="203"/>
      <c r="K11" s="201"/>
    </row>
    <row r="12" s="1" customFormat="1" ht="15" customHeight="1">
      <c r="B12" s="204"/>
      <c r="C12" s="205"/>
      <c r="D12" s="203"/>
      <c r="E12" s="203"/>
      <c r="F12" s="203"/>
      <c r="G12" s="203"/>
      <c r="H12" s="203"/>
      <c r="I12" s="203"/>
      <c r="J12" s="203"/>
      <c r="K12" s="201"/>
    </row>
    <row r="13" s="1" customFormat="1" ht="15" customHeight="1">
      <c r="B13" s="204"/>
      <c r="C13" s="205"/>
      <c r="D13" s="206" t="s">
        <v>451</v>
      </c>
      <c r="E13" s="203"/>
      <c r="F13" s="203"/>
      <c r="G13" s="203"/>
      <c r="H13" s="203"/>
      <c r="I13" s="203"/>
      <c r="J13" s="203"/>
      <c r="K13" s="201"/>
    </row>
    <row r="14" s="1" customFormat="1" ht="12.75" customHeight="1">
      <c r="B14" s="204"/>
      <c r="C14" s="205"/>
      <c r="D14" s="205"/>
      <c r="E14" s="205"/>
      <c r="F14" s="205"/>
      <c r="G14" s="205"/>
      <c r="H14" s="205"/>
      <c r="I14" s="205"/>
      <c r="J14" s="205"/>
      <c r="K14" s="201"/>
    </row>
    <row r="15" s="1" customFormat="1" ht="15" customHeight="1">
      <c r="B15" s="204"/>
      <c r="C15" s="205"/>
      <c r="D15" s="203" t="s">
        <v>452</v>
      </c>
      <c r="E15" s="203"/>
      <c r="F15" s="203"/>
      <c r="G15" s="203"/>
      <c r="H15" s="203"/>
      <c r="I15" s="203"/>
      <c r="J15" s="203"/>
      <c r="K15" s="201"/>
    </row>
    <row r="16" s="1" customFormat="1" ht="15" customHeight="1">
      <c r="B16" s="204"/>
      <c r="C16" s="205"/>
      <c r="D16" s="203" t="s">
        <v>453</v>
      </c>
      <c r="E16" s="203"/>
      <c r="F16" s="203"/>
      <c r="G16" s="203"/>
      <c r="H16" s="203"/>
      <c r="I16" s="203"/>
      <c r="J16" s="203"/>
      <c r="K16" s="201"/>
    </row>
    <row r="17" s="1" customFormat="1" ht="15" customHeight="1">
      <c r="B17" s="204"/>
      <c r="C17" s="205"/>
      <c r="D17" s="203" t="s">
        <v>454</v>
      </c>
      <c r="E17" s="203"/>
      <c r="F17" s="203"/>
      <c r="G17" s="203"/>
      <c r="H17" s="203"/>
      <c r="I17" s="203"/>
      <c r="J17" s="203"/>
      <c r="K17" s="201"/>
    </row>
    <row r="18" s="1" customFormat="1" ht="15" customHeight="1">
      <c r="B18" s="204"/>
      <c r="C18" s="205"/>
      <c r="D18" s="205"/>
      <c r="E18" s="207" t="s">
        <v>72</v>
      </c>
      <c r="F18" s="203" t="s">
        <v>455</v>
      </c>
      <c r="G18" s="203"/>
      <c r="H18" s="203"/>
      <c r="I18" s="203"/>
      <c r="J18" s="203"/>
      <c r="K18" s="201"/>
    </row>
    <row r="19" s="1" customFormat="1" ht="15" customHeight="1">
      <c r="B19" s="204"/>
      <c r="C19" s="205"/>
      <c r="D19" s="205"/>
      <c r="E19" s="207" t="s">
        <v>456</v>
      </c>
      <c r="F19" s="203" t="s">
        <v>457</v>
      </c>
      <c r="G19" s="203"/>
      <c r="H19" s="203"/>
      <c r="I19" s="203"/>
      <c r="J19" s="203"/>
      <c r="K19" s="201"/>
    </row>
    <row r="20" s="1" customFormat="1" ht="15" customHeight="1">
      <c r="B20" s="204"/>
      <c r="C20" s="205"/>
      <c r="D20" s="205"/>
      <c r="E20" s="207" t="s">
        <v>458</v>
      </c>
      <c r="F20" s="203" t="s">
        <v>459</v>
      </c>
      <c r="G20" s="203"/>
      <c r="H20" s="203"/>
      <c r="I20" s="203"/>
      <c r="J20" s="203"/>
      <c r="K20" s="201"/>
    </row>
    <row r="21" s="1" customFormat="1" ht="15" customHeight="1">
      <c r="B21" s="204"/>
      <c r="C21" s="205"/>
      <c r="D21" s="205"/>
      <c r="E21" s="207" t="s">
        <v>460</v>
      </c>
      <c r="F21" s="203" t="s">
        <v>461</v>
      </c>
      <c r="G21" s="203"/>
      <c r="H21" s="203"/>
      <c r="I21" s="203"/>
      <c r="J21" s="203"/>
      <c r="K21" s="201"/>
    </row>
    <row r="22" s="1" customFormat="1" ht="15" customHeight="1">
      <c r="B22" s="204"/>
      <c r="C22" s="205"/>
      <c r="D22" s="205"/>
      <c r="E22" s="207" t="s">
        <v>462</v>
      </c>
      <c r="F22" s="203" t="s">
        <v>463</v>
      </c>
      <c r="G22" s="203"/>
      <c r="H22" s="203"/>
      <c r="I22" s="203"/>
      <c r="J22" s="203"/>
      <c r="K22" s="201"/>
    </row>
    <row r="23" s="1" customFormat="1" ht="15" customHeight="1">
      <c r="B23" s="204"/>
      <c r="C23" s="205"/>
      <c r="D23" s="205"/>
      <c r="E23" s="207" t="s">
        <v>464</v>
      </c>
      <c r="F23" s="203" t="s">
        <v>465</v>
      </c>
      <c r="G23" s="203"/>
      <c r="H23" s="203"/>
      <c r="I23" s="203"/>
      <c r="J23" s="203"/>
      <c r="K23" s="201"/>
    </row>
    <row r="24" s="1" customFormat="1" ht="12.75" customHeight="1">
      <c r="B24" s="204"/>
      <c r="C24" s="205"/>
      <c r="D24" s="205"/>
      <c r="E24" s="205"/>
      <c r="F24" s="205"/>
      <c r="G24" s="205"/>
      <c r="H24" s="205"/>
      <c r="I24" s="205"/>
      <c r="J24" s="205"/>
      <c r="K24" s="201"/>
    </row>
    <row r="25" s="1" customFormat="1" ht="15" customHeight="1">
      <c r="B25" s="204"/>
      <c r="C25" s="203" t="s">
        <v>466</v>
      </c>
      <c r="D25" s="203"/>
      <c r="E25" s="203"/>
      <c r="F25" s="203"/>
      <c r="G25" s="203"/>
      <c r="H25" s="203"/>
      <c r="I25" s="203"/>
      <c r="J25" s="203"/>
      <c r="K25" s="201"/>
    </row>
    <row r="26" s="1" customFormat="1" ht="15" customHeight="1">
      <c r="B26" s="204"/>
      <c r="C26" s="203" t="s">
        <v>467</v>
      </c>
      <c r="D26" s="203"/>
      <c r="E26" s="203"/>
      <c r="F26" s="203"/>
      <c r="G26" s="203"/>
      <c r="H26" s="203"/>
      <c r="I26" s="203"/>
      <c r="J26" s="203"/>
      <c r="K26" s="201"/>
    </row>
    <row r="27" s="1" customFormat="1" ht="15" customHeight="1">
      <c r="B27" s="204"/>
      <c r="C27" s="203"/>
      <c r="D27" s="203" t="s">
        <v>468</v>
      </c>
      <c r="E27" s="203"/>
      <c r="F27" s="203"/>
      <c r="G27" s="203"/>
      <c r="H27" s="203"/>
      <c r="I27" s="203"/>
      <c r="J27" s="203"/>
      <c r="K27" s="201"/>
    </row>
    <row r="28" s="1" customFormat="1" ht="15" customHeight="1">
      <c r="B28" s="204"/>
      <c r="C28" s="205"/>
      <c r="D28" s="203" t="s">
        <v>469</v>
      </c>
      <c r="E28" s="203"/>
      <c r="F28" s="203"/>
      <c r="G28" s="203"/>
      <c r="H28" s="203"/>
      <c r="I28" s="203"/>
      <c r="J28" s="203"/>
      <c r="K28" s="201"/>
    </row>
    <row r="29" s="1" customFormat="1" ht="12.75" customHeight="1">
      <c r="B29" s="204"/>
      <c r="C29" s="205"/>
      <c r="D29" s="205"/>
      <c r="E29" s="205"/>
      <c r="F29" s="205"/>
      <c r="G29" s="205"/>
      <c r="H29" s="205"/>
      <c r="I29" s="205"/>
      <c r="J29" s="205"/>
      <c r="K29" s="201"/>
    </row>
    <row r="30" s="1" customFormat="1" ht="15" customHeight="1">
      <c r="B30" s="204"/>
      <c r="C30" s="205"/>
      <c r="D30" s="203" t="s">
        <v>470</v>
      </c>
      <c r="E30" s="203"/>
      <c r="F30" s="203"/>
      <c r="G30" s="203"/>
      <c r="H30" s="203"/>
      <c r="I30" s="203"/>
      <c r="J30" s="203"/>
      <c r="K30" s="201"/>
    </row>
    <row r="31" s="1" customFormat="1" ht="15" customHeight="1">
      <c r="B31" s="204"/>
      <c r="C31" s="205"/>
      <c r="D31" s="203" t="s">
        <v>471</v>
      </c>
      <c r="E31" s="203"/>
      <c r="F31" s="203"/>
      <c r="G31" s="203"/>
      <c r="H31" s="203"/>
      <c r="I31" s="203"/>
      <c r="J31" s="203"/>
      <c r="K31" s="201"/>
    </row>
    <row r="32" s="1" customFormat="1" ht="12.75" customHeight="1">
      <c r="B32" s="204"/>
      <c r="C32" s="205"/>
      <c r="D32" s="205"/>
      <c r="E32" s="205"/>
      <c r="F32" s="205"/>
      <c r="G32" s="205"/>
      <c r="H32" s="205"/>
      <c r="I32" s="205"/>
      <c r="J32" s="205"/>
      <c r="K32" s="201"/>
    </row>
    <row r="33" s="1" customFormat="1" ht="15" customHeight="1">
      <c r="B33" s="204"/>
      <c r="C33" s="205"/>
      <c r="D33" s="203" t="s">
        <v>472</v>
      </c>
      <c r="E33" s="203"/>
      <c r="F33" s="203"/>
      <c r="G33" s="203"/>
      <c r="H33" s="203"/>
      <c r="I33" s="203"/>
      <c r="J33" s="203"/>
      <c r="K33" s="201"/>
    </row>
    <row r="34" s="1" customFormat="1" ht="15" customHeight="1">
      <c r="B34" s="204"/>
      <c r="C34" s="205"/>
      <c r="D34" s="203" t="s">
        <v>473</v>
      </c>
      <c r="E34" s="203"/>
      <c r="F34" s="203"/>
      <c r="G34" s="203"/>
      <c r="H34" s="203"/>
      <c r="I34" s="203"/>
      <c r="J34" s="203"/>
      <c r="K34" s="201"/>
    </row>
    <row r="35" s="1" customFormat="1" ht="15" customHeight="1">
      <c r="B35" s="204"/>
      <c r="C35" s="205"/>
      <c r="D35" s="203" t="s">
        <v>474</v>
      </c>
      <c r="E35" s="203"/>
      <c r="F35" s="203"/>
      <c r="G35" s="203"/>
      <c r="H35" s="203"/>
      <c r="I35" s="203"/>
      <c r="J35" s="203"/>
      <c r="K35" s="201"/>
    </row>
    <row r="36" s="1" customFormat="1" ht="15" customHeight="1">
      <c r="B36" s="204"/>
      <c r="C36" s="205"/>
      <c r="D36" s="203"/>
      <c r="E36" s="206" t="s">
        <v>82</v>
      </c>
      <c r="F36" s="203"/>
      <c r="G36" s="203" t="s">
        <v>475</v>
      </c>
      <c r="H36" s="203"/>
      <c r="I36" s="203"/>
      <c r="J36" s="203"/>
      <c r="K36" s="201"/>
    </row>
    <row r="37" s="1" customFormat="1" ht="30.75" customHeight="1">
      <c r="B37" s="204"/>
      <c r="C37" s="205"/>
      <c r="D37" s="203"/>
      <c r="E37" s="206" t="s">
        <v>476</v>
      </c>
      <c r="F37" s="203"/>
      <c r="G37" s="203" t="s">
        <v>477</v>
      </c>
      <c r="H37" s="203"/>
      <c r="I37" s="203"/>
      <c r="J37" s="203"/>
      <c r="K37" s="201"/>
    </row>
    <row r="38" s="1" customFormat="1" ht="15" customHeight="1">
      <c r="B38" s="204"/>
      <c r="C38" s="205"/>
      <c r="D38" s="203"/>
      <c r="E38" s="206" t="s">
        <v>49</v>
      </c>
      <c r="F38" s="203"/>
      <c r="G38" s="203" t="s">
        <v>478</v>
      </c>
      <c r="H38" s="203"/>
      <c r="I38" s="203"/>
      <c r="J38" s="203"/>
      <c r="K38" s="201"/>
    </row>
    <row r="39" s="1" customFormat="1" ht="15" customHeight="1">
      <c r="B39" s="204"/>
      <c r="C39" s="205"/>
      <c r="D39" s="203"/>
      <c r="E39" s="206" t="s">
        <v>50</v>
      </c>
      <c r="F39" s="203"/>
      <c r="G39" s="203" t="s">
        <v>479</v>
      </c>
      <c r="H39" s="203"/>
      <c r="I39" s="203"/>
      <c r="J39" s="203"/>
      <c r="K39" s="201"/>
    </row>
    <row r="40" s="1" customFormat="1" ht="15" customHeight="1">
      <c r="B40" s="204"/>
      <c r="C40" s="205"/>
      <c r="D40" s="203"/>
      <c r="E40" s="206" t="s">
        <v>83</v>
      </c>
      <c r="F40" s="203"/>
      <c r="G40" s="203" t="s">
        <v>480</v>
      </c>
      <c r="H40" s="203"/>
      <c r="I40" s="203"/>
      <c r="J40" s="203"/>
      <c r="K40" s="201"/>
    </row>
    <row r="41" s="1" customFormat="1" ht="15" customHeight="1">
      <c r="B41" s="204"/>
      <c r="C41" s="205"/>
      <c r="D41" s="203"/>
      <c r="E41" s="206" t="s">
        <v>84</v>
      </c>
      <c r="F41" s="203"/>
      <c r="G41" s="203" t="s">
        <v>481</v>
      </c>
      <c r="H41" s="203"/>
      <c r="I41" s="203"/>
      <c r="J41" s="203"/>
      <c r="K41" s="201"/>
    </row>
    <row r="42" s="1" customFormat="1" ht="15" customHeight="1">
      <c r="B42" s="204"/>
      <c r="C42" s="205"/>
      <c r="D42" s="203"/>
      <c r="E42" s="206" t="s">
        <v>482</v>
      </c>
      <c r="F42" s="203"/>
      <c r="G42" s="203" t="s">
        <v>483</v>
      </c>
      <c r="H42" s="203"/>
      <c r="I42" s="203"/>
      <c r="J42" s="203"/>
      <c r="K42" s="201"/>
    </row>
    <row r="43" s="1" customFormat="1" ht="15" customHeight="1">
      <c r="B43" s="204"/>
      <c r="C43" s="205"/>
      <c r="D43" s="203"/>
      <c r="E43" s="206"/>
      <c r="F43" s="203"/>
      <c r="G43" s="203" t="s">
        <v>484</v>
      </c>
      <c r="H43" s="203"/>
      <c r="I43" s="203"/>
      <c r="J43" s="203"/>
      <c r="K43" s="201"/>
    </row>
    <row r="44" s="1" customFormat="1" ht="15" customHeight="1">
      <c r="B44" s="204"/>
      <c r="C44" s="205"/>
      <c r="D44" s="203"/>
      <c r="E44" s="206" t="s">
        <v>485</v>
      </c>
      <c r="F44" s="203"/>
      <c r="G44" s="203" t="s">
        <v>486</v>
      </c>
      <c r="H44" s="203"/>
      <c r="I44" s="203"/>
      <c r="J44" s="203"/>
      <c r="K44" s="201"/>
    </row>
    <row r="45" s="1" customFormat="1" ht="15" customHeight="1">
      <c r="B45" s="204"/>
      <c r="C45" s="205"/>
      <c r="D45" s="203"/>
      <c r="E45" s="206" t="s">
        <v>86</v>
      </c>
      <c r="F45" s="203"/>
      <c r="G45" s="203" t="s">
        <v>487</v>
      </c>
      <c r="H45" s="203"/>
      <c r="I45" s="203"/>
      <c r="J45" s="203"/>
      <c r="K45" s="201"/>
    </row>
    <row r="46" s="1" customFormat="1" ht="12.75" customHeight="1">
      <c r="B46" s="204"/>
      <c r="C46" s="205"/>
      <c r="D46" s="203"/>
      <c r="E46" s="203"/>
      <c r="F46" s="203"/>
      <c r="G46" s="203"/>
      <c r="H46" s="203"/>
      <c r="I46" s="203"/>
      <c r="J46" s="203"/>
      <c r="K46" s="201"/>
    </row>
    <row r="47" s="1" customFormat="1" ht="15" customHeight="1">
      <c r="B47" s="204"/>
      <c r="C47" s="205"/>
      <c r="D47" s="203" t="s">
        <v>488</v>
      </c>
      <c r="E47" s="203"/>
      <c r="F47" s="203"/>
      <c r="G47" s="203"/>
      <c r="H47" s="203"/>
      <c r="I47" s="203"/>
      <c r="J47" s="203"/>
      <c r="K47" s="201"/>
    </row>
    <row r="48" s="1" customFormat="1" ht="15" customHeight="1">
      <c r="B48" s="204"/>
      <c r="C48" s="205"/>
      <c r="D48" s="205"/>
      <c r="E48" s="203" t="s">
        <v>489</v>
      </c>
      <c r="F48" s="203"/>
      <c r="G48" s="203"/>
      <c r="H48" s="203"/>
      <c r="I48" s="203"/>
      <c r="J48" s="203"/>
      <c r="K48" s="201"/>
    </row>
    <row r="49" s="1" customFormat="1" ht="15" customHeight="1">
      <c r="B49" s="204"/>
      <c r="C49" s="205"/>
      <c r="D49" s="205"/>
      <c r="E49" s="203" t="s">
        <v>490</v>
      </c>
      <c r="F49" s="203"/>
      <c r="G49" s="203"/>
      <c r="H49" s="203"/>
      <c r="I49" s="203"/>
      <c r="J49" s="203"/>
      <c r="K49" s="201"/>
    </row>
    <row r="50" s="1" customFormat="1" ht="15" customHeight="1">
      <c r="B50" s="204"/>
      <c r="C50" s="205"/>
      <c r="D50" s="205"/>
      <c r="E50" s="203" t="s">
        <v>491</v>
      </c>
      <c r="F50" s="203"/>
      <c r="G50" s="203"/>
      <c r="H50" s="203"/>
      <c r="I50" s="203"/>
      <c r="J50" s="203"/>
      <c r="K50" s="201"/>
    </row>
    <row r="51" s="1" customFormat="1" ht="15" customHeight="1">
      <c r="B51" s="204"/>
      <c r="C51" s="205"/>
      <c r="D51" s="203" t="s">
        <v>492</v>
      </c>
      <c r="E51" s="203"/>
      <c r="F51" s="203"/>
      <c r="G51" s="203"/>
      <c r="H51" s="203"/>
      <c r="I51" s="203"/>
      <c r="J51" s="203"/>
      <c r="K51" s="201"/>
    </row>
    <row r="52" s="1" customFormat="1" ht="25.5" customHeight="1">
      <c r="B52" s="199"/>
      <c r="C52" s="200" t="s">
        <v>493</v>
      </c>
      <c r="D52" s="200"/>
      <c r="E52" s="200"/>
      <c r="F52" s="200"/>
      <c r="G52" s="200"/>
      <c r="H52" s="200"/>
      <c r="I52" s="200"/>
      <c r="J52" s="200"/>
      <c r="K52" s="201"/>
    </row>
    <row r="53" s="1" customFormat="1" ht="5.25" customHeight="1">
      <c r="B53" s="199"/>
      <c r="C53" s="202"/>
      <c r="D53" s="202"/>
      <c r="E53" s="202"/>
      <c r="F53" s="202"/>
      <c r="G53" s="202"/>
      <c r="H53" s="202"/>
      <c r="I53" s="202"/>
      <c r="J53" s="202"/>
      <c r="K53" s="201"/>
    </row>
    <row r="54" s="1" customFormat="1" ht="15" customHeight="1">
      <c r="B54" s="199"/>
      <c r="C54" s="203" t="s">
        <v>494</v>
      </c>
      <c r="D54" s="203"/>
      <c r="E54" s="203"/>
      <c r="F54" s="203"/>
      <c r="G54" s="203"/>
      <c r="H54" s="203"/>
      <c r="I54" s="203"/>
      <c r="J54" s="203"/>
      <c r="K54" s="201"/>
    </row>
    <row r="55" s="1" customFormat="1" ht="15" customHeight="1">
      <c r="B55" s="199"/>
      <c r="C55" s="203" t="s">
        <v>495</v>
      </c>
      <c r="D55" s="203"/>
      <c r="E55" s="203"/>
      <c r="F55" s="203"/>
      <c r="G55" s="203"/>
      <c r="H55" s="203"/>
      <c r="I55" s="203"/>
      <c r="J55" s="203"/>
      <c r="K55" s="201"/>
    </row>
    <row r="56" s="1" customFormat="1" ht="12.75" customHeight="1">
      <c r="B56" s="199"/>
      <c r="C56" s="203"/>
      <c r="D56" s="203"/>
      <c r="E56" s="203"/>
      <c r="F56" s="203"/>
      <c r="G56" s="203"/>
      <c r="H56" s="203"/>
      <c r="I56" s="203"/>
      <c r="J56" s="203"/>
      <c r="K56" s="201"/>
    </row>
    <row r="57" s="1" customFormat="1" ht="15" customHeight="1">
      <c r="B57" s="199"/>
      <c r="C57" s="203" t="s">
        <v>496</v>
      </c>
      <c r="D57" s="203"/>
      <c r="E57" s="203"/>
      <c r="F57" s="203"/>
      <c r="G57" s="203"/>
      <c r="H57" s="203"/>
      <c r="I57" s="203"/>
      <c r="J57" s="203"/>
      <c r="K57" s="201"/>
    </row>
    <row r="58" s="1" customFormat="1" ht="15" customHeight="1">
      <c r="B58" s="199"/>
      <c r="C58" s="205"/>
      <c r="D58" s="203" t="s">
        <v>497</v>
      </c>
      <c r="E58" s="203"/>
      <c r="F58" s="203"/>
      <c r="G58" s="203"/>
      <c r="H58" s="203"/>
      <c r="I58" s="203"/>
      <c r="J58" s="203"/>
      <c r="K58" s="201"/>
    </row>
    <row r="59" s="1" customFormat="1" ht="15" customHeight="1">
      <c r="B59" s="199"/>
      <c r="C59" s="205"/>
      <c r="D59" s="203" t="s">
        <v>498</v>
      </c>
      <c r="E59" s="203"/>
      <c r="F59" s="203"/>
      <c r="G59" s="203"/>
      <c r="H59" s="203"/>
      <c r="I59" s="203"/>
      <c r="J59" s="203"/>
      <c r="K59" s="201"/>
    </row>
    <row r="60" s="1" customFormat="1" ht="15" customHeight="1">
      <c r="B60" s="199"/>
      <c r="C60" s="205"/>
      <c r="D60" s="203" t="s">
        <v>499</v>
      </c>
      <c r="E60" s="203"/>
      <c r="F60" s="203"/>
      <c r="G60" s="203"/>
      <c r="H60" s="203"/>
      <c r="I60" s="203"/>
      <c r="J60" s="203"/>
      <c r="K60" s="201"/>
    </row>
    <row r="61" s="1" customFormat="1" ht="15" customHeight="1">
      <c r="B61" s="199"/>
      <c r="C61" s="205"/>
      <c r="D61" s="203" t="s">
        <v>500</v>
      </c>
      <c r="E61" s="203"/>
      <c r="F61" s="203"/>
      <c r="G61" s="203"/>
      <c r="H61" s="203"/>
      <c r="I61" s="203"/>
      <c r="J61" s="203"/>
      <c r="K61" s="201"/>
    </row>
    <row r="62" s="1" customFormat="1" ht="15" customHeight="1">
      <c r="B62" s="199"/>
      <c r="C62" s="205"/>
      <c r="D62" s="208" t="s">
        <v>501</v>
      </c>
      <c r="E62" s="208"/>
      <c r="F62" s="208"/>
      <c r="G62" s="208"/>
      <c r="H62" s="208"/>
      <c r="I62" s="208"/>
      <c r="J62" s="208"/>
      <c r="K62" s="201"/>
    </row>
    <row r="63" s="1" customFormat="1" ht="15" customHeight="1">
      <c r="B63" s="199"/>
      <c r="C63" s="205"/>
      <c r="D63" s="203" t="s">
        <v>502</v>
      </c>
      <c r="E63" s="203"/>
      <c r="F63" s="203"/>
      <c r="G63" s="203"/>
      <c r="H63" s="203"/>
      <c r="I63" s="203"/>
      <c r="J63" s="203"/>
      <c r="K63" s="201"/>
    </row>
    <row r="64" s="1" customFormat="1" ht="12.75" customHeight="1">
      <c r="B64" s="199"/>
      <c r="C64" s="205"/>
      <c r="D64" s="205"/>
      <c r="E64" s="209"/>
      <c r="F64" s="205"/>
      <c r="G64" s="205"/>
      <c r="H64" s="205"/>
      <c r="I64" s="205"/>
      <c r="J64" s="205"/>
      <c r="K64" s="201"/>
    </row>
    <row r="65" s="1" customFormat="1" ht="15" customHeight="1">
      <c r="B65" s="199"/>
      <c r="C65" s="205"/>
      <c r="D65" s="203" t="s">
        <v>503</v>
      </c>
      <c r="E65" s="203"/>
      <c r="F65" s="203"/>
      <c r="G65" s="203"/>
      <c r="H65" s="203"/>
      <c r="I65" s="203"/>
      <c r="J65" s="203"/>
      <c r="K65" s="201"/>
    </row>
    <row r="66" s="1" customFormat="1" ht="15" customHeight="1">
      <c r="B66" s="199"/>
      <c r="C66" s="205"/>
      <c r="D66" s="208" t="s">
        <v>504</v>
      </c>
      <c r="E66" s="208"/>
      <c r="F66" s="208"/>
      <c r="G66" s="208"/>
      <c r="H66" s="208"/>
      <c r="I66" s="208"/>
      <c r="J66" s="208"/>
      <c r="K66" s="201"/>
    </row>
    <row r="67" s="1" customFormat="1" ht="15" customHeight="1">
      <c r="B67" s="199"/>
      <c r="C67" s="205"/>
      <c r="D67" s="203" t="s">
        <v>505</v>
      </c>
      <c r="E67" s="203"/>
      <c r="F67" s="203"/>
      <c r="G67" s="203"/>
      <c r="H67" s="203"/>
      <c r="I67" s="203"/>
      <c r="J67" s="203"/>
      <c r="K67" s="201"/>
    </row>
    <row r="68" s="1" customFormat="1" ht="15" customHeight="1">
      <c r="B68" s="199"/>
      <c r="C68" s="205"/>
      <c r="D68" s="203" t="s">
        <v>506</v>
      </c>
      <c r="E68" s="203"/>
      <c r="F68" s="203"/>
      <c r="G68" s="203"/>
      <c r="H68" s="203"/>
      <c r="I68" s="203"/>
      <c r="J68" s="203"/>
      <c r="K68" s="201"/>
    </row>
    <row r="69" s="1" customFormat="1" ht="15" customHeight="1">
      <c r="B69" s="199"/>
      <c r="C69" s="205"/>
      <c r="D69" s="203" t="s">
        <v>507</v>
      </c>
      <c r="E69" s="203"/>
      <c r="F69" s="203"/>
      <c r="G69" s="203"/>
      <c r="H69" s="203"/>
      <c r="I69" s="203"/>
      <c r="J69" s="203"/>
      <c r="K69" s="201"/>
    </row>
    <row r="70" s="1" customFormat="1" ht="15" customHeight="1">
      <c r="B70" s="199"/>
      <c r="C70" s="205"/>
      <c r="D70" s="203" t="s">
        <v>508</v>
      </c>
      <c r="E70" s="203"/>
      <c r="F70" s="203"/>
      <c r="G70" s="203"/>
      <c r="H70" s="203"/>
      <c r="I70" s="203"/>
      <c r="J70" s="203"/>
      <c r="K70" s="201"/>
    </row>
    <row r="71" s="1" customFormat="1" ht="12.75" customHeight="1">
      <c r="B71" s="210"/>
      <c r="C71" s="211"/>
      <c r="D71" s="211"/>
      <c r="E71" s="211"/>
      <c r="F71" s="211"/>
      <c r="G71" s="211"/>
      <c r="H71" s="211"/>
      <c r="I71" s="211"/>
      <c r="J71" s="211"/>
      <c r="K71" s="212"/>
    </row>
    <row r="72" s="1" customFormat="1" ht="18.75" customHeight="1">
      <c r="B72" s="213"/>
      <c r="C72" s="213"/>
      <c r="D72" s="213"/>
      <c r="E72" s="213"/>
      <c r="F72" s="213"/>
      <c r="G72" s="213"/>
      <c r="H72" s="213"/>
      <c r="I72" s="213"/>
      <c r="J72" s="213"/>
      <c r="K72" s="214"/>
    </row>
    <row r="73" s="1" customFormat="1" ht="18.75" customHeight="1">
      <c r="B73" s="214"/>
      <c r="C73" s="214"/>
      <c r="D73" s="214"/>
      <c r="E73" s="214"/>
      <c r="F73" s="214"/>
      <c r="G73" s="214"/>
      <c r="H73" s="214"/>
      <c r="I73" s="214"/>
      <c r="J73" s="214"/>
      <c r="K73" s="214"/>
    </row>
    <row r="74" s="1" customFormat="1" ht="7.5" customHeight="1">
      <c r="B74" s="215"/>
      <c r="C74" s="216"/>
      <c r="D74" s="216"/>
      <c r="E74" s="216"/>
      <c r="F74" s="216"/>
      <c r="G74" s="216"/>
      <c r="H74" s="216"/>
      <c r="I74" s="216"/>
      <c r="J74" s="216"/>
      <c r="K74" s="217"/>
    </row>
    <row r="75" s="1" customFormat="1" ht="45" customHeight="1">
      <c r="B75" s="218"/>
      <c r="C75" s="219" t="s">
        <v>509</v>
      </c>
      <c r="D75" s="219"/>
      <c r="E75" s="219"/>
      <c r="F75" s="219"/>
      <c r="G75" s="219"/>
      <c r="H75" s="219"/>
      <c r="I75" s="219"/>
      <c r="J75" s="219"/>
      <c r="K75" s="220"/>
    </row>
    <row r="76" s="1" customFormat="1" ht="17.25" customHeight="1">
      <c r="B76" s="218"/>
      <c r="C76" s="221" t="s">
        <v>510</v>
      </c>
      <c r="D76" s="221"/>
      <c r="E76" s="221"/>
      <c r="F76" s="221" t="s">
        <v>511</v>
      </c>
      <c r="G76" s="222"/>
      <c r="H76" s="221" t="s">
        <v>50</v>
      </c>
      <c r="I76" s="221" t="s">
        <v>53</v>
      </c>
      <c r="J76" s="221" t="s">
        <v>512</v>
      </c>
      <c r="K76" s="220"/>
    </row>
    <row r="77" s="1" customFormat="1" ht="17.25" customHeight="1">
      <c r="B77" s="218"/>
      <c r="C77" s="223" t="s">
        <v>513</v>
      </c>
      <c r="D77" s="223"/>
      <c r="E77" s="223"/>
      <c r="F77" s="224" t="s">
        <v>514</v>
      </c>
      <c r="G77" s="225"/>
      <c r="H77" s="223"/>
      <c r="I77" s="223"/>
      <c r="J77" s="223" t="s">
        <v>515</v>
      </c>
      <c r="K77" s="220"/>
    </row>
    <row r="78" s="1" customFormat="1" ht="5.25" customHeight="1">
      <c r="B78" s="218"/>
      <c r="C78" s="226"/>
      <c r="D78" s="226"/>
      <c r="E78" s="226"/>
      <c r="F78" s="226"/>
      <c r="G78" s="227"/>
      <c r="H78" s="226"/>
      <c r="I78" s="226"/>
      <c r="J78" s="226"/>
      <c r="K78" s="220"/>
    </row>
    <row r="79" s="1" customFormat="1" ht="15" customHeight="1">
      <c r="B79" s="218"/>
      <c r="C79" s="206" t="s">
        <v>49</v>
      </c>
      <c r="D79" s="228"/>
      <c r="E79" s="228"/>
      <c r="F79" s="229" t="s">
        <v>516</v>
      </c>
      <c r="G79" s="230"/>
      <c r="H79" s="206" t="s">
        <v>517</v>
      </c>
      <c r="I79" s="206" t="s">
        <v>518</v>
      </c>
      <c r="J79" s="206">
        <v>20</v>
      </c>
      <c r="K79" s="220"/>
    </row>
    <row r="80" s="1" customFormat="1" ht="15" customHeight="1">
      <c r="B80" s="218"/>
      <c r="C80" s="206" t="s">
        <v>519</v>
      </c>
      <c r="D80" s="206"/>
      <c r="E80" s="206"/>
      <c r="F80" s="229" t="s">
        <v>516</v>
      </c>
      <c r="G80" s="230"/>
      <c r="H80" s="206" t="s">
        <v>520</v>
      </c>
      <c r="I80" s="206" t="s">
        <v>518</v>
      </c>
      <c r="J80" s="206">
        <v>120</v>
      </c>
      <c r="K80" s="220"/>
    </row>
    <row r="81" s="1" customFormat="1" ht="15" customHeight="1">
      <c r="B81" s="231"/>
      <c r="C81" s="206" t="s">
        <v>521</v>
      </c>
      <c r="D81" s="206"/>
      <c r="E81" s="206"/>
      <c r="F81" s="229" t="s">
        <v>522</v>
      </c>
      <c r="G81" s="230"/>
      <c r="H81" s="206" t="s">
        <v>523</v>
      </c>
      <c r="I81" s="206" t="s">
        <v>518</v>
      </c>
      <c r="J81" s="206">
        <v>50</v>
      </c>
      <c r="K81" s="220"/>
    </row>
    <row r="82" s="1" customFormat="1" ht="15" customHeight="1">
      <c r="B82" s="231"/>
      <c r="C82" s="206" t="s">
        <v>524</v>
      </c>
      <c r="D82" s="206"/>
      <c r="E82" s="206"/>
      <c r="F82" s="229" t="s">
        <v>516</v>
      </c>
      <c r="G82" s="230"/>
      <c r="H82" s="206" t="s">
        <v>525</v>
      </c>
      <c r="I82" s="206" t="s">
        <v>526</v>
      </c>
      <c r="J82" s="206"/>
      <c r="K82" s="220"/>
    </row>
    <row r="83" s="1" customFormat="1" ht="15" customHeight="1">
      <c r="B83" s="231"/>
      <c r="C83" s="232" t="s">
        <v>527</v>
      </c>
      <c r="D83" s="232"/>
      <c r="E83" s="232"/>
      <c r="F83" s="233" t="s">
        <v>522</v>
      </c>
      <c r="G83" s="232"/>
      <c r="H83" s="232" t="s">
        <v>528</v>
      </c>
      <c r="I83" s="232" t="s">
        <v>518</v>
      </c>
      <c r="J83" s="232">
        <v>15</v>
      </c>
      <c r="K83" s="220"/>
    </row>
    <row r="84" s="1" customFormat="1" ht="15" customHeight="1">
      <c r="B84" s="231"/>
      <c r="C84" s="232" t="s">
        <v>529</v>
      </c>
      <c r="D84" s="232"/>
      <c r="E84" s="232"/>
      <c r="F84" s="233" t="s">
        <v>522</v>
      </c>
      <c r="G84" s="232"/>
      <c r="H84" s="232" t="s">
        <v>530</v>
      </c>
      <c r="I84" s="232" t="s">
        <v>518</v>
      </c>
      <c r="J84" s="232">
        <v>15</v>
      </c>
      <c r="K84" s="220"/>
    </row>
    <row r="85" s="1" customFormat="1" ht="15" customHeight="1">
      <c r="B85" s="231"/>
      <c r="C85" s="232" t="s">
        <v>531</v>
      </c>
      <c r="D85" s="232"/>
      <c r="E85" s="232"/>
      <c r="F85" s="233" t="s">
        <v>522</v>
      </c>
      <c r="G85" s="232"/>
      <c r="H85" s="232" t="s">
        <v>532</v>
      </c>
      <c r="I85" s="232" t="s">
        <v>518</v>
      </c>
      <c r="J85" s="232">
        <v>20</v>
      </c>
      <c r="K85" s="220"/>
    </row>
    <row r="86" s="1" customFormat="1" ht="15" customHeight="1">
      <c r="B86" s="231"/>
      <c r="C86" s="232" t="s">
        <v>533</v>
      </c>
      <c r="D86" s="232"/>
      <c r="E86" s="232"/>
      <c r="F86" s="233" t="s">
        <v>522</v>
      </c>
      <c r="G86" s="232"/>
      <c r="H86" s="232" t="s">
        <v>534</v>
      </c>
      <c r="I86" s="232" t="s">
        <v>518</v>
      </c>
      <c r="J86" s="232">
        <v>20</v>
      </c>
      <c r="K86" s="220"/>
    </row>
    <row r="87" s="1" customFormat="1" ht="15" customHeight="1">
      <c r="B87" s="231"/>
      <c r="C87" s="206" t="s">
        <v>535</v>
      </c>
      <c r="D87" s="206"/>
      <c r="E87" s="206"/>
      <c r="F87" s="229" t="s">
        <v>522</v>
      </c>
      <c r="G87" s="230"/>
      <c r="H87" s="206" t="s">
        <v>536</v>
      </c>
      <c r="I87" s="206" t="s">
        <v>518</v>
      </c>
      <c r="J87" s="206">
        <v>50</v>
      </c>
      <c r="K87" s="220"/>
    </row>
    <row r="88" s="1" customFormat="1" ht="15" customHeight="1">
      <c r="B88" s="231"/>
      <c r="C88" s="206" t="s">
        <v>537</v>
      </c>
      <c r="D88" s="206"/>
      <c r="E88" s="206"/>
      <c r="F88" s="229" t="s">
        <v>522</v>
      </c>
      <c r="G88" s="230"/>
      <c r="H88" s="206" t="s">
        <v>538</v>
      </c>
      <c r="I88" s="206" t="s">
        <v>518</v>
      </c>
      <c r="J88" s="206">
        <v>20</v>
      </c>
      <c r="K88" s="220"/>
    </row>
    <row r="89" s="1" customFormat="1" ht="15" customHeight="1">
      <c r="B89" s="231"/>
      <c r="C89" s="206" t="s">
        <v>539</v>
      </c>
      <c r="D89" s="206"/>
      <c r="E89" s="206"/>
      <c r="F89" s="229" t="s">
        <v>522</v>
      </c>
      <c r="G89" s="230"/>
      <c r="H89" s="206" t="s">
        <v>540</v>
      </c>
      <c r="I89" s="206" t="s">
        <v>518</v>
      </c>
      <c r="J89" s="206">
        <v>20</v>
      </c>
      <c r="K89" s="220"/>
    </row>
    <row r="90" s="1" customFormat="1" ht="15" customHeight="1">
      <c r="B90" s="231"/>
      <c r="C90" s="206" t="s">
        <v>541</v>
      </c>
      <c r="D90" s="206"/>
      <c r="E90" s="206"/>
      <c r="F90" s="229" t="s">
        <v>522</v>
      </c>
      <c r="G90" s="230"/>
      <c r="H90" s="206" t="s">
        <v>542</v>
      </c>
      <c r="I90" s="206" t="s">
        <v>518</v>
      </c>
      <c r="J90" s="206">
        <v>50</v>
      </c>
      <c r="K90" s="220"/>
    </row>
    <row r="91" s="1" customFormat="1" ht="15" customHeight="1">
      <c r="B91" s="231"/>
      <c r="C91" s="206" t="s">
        <v>543</v>
      </c>
      <c r="D91" s="206"/>
      <c r="E91" s="206"/>
      <c r="F91" s="229" t="s">
        <v>522</v>
      </c>
      <c r="G91" s="230"/>
      <c r="H91" s="206" t="s">
        <v>543</v>
      </c>
      <c r="I91" s="206" t="s">
        <v>518</v>
      </c>
      <c r="J91" s="206">
        <v>50</v>
      </c>
      <c r="K91" s="220"/>
    </row>
    <row r="92" s="1" customFormat="1" ht="15" customHeight="1">
      <c r="B92" s="231"/>
      <c r="C92" s="206" t="s">
        <v>544</v>
      </c>
      <c r="D92" s="206"/>
      <c r="E92" s="206"/>
      <c r="F92" s="229" t="s">
        <v>522</v>
      </c>
      <c r="G92" s="230"/>
      <c r="H92" s="206" t="s">
        <v>545</v>
      </c>
      <c r="I92" s="206" t="s">
        <v>518</v>
      </c>
      <c r="J92" s="206">
        <v>255</v>
      </c>
      <c r="K92" s="220"/>
    </row>
    <row r="93" s="1" customFormat="1" ht="15" customHeight="1">
      <c r="B93" s="231"/>
      <c r="C93" s="206" t="s">
        <v>546</v>
      </c>
      <c r="D93" s="206"/>
      <c r="E93" s="206"/>
      <c r="F93" s="229" t="s">
        <v>516</v>
      </c>
      <c r="G93" s="230"/>
      <c r="H93" s="206" t="s">
        <v>547</v>
      </c>
      <c r="I93" s="206" t="s">
        <v>548</v>
      </c>
      <c r="J93" s="206"/>
      <c r="K93" s="220"/>
    </row>
    <row r="94" s="1" customFormat="1" ht="15" customHeight="1">
      <c r="B94" s="231"/>
      <c r="C94" s="206" t="s">
        <v>549</v>
      </c>
      <c r="D94" s="206"/>
      <c r="E94" s="206"/>
      <c r="F94" s="229" t="s">
        <v>516</v>
      </c>
      <c r="G94" s="230"/>
      <c r="H94" s="206" t="s">
        <v>550</v>
      </c>
      <c r="I94" s="206" t="s">
        <v>551</v>
      </c>
      <c r="J94" s="206"/>
      <c r="K94" s="220"/>
    </row>
    <row r="95" s="1" customFormat="1" ht="15" customHeight="1">
      <c r="B95" s="231"/>
      <c r="C95" s="206" t="s">
        <v>552</v>
      </c>
      <c r="D95" s="206"/>
      <c r="E95" s="206"/>
      <c r="F95" s="229" t="s">
        <v>516</v>
      </c>
      <c r="G95" s="230"/>
      <c r="H95" s="206" t="s">
        <v>552</v>
      </c>
      <c r="I95" s="206" t="s">
        <v>551</v>
      </c>
      <c r="J95" s="206"/>
      <c r="K95" s="220"/>
    </row>
    <row r="96" s="1" customFormat="1" ht="15" customHeight="1">
      <c r="B96" s="231"/>
      <c r="C96" s="206" t="s">
        <v>34</v>
      </c>
      <c r="D96" s="206"/>
      <c r="E96" s="206"/>
      <c r="F96" s="229" t="s">
        <v>516</v>
      </c>
      <c r="G96" s="230"/>
      <c r="H96" s="206" t="s">
        <v>553</v>
      </c>
      <c r="I96" s="206" t="s">
        <v>551</v>
      </c>
      <c r="J96" s="206"/>
      <c r="K96" s="220"/>
    </row>
    <row r="97" s="1" customFormat="1" ht="15" customHeight="1">
      <c r="B97" s="231"/>
      <c r="C97" s="206" t="s">
        <v>44</v>
      </c>
      <c r="D97" s="206"/>
      <c r="E97" s="206"/>
      <c r="F97" s="229" t="s">
        <v>516</v>
      </c>
      <c r="G97" s="230"/>
      <c r="H97" s="206" t="s">
        <v>554</v>
      </c>
      <c r="I97" s="206" t="s">
        <v>551</v>
      </c>
      <c r="J97" s="206"/>
      <c r="K97" s="220"/>
    </row>
    <row r="98" s="1" customFormat="1" ht="15" customHeight="1">
      <c r="B98" s="234"/>
      <c r="C98" s="235"/>
      <c r="D98" s="235"/>
      <c r="E98" s="235"/>
      <c r="F98" s="235"/>
      <c r="G98" s="235"/>
      <c r="H98" s="235"/>
      <c r="I98" s="235"/>
      <c r="J98" s="235"/>
      <c r="K98" s="236"/>
    </row>
    <row r="99" s="1" customFormat="1" ht="18.75" customHeight="1">
      <c r="B99" s="237"/>
      <c r="C99" s="238"/>
      <c r="D99" s="238"/>
      <c r="E99" s="238"/>
      <c r="F99" s="238"/>
      <c r="G99" s="238"/>
      <c r="H99" s="238"/>
      <c r="I99" s="238"/>
      <c r="J99" s="238"/>
      <c r="K99" s="237"/>
    </row>
    <row r="100" s="1" customFormat="1" ht="18.75" customHeight="1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</row>
    <row r="101" s="1" customFormat="1" ht="7.5" customHeight="1">
      <c r="B101" s="215"/>
      <c r="C101" s="216"/>
      <c r="D101" s="216"/>
      <c r="E101" s="216"/>
      <c r="F101" s="216"/>
      <c r="G101" s="216"/>
      <c r="H101" s="216"/>
      <c r="I101" s="216"/>
      <c r="J101" s="216"/>
      <c r="K101" s="217"/>
    </row>
    <row r="102" s="1" customFormat="1" ht="45" customHeight="1">
      <c r="B102" s="218"/>
      <c r="C102" s="219" t="s">
        <v>555</v>
      </c>
      <c r="D102" s="219"/>
      <c r="E102" s="219"/>
      <c r="F102" s="219"/>
      <c r="G102" s="219"/>
      <c r="H102" s="219"/>
      <c r="I102" s="219"/>
      <c r="J102" s="219"/>
      <c r="K102" s="220"/>
    </row>
    <row r="103" s="1" customFormat="1" ht="17.25" customHeight="1">
      <c r="B103" s="218"/>
      <c r="C103" s="221" t="s">
        <v>510</v>
      </c>
      <c r="D103" s="221"/>
      <c r="E103" s="221"/>
      <c r="F103" s="221" t="s">
        <v>511</v>
      </c>
      <c r="G103" s="222"/>
      <c r="H103" s="221" t="s">
        <v>50</v>
      </c>
      <c r="I103" s="221" t="s">
        <v>53</v>
      </c>
      <c r="J103" s="221" t="s">
        <v>512</v>
      </c>
      <c r="K103" s="220"/>
    </row>
    <row r="104" s="1" customFormat="1" ht="17.25" customHeight="1">
      <c r="B104" s="218"/>
      <c r="C104" s="223" t="s">
        <v>513</v>
      </c>
      <c r="D104" s="223"/>
      <c r="E104" s="223"/>
      <c r="F104" s="224" t="s">
        <v>514</v>
      </c>
      <c r="G104" s="225"/>
      <c r="H104" s="223"/>
      <c r="I104" s="223"/>
      <c r="J104" s="223" t="s">
        <v>515</v>
      </c>
      <c r="K104" s="220"/>
    </row>
    <row r="105" s="1" customFormat="1" ht="5.25" customHeight="1">
      <c r="B105" s="218"/>
      <c r="C105" s="221"/>
      <c r="D105" s="221"/>
      <c r="E105" s="221"/>
      <c r="F105" s="221"/>
      <c r="G105" s="239"/>
      <c r="H105" s="221"/>
      <c r="I105" s="221"/>
      <c r="J105" s="221"/>
      <c r="K105" s="220"/>
    </row>
    <row r="106" s="1" customFormat="1" ht="15" customHeight="1">
      <c r="B106" s="218"/>
      <c r="C106" s="206" t="s">
        <v>49</v>
      </c>
      <c r="D106" s="228"/>
      <c r="E106" s="228"/>
      <c r="F106" s="229" t="s">
        <v>516</v>
      </c>
      <c r="G106" s="206"/>
      <c r="H106" s="206" t="s">
        <v>556</v>
      </c>
      <c r="I106" s="206" t="s">
        <v>518</v>
      </c>
      <c r="J106" s="206">
        <v>20</v>
      </c>
      <c r="K106" s="220"/>
    </row>
    <row r="107" s="1" customFormat="1" ht="15" customHeight="1">
      <c r="B107" s="218"/>
      <c r="C107" s="206" t="s">
        <v>519</v>
      </c>
      <c r="D107" s="206"/>
      <c r="E107" s="206"/>
      <c r="F107" s="229" t="s">
        <v>516</v>
      </c>
      <c r="G107" s="206"/>
      <c r="H107" s="206" t="s">
        <v>556</v>
      </c>
      <c r="I107" s="206" t="s">
        <v>518</v>
      </c>
      <c r="J107" s="206">
        <v>120</v>
      </c>
      <c r="K107" s="220"/>
    </row>
    <row r="108" s="1" customFormat="1" ht="15" customHeight="1">
      <c r="B108" s="231"/>
      <c r="C108" s="206" t="s">
        <v>521</v>
      </c>
      <c r="D108" s="206"/>
      <c r="E108" s="206"/>
      <c r="F108" s="229" t="s">
        <v>522</v>
      </c>
      <c r="G108" s="206"/>
      <c r="H108" s="206" t="s">
        <v>556</v>
      </c>
      <c r="I108" s="206" t="s">
        <v>518</v>
      </c>
      <c r="J108" s="206">
        <v>50</v>
      </c>
      <c r="K108" s="220"/>
    </row>
    <row r="109" s="1" customFormat="1" ht="15" customHeight="1">
      <c r="B109" s="231"/>
      <c r="C109" s="206" t="s">
        <v>524</v>
      </c>
      <c r="D109" s="206"/>
      <c r="E109" s="206"/>
      <c r="F109" s="229" t="s">
        <v>516</v>
      </c>
      <c r="G109" s="206"/>
      <c r="H109" s="206" t="s">
        <v>556</v>
      </c>
      <c r="I109" s="206" t="s">
        <v>526</v>
      </c>
      <c r="J109" s="206"/>
      <c r="K109" s="220"/>
    </row>
    <row r="110" s="1" customFormat="1" ht="15" customHeight="1">
      <c r="B110" s="231"/>
      <c r="C110" s="206" t="s">
        <v>535</v>
      </c>
      <c r="D110" s="206"/>
      <c r="E110" s="206"/>
      <c r="F110" s="229" t="s">
        <v>522</v>
      </c>
      <c r="G110" s="206"/>
      <c r="H110" s="206" t="s">
        <v>556</v>
      </c>
      <c r="I110" s="206" t="s">
        <v>518</v>
      </c>
      <c r="J110" s="206">
        <v>50</v>
      </c>
      <c r="K110" s="220"/>
    </row>
    <row r="111" s="1" customFormat="1" ht="15" customHeight="1">
      <c r="B111" s="231"/>
      <c r="C111" s="206" t="s">
        <v>543</v>
      </c>
      <c r="D111" s="206"/>
      <c r="E111" s="206"/>
      <c r="F111" s="229" t="s">
        <v>522</v>
      </c>
      <c r="G111" s="206"/>
      <c r="H111" s="206" t="s">
        <v>556</v>
      </c>
      <c r="I111" s="206" t="s">
        <v>518</v>
      </c>
      <c r="J111" s="206">
        <v>50</v>
      </c>
      <c r="K111" s="220"/>
    </row>
    <row r="112" s="1" customFormat="1" ht="15" customHeight="1">
      <c r="B112" s="231"/>
      <c r="C112" s="206" t="s">
        <v>541</v>
      </c>
      <c r="D112" s="206"/>
      <c r="E112" s="206"/>
      <c r="F112" s="229" t="s">
        <v>522</v>
      </c>
      <c r="G112" s="206"/>
      <c r="H112" s="206" t="s">
        <v>556</v>
      </c>
      <c r="I112" s="206" t="s">
        <v>518</v>
      </c>
      <c r="J112" s="206">
        <v>50</v>
      </c>
      <c r="K112" s="220"/>
    </row>
    <row r="113" s="1" customFormat="1" ht="15" customHeight="1">
      <c r="B113" s="231"/>
      <c r="C113" s="206" t="s">
        <v>49</v>
      </c>
      <c r="D113" s="206"/>
      <c r="E113" s="206"/>
      <c r="F113" s="229" t="s">
        <v>516</v>
      </c>
      <c r="G113" s="206"/>
      <c r="H113" s="206" t="s">
        <v>557</v>
      </c>
      <c r="I113" s="206" t="s">
        <v>518</v>
      </c>
      <c r="J113" s="206">
        <v>20</v>
      </c>
      <c r="K113" s="220"/>
    </row>
    <row r="114" s="1" customFormat="1" ht="15" customHeight="1">
      <c r="B114" s="231"/>
      <c r="C114" s="206" t="s">
        <v>558</v>
      </c>
      <c r="D114" s="206"/>
      <c r="E114" s="206"/>
      <c r="F114" s="229" t="s">
        <v>516</v>
      </c>
      <c r="G114" s="206"/>
      <c r="H114" s="206" t="s">
        <v>559</v>
      </c>
      <c r="I114" s="206" t="s">
        <v>518</v>
      </c>
      <c r="J114" s="206">
        <v>120</v>
      </c>
      <c r="K114" s="220"/>
    </row>
    <row r="115" s="1" customFormat="1" ht="15" customHeight="1">
      <c r="B115" s="231"/>
      <c r="C115" s="206" t="s">
        <v>34</v>
      </c>
      <c r="D115" s="206"/>
      <c r="E115" s="206"/>
      <c r="F115" s="229" t="s">
        <v>516</v>
      </c>
      <c r="G115" s="206"/>
      <c r="H115" s="206" t="s">
        <v>560</v>
      </c>
      <c r="I115" s="206" t="s">
        <v>551</v>
      </c>
      <c r="J115" s="206"/>
      <c r="K115" s="220"/>
    </row>
    <row r="116" s="1" customFormat="1" ht="15" customHeight="1">
      <c r="B116" s="231"/>
      <c r="C116" s="206" t="s">
        <v>44</v>
      </c>
      <c r="D116" s="206"/>
      <c r="E116" s="206"/>
      <c r="F116" s="229" t="s">
        <v>516</v>
      </c>
      <c r="G116" s="206"/>
      <c r="H116" s="206" t="s">
        <v>561</v>
      </c>
      <c r="I116" s="206" t="s">
        <v>551</v>
      </c>
      <c r="J116" s="206"/>
      <c r="K116" s="220"/>
    </row>
    <row r="117" s="1" customFormat="1" ht="15" customHeight="1">
      <c r="B117" s="231"/>
      <c r="C117" s="206" t="s">
        <v>53</v>
      </c>
      <c r="D117" s="206"/>
      <c r="E117" s="206"/>
      <c r="F117" s="229" t="s">
        <v>516</v>
      </c>
      <c r="G117" s="206"/>
      <c r="H117" s="206" t="s">
        <v>562</v>
      </c>
      <c r="I117" s="206" t="s">
        <v>563</v>
      </c>
      <c r="J117" s="206"/>
      <c r="K117" s="220"/>
    </row>
    <row r="118" s="1" customFormat="1" ht="15" customHeight="1">
      <c r="B118" s="234"/>
      <c r="C118" s="240"/>
      <c r="D118" s="240"/>
      <c r="E118" s="240"/>
      <c r="F118" s="240"/>
      <c r="G118" s="240"/>
      <c r="H118" s="240"/>
      <c r="I118" s="240"/>
      <c r="J118" s="240"/>
      <c r="K118" s="236"/>
    </row>
    <row r="119" s="1" customFormat="1" ht="18.75" customHeight="1">
      <c r="B119" s="241"/>
      <c r="C119" s="242"/>
      <c r="D119" s="242"/>
      <c r="E119" s="242"/>
      <c r="F119" s="243"/>
      <c r="G119" s="242"/>
      <c r="H119" s="242"/>
      <c r="I119" s="242"/>
      <c r="J119" s="242"/>
      <c r="K119" s="241"/>
    </row>
    <row r="120" s="1" customFormat="1" ht="18.75" customHeight="1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</row>
    <row r="121" s="1" customFormat="1" ht="7.5" customHeight="1">
      <c r="B121" s="244"/>
      <c r="C121" s="245"/>
      <c r="D121" s="245"/>
      <c r="E121" s="245"/>
      <c r="F121" s="245"/>
      <c r="G121" s="245"/>
      <c r="H121" s="245"/>
      <c r="I121" s="245"/>
      <c r="J121" s="245"/>
      <c r="K121" s="246"/>
    </row>
    <row r="122" s="1" customFormat="1" ht="45" customHeight="1">
      <c r="B122" s="247"/>
      <c r="C122" s="197" t="s">
        <v>564</v>
      </c>
      <c r="D122" s="197"/>
      <c r="E122" s="197"/>
      <c r="F122" s="197"/>
      <c r="G122" s="197"/>
      <c r="H122" s="197"/>
      <c r="I122" s="197"/>
      <c r="J122" s="197"/>
      <c r="K122" s="248"/>
    </row>
    <row r="123" s="1" customFormat="1" ht="17.25" customHeight="1">
      <c r="B123" s="249"/>
      <c r="C123" s="221" t="s">
        <v>510</v>
      </c>
      <c r="D123" s="221"/>
      <c r="E123" s="221"/>
      <c r="F123" s="221" t="s">
        <v>511</v>
      </c>
      <c r="G123" s="222"/>
      <c r="H123" s="221" t="s">
        <v>50</v>
      </c>
      <c r="I123" s="221" t="s">
        <v>53</v>
      </c>
      <c r="J123" s="221" t="s">
        <v>512</v>
      </c>
      <c r="K123" s="250"/>
    </row>
    <row r="124" s="1" customFormat="1" ht="17.25" customHeight="1">
      <c r="B124" s="249"/>
      <c r="C124" s="223" t="s">
        <v>513</v>
      </c>
      <c r="D124" s="223"/>
      <c r="E124" s="223"/>
      <c r="F124" s="224" t="s">
        <v>514</v>
      </c>
      <c r="G124" s="225"/>
      <c r="H124" s="223"/>
      <c r="I124" s="223"/>
      <c r="J124" s="223" t="s">
        <v>515</v>
      </c>
      <c r="K124" s="250"/>
    </row>
    <row r="125" s="1" customFormat="1" ht="5.25" customHeight="1">
      <c r="B125" s="251"/>
      <c r="C125" s="226"/>
      <c r="D125" s="226"/>
      <c r="E125" s="226"/>
      <c r="F125" s="226"/>
      <c r="G125" s="252"/>
      <c r="H125" s="226"/>
      <c r="I125" s="226"/>
      <c r="J125" s="226"/>
      <c r="K125" s="253"/>
    </row>
    <row r="126" s="1" customFormat="1" ht="15" customHeight="1">
      <c r="B126" s="251"/>
      <c r="C126" s="206" t="s">
        <v>519</v>
      </c>
      <c r="D126" s="228"/>
      <c r="E126" s="228"/>
      <c r="F126" s="229" t="s">
        <v>516</v>
      </c>
      <c r="G126" s="206"/>
      <c r="H126" s="206" t="s">
        <v>556</v>
      </c>
      <c r="I126" s="206" t="s">
        <v>518</v>
      </c>
      <c r="J126" s="206">
        <v>120</v>
      </c>
      <c r="K126" s="254"/>
    </row>
    <row r="127" s="1" customFormat="1" ht="15" customHeight="1">
      <c r="B127" s="251"/>
      <c r="C127" s="206" t="s">
        <v>565</v>
      </c>
      <c r="D127" s="206"/>
      <c r="E127" s="206"/>
      <c r="F127" s="229" t="s">
        <v>516</v>
      </c>
      <c r="G127" s="206"/>
      <c r="H127" s="206" t="s">
        <v>566</v>
      </c>
      <c r="I127" s="206" t="s">
        <v>518</v>
      </c>
      <c r="J127" s="206" t="s">
        <v>567</v>
      </c>
      <c r="K127" s="254"/>
    </row>
    <row r="128" s="1" customFormat="1" ht="15" customHeight="1">
      <c r="B128" s="251"/>
      <c r="C128" s="206" t="s">
        <v>464</v>
      </c>
      <c r="D128" s="206"/>
      <c r="E128" s="206"/>
      <c r="F128" s="229" t="s">
        <v>516</v>
      </c>
      <c r="G128" s="206"/>
      <c r="H128" s="206" t="s">
        <v>568</v>
      </c>
      <c r="I128" s="206" t="s">
        <v>518</v>
      </c>
      <c r="J128" s="206" t="s">
        <v>567</v>
      </c>
      <c r="K128" s="254"/>
    </row>
    <row r="129" s="1" customFormat="1" ht="15" customHeight="1">
      <c r="B129" s="251"/>
      <c r="C129" s="206" t="s">
        <v>527</v>
      </c>
      <c r="D129" s="206"/>
      <c r="E129" s="206"/>
      <c r="F129" s="229" t="s">
        <v>522</v>
      </c>
      <c r="G129" s="206"/>
      <c r="H129" s="206" t="s">
        <v>528</v>
      </c>
      <c r="I129" s="206" t="s">
        <v>518</v>
      </c>
      <c r="J129" s="206">
        <v>15</v>
      </c>
      <c r="K129" s="254"/>
    </row>
    <row r="130" s="1" customFormat="1" ht="15" customHeight="1">
      <c r="B130" s="251"/>
      <c r="C130" s="232" t="s">
        <v>529</v>
      </c>
      <c r="D130" s="232"/>
      <c r="E130" s="232"/>
      <c r="F130" s="233" t="s">
        <v>522</v>
      </c>
      <c r="G130" s="232"/>
      <c r="H130" s="232" t="s">
        <v>530</v>
      </c>
      <c r="I130" s="232" t="s">
        <v>518</v>
      </c>
      <c r="J130" s="232">
        <v>15</v>
      </c>
      <c r="K130" s="254"/>
    </row>
    <row r="131" s="1" customFormat="1" ht="15" customHeight="1">
      <c r="B131" s="251"/>
      <c r="C131" s="232" t="s">
        <v>531</v>
      </c>
      <c r="D131" s="232"/>
      <c r="E131" s="232"/>
      <c r="F131" s="233" t="s">
        <v>522</v>
      </c>
      <c r="G131" s="232"/>
      <c r="H131" s="232" t="s">
        <v>532</v>
      </c>
      <c r="I131" s="232" t="s">
        <v>518</v>
      </c>
      <c r="J131" s="232">
        <v>20</v>
      </c>
      <c r="K131" s="254"/>
    </row>
    <row r="132" s="1" customFormat="1" ht="15" customHeight="1">
      <c r="B132" s="251"/>
      <c r="C132" s="232" t="s">
        <v>533</v>
      </c>
      <c r="D132" s="232"/>
      <c r="E132" s="232"/>
      <c r="F132" s="233" t="s">
        <v>522</v>
      </c>
      <c r="G132" s="232"/>
      <c r="H132" s="232" t="s">
        <v>534</v>
      </c>
      <c r="I132" s="232" t="s">
        <v>518</v>
      </c>
      <c r="J132" s="232">
        <v>20</v>
      </c>
      <c r="K132" s="254"/>
    </row>
    <row r="133" s="1" customFormat="1" ht="15" customHeight="1">
      <c r="B133" s="251"/>
      <c r="C133" s="206" t="s">
        <v>521</v>
      </c>
      <c r="D133" s="206"/>
      <c r="E133" s="206"/>
      <c r="F133" s="229" t="s">
        <v>522</v>
      </c>
      <c r="G133" s="206"/>
      <c r="H133" s="206" t="s">
        <v>556</v>
      </c>
      <c r="I133" s="206" t="s">
        <v>518</v>
      </c>
      <c r="J133" s="206">
        <v>50</v>
      </c>
      <c r="K133" s="254"/>
    </row>
    <row r="134" s="1" customFormat="1" ht="15" customHeight="1">
      <c r="B134" s="251"/>
      <c r="C134" s="206" t="s">
        <v>535</v>
      </c>
      <c r="D134" s="206"/>
      <c r="E134" s="206"/>
      <c r="F134" s="229" t="s">
        <v>522</v>
      </c>
      <c r="G134" s="206"/>
      <c r="H134" s="206" t="s">
        <v>556</v>
      </c>
      <c r="I134" s="206" t="s">
        <v>518</v>
      </c>
      <c r="J134" s="206">
        <v>50</v>
      </c>
      <c r="K134" s="254"/>
    </row>
    <row r="135" s="1" customFormat="1" ht="15" customHeight="1">
      <c r="B135" s="251"/>
      <c r="C135" s="206" t="s">
        <v>541</v>
      </c>
      <c r="D135" s="206"/>
      <c r="E135" s="206"/>
      <c r="F135" s="229" t="s">
        <v>522</v>
      </c>
      <c r="G135" s="206"/>
      <c r="H135" s="206" t="s">
        <v>556</v>
      </c>
      <c r="I135" s="206" t="s">
        <v>518</v>
      </c>
      <c r="J135" s="206">
        <v>50</v>
      </c>
      <c r="K135" s="254"/>
    </row>
    <row r="136" s="1" customFormat="1" ht="15" customHeight="1">
      <c r="B136" s="251"/>
      <c r="C136" s="206" t="s">
        <v>543</v>
      </c>
      <c r="D136" s="206"/>
      <c r="E136" s="206"/>
      <c r="F136" s="229" t="s">
        <v>522</v>
      </c>
      <c r="G136" s="206"/>
      <c r="H136" s="206" t="s">
        <v>556</v>
      </c>
      <c r="I136" s="206" t="s">
        <v>518</v>
      </c>
      <c r="J136" s="206">
        <v>50</v>
      </c>
      <c r="K136" s="254"/>
    </row>
    <row r="137" s="1" customFormat="1" ht="15" customHeight="1">
      <c r="B137" s="251"/>
      <c r="C137" s="206" t="s">
        <v>544</v>
      </c>
      <c r="D137" s="206"/>
      <c r="E137" s="206"/>
      <c r="F137" s="229" t="s">
        <v>522</v>
      </c>
      <c r="G137" s="206"/>
      <c r="H137" s="206" t="s">
        <v>569</v>
      </c>
      <c r="I137" s="206" t="s">
        <v>518</v>
      </c>
      <c r="J137" s="206">
        <v>255</v>
      </c>
      <c r="K137" s="254"/>
    </row>
    <row r="138" s="1" customFormat="1" ht="15" customHeight="1">
      <c r="B138" s="251"/>
      <c r="C138" s="206" t="s">
        <v>546</v>
      </c>
      <c r="D138" s="206"/>
      <c r="E138" s="206"/>
      <c r="F138" s="229" t="s">
        <v>516</v>
      </c>
      <c r="G138" s="206"/>
      <c r="H138" s="206" t="s">
        <v>570</v>
      </c>
      <c r="I138" s="206" t="s">
        <v>548</v>
      </c>
      <c r="J138" s="206"/>
      <c r="K138" s="254"/>
    </row>
    <row r="139" s="1" customFormat="1" ht="15" customHeight="1">
      <c r="B139" s="251"/>
      <c r="C139" s="206" t="s">
        <v>549</v>
      </c>
      <c r="D139" s="206"/>
      <c r="E139" s="206"/>
      <c r="F139" s="229" t="s">
        <v>516</v>
      </c>
      <c r="G139" s="206"/>
      <c r="H139" s="206" t="s">
        <v>571</v>
      </c>
      <c r="I139" s="206" t="s">
        <v>551</v>
      </c>
      <c r="J139" s="206"/>
      <c r="K139" s="254"/>
    </row>
    <row r="140" s="1" customFormat="1" ht="15" customHeight="1">
      <c r="B140" s="251"/>
      <c r="C140" s="206" t="s">
        <v>552</v>
      </c>
      <c r="D140" s="206"/>
      <c r="E140" s="206"/>
      <c r="F140" s="229" t="s">
        <v>516</v>
      </c>
      <c r="G140" s="206"/>
      <c r="H140" s="206" t="s">
        <v>552</v>
      </c>
      <c r="I140" s="206" t="s">
        <v>551</v>
      </c>
      <c r="J140" s="206"/>
      <c r="K140" s="254"/>
    </row>
    <row r="141" s="1" customFormat="1" ht="15" customHeight="1">
      <c r="B141" s="251"/>
      <c r="C141" s="206" t="s">
        <v>34</v>
      </c>
      <c r="D141" s="206"/>
      <c r="E141" s="206"/>
      <c r="F141" s="229" t="s">
        <v>516</v>
      </c>
      <c r="G141" s="206"/>
      <c r="H141" s="206" t="s">
        <v>572</v>
      </c>
      <c r="I141" s="206" t="s">
        <v>551</v>
      </c>
      <c r="J141" s="206"/>
      <c r="K141" s="254"/>
    </row>
    <row r="142" s="1" customFormat="1" ht="15" customHeight="1">
      <c r="B142" s="251"/>
      <c r="C142" s="206" t="s">
        <v>573</v>
      </c>
      <c r="D142" s="206"/>
      <c r="E142" s="206"/>
      <c r="F142" s="229" t="s">
        <v>516</v>
      </c>
      <c r="G142" s="206"/>
      <c r="H142" s="206" t="s">
        <v>574</v>
      </c>
      <c r="I142" s="206" t="s">
        <v>551</v>
      </c>
      <c r="J142" s="206"/>
      <c r="K142" s="254"/>
    </row>
    <row r="143" s="1" customFormat="1" ht="15" customHeight="1">
      <c r="B143" s="255"/>
      <c r="C143" s="256"/>
      <c r="D143" s="256"/>
      <c r="E143" s="256"/>
      <c r="F143" s="256"/>
      <c r="G143" s="256"/>
      <c r="H143" s="256"/>
      <c r="I143" s="256"/>
      <c r="J143" s="256"/>
      <c r="K143" s="257"/>
    </row>
    <row r="144" s="1" customFormat="1" ht="18.75" customHeight="1">
      <c r="B144" s="242"/>
      <c r="C144" s="242"/>
      <c r="D144" s="242"/>
      <c r="E144" s="242"/>
      <c r="F144" s="243"/>
      <c r="G144" s="242"/>
      <c r="H144" s="242"/>
      <c r="I144" s="242"/>
      <c r="J144" s="242"/>
      <c r="K144" s="242"/>
    </row>
    <row r="145" s="1" customFormat="1" ht="18.75" customHeight="1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</row>
    <row r="146" s="1" customFormat="1" ht="7.5" customHeight="1">
      <c r="B146" s="215"/>
      <c r="C146" s="216"/>
      <c r="D146" s="216"/>
      <c r="E146" s="216"/>
      <c r="F146" s="216"/>
      <c r="G146" s="216"/>
      <c r="H146" s="216"/>
      <c r="I146" s="216"/>
      <c r="J146" s="216"/>
      <c r="K146" s="217"/>
    </row>
    <row r="147" s="1" customFormat="1" ht="45" customHeight="1">
      <c r="B147" s="218"/>
      <c r="C147" s="219" t="s">
        <v>575</v>
      </c>
      <c r="D147" s="219"/>
      <c r="E147" s="219"/>
      <c r="F147" s="219"/>
      <c r="G147" s="219"/>
      <c r="H147" s="219"/>
      <c r="I147" s="219"/>
      <c r="J147" s="219"/>
      <c r="K147" s="220"/>
    </row>
    <row r="148" s="1" customFormat="1" ht="17.25" customHeight="1">
      <c r="B148" s="218"/>
      <c r="C148" s="221" t="s">
        <v>510</v>
      </c>
      <c r="D148" s="221"/>
      <c r="E148" s="221"/>
      <c r="F148" s="221" t="s">
        <v>511</v>
      </c>
      <c r="G148" s="222"/>
      <c r="H148" s="221" t="s">
        <v>50</v>
      </c>
      <c r="I148" s="221" t="s">
        <v>53</v>
      </c>
      <c r="J148" s="221" t="s">
        <v>512</v>
      </c>
      <c r="K148" s="220"/>
    </row>
    <row r="149" s="1" customFormat="1" ht="17.25" customHeight="1">
      <c r="B149" s="218"/>
      <c r="C149" s="223" t="s">
        <v>513</v>
      </c>
      <c r="D149" s="223"/>
      <c r="E149" s="223"/>
      <c r="F149" s="224" t="s">
        <v>514</v>
      </c>
      <c r="G149" s="225"/>
      <c r="H149" s="223"/>
      <c r="I149" s="223"/>
      <c r="J149" s="223" t="s">
        <v>515</v>
      </c>
      <c r="K149" s="220"/>
    </row>
    <row r="150" s="1" customFormat="1" ht="5.25" customHeight="1">
      <c r="B150" s="231"/>
      <c r="C150" s="226"/>
      <c r="D150" s="226"/>
      <c r="E150" s="226"/>
      <c r="F150" s="226"/>
      <c r="G150" s="227"/>
      <c r="H150" s="226"/>
      <c r="I150" s="226"/>
      <c r="J150" s="226"/>
      <c r="K150" s="254"/>
    </row>
    <row r="151" s="1" customFormat="1" ht="15" customHeight="1">
      <c r="B151" s="231"/>
      <c r="C151" s="258" t="s">
        <v>519</v>
      </c>
      <c r="D151" s="206"/>
      <c r="E151" s="206"/>
      <c r="F151" s="259" t="s">
        <v>516</v>
      </c>
      <c r="G151" s="206"/>
      <c r="H151" s="258" t="s">
        <v>556</v>
      </c>
      <c r="I151" s="258" t="s">
        <v>518</v>
      </c>
      <c r="J151" s="258">
        <v>120</v>
      </c>
      <c r="K151" s="254"/>
    </row>
    <row r="152" s="1" customFormat="1" ht="15" customHeight="1">
      <c r="B152" s="231"/>
      <c r="C152" s="258" t="s">
        <v>565</v>
      </c>
      <c r="D152" s="206"/>
      <c r="E152" s="206"/>
      <c r="F152" s="259" t="s">
        <v>516</v>
      </c>
      <c r="G152" s="206"/>
      <c r="H152" s="258" t="s">
        <v>576</v>
      </c>
      <c r="I152" s="258" t="s">
        <v>518</v>
      </c>
      <c r="J152" s="258" t="s">
        <v>567</v>
      </c>
      <c r="K152" s="254"/>
    </row>
    <row r="153" s="1" customFormat="1" ht="15" customHeight="1">
      <c r="B153" s="231"/>
      <c r="C153" s="258" t="s">
        <v>464</v>
      </c>
      <c r="D153" s="206"/>
      <c r="E153" s="206"/>
      <c r="F153" s="259" t="s">
        <v>516</v>
      </c>
      <c r="G153" s="206"/>
      <c r="H153" s="258" t="s">
        <v>577</v>
      </c>
      <c r="I153" s="258" t="s">
        <v>518</v>
      </c>
      <c r="J153" s="258" t="s">
        <v>567</v>
      </c>
      <c r="K153" s="254"/>
    </row>
    <row r="154" s="1" customFormat="1" ht="15" customHeight="1">
      <c r="B154" s="231"/>
      <c r="C154" s="258" t="s">
        <v>521</v>
      </c>
      <c r="D154" s="206"/>
      <c r="E154" s="206"/>
      <c r="F154" s="259" t="s">
        <v>522</v>
      </c>
      <c r="G154" s="206"/>
      <c r="H154" s="258" t="s">
        <v>556</v>
      </c>
      <c r="I154" s="258" t="s">
        <v>518</v>
      </c>
      <c r="J154" s="258">
        <v>50</v>
      </c>
      <c r="K154" s="254"/>
    </row>
    <row r="155" s="1" customFormat="1" ht="15" customHeight="1">
      <c r="B155" s="231"/>
      <c r="C155" s="258" t="s">
        <v>524</v>
      </c>
      <c r="D155" s="206"/>
      <c r="E155" s="206"/>
      <c r="F155" s="259" t="s">
        <v>516</v>
      </c>
      <c r="G155" s="206"/>
      <c r="H155" s="258" t="s">
        <v>556</v>
      </c>
      <c r="I155" s="258" t="s">
        <v>526</v>
      </c>
      <c r="J155" s="258"/>
      <c r="K155" s="254"/>
    </row>
    <row r="156" s="1" customFormat="1" ht="15" customHeight="1">
      <c r="B156" s="231"/>
      <c r="C156" s="258" t="s">
        <v>535</v>
      </c>
      <c r="D156" s="206"/>
      <c r="E156" s="206"/>
      <c r="F156" s="259" t="s">
        <v>522</v>
      </c>
      <c r="G156" s="206"/>
      <c r="H156" s="258" t="s">
        <v>556</v>
      </c>
      <c r="I156" s="258" t="s">
        <v>518</v>
      </c>
      <c r="J156" s="258">
        <v>50</v>
      </c>
      <c r="K156" s="254"/>
    </row>
    <row r="157" s="1" customFormat="1" ht="15" customHeight="1">
      <c r="B157" s="231"/>
      <c r="C157" s="258" t="s">
        <v>543</v>
      </c>
      <c r="D157" s="206"/>
      <c r="E157" s="206"/>
      <c r="F157" s="259" t="s">
        <v>522</v>
      </c>
      <c r="G157" s="206"/>
      <c r="H157" s="258" t="s">
        <v>556</v>
      </c>
      <c r="I157" s="258" t="s">
        <v>518</v>
      </c>
      <c r="J157" s="258">
        <v>50</v>
      </c>
      <c r="K157" s="254"/>
    </row>
    <row r="158" s="1" customFormat="1" ht="15" customHeight="1">
      <c r="B158" s="231"/>
      <c r="C158" s="258" t="s">
        <v>541</v>
      </c>
      <c r="D158" s="206"/>
      <c r="E158" s="206"/>
      <c r="F158" s="259" t="s">
        <v>522</v>
      </c>
      <c r="G158" s="206"/>
      <c r="H158" s="258" t="s">
        <v>556</v>
      </c>
      <c r="I158" s="258" t="s">
        <v>518</v>
      </c>
      <c r="J158" s="258">
        <v>50</v>
      </c>
      <c r="K158" s="254"/>
    </row>
    <row r="159" s="1" customFormat="1" ht="15" customHeight="1">
      <c r="B159" s="231"/>
      <c r="C159" s="258" t="s">
        <v>78</v>
      </c>
      <c r="D159" s="206"/>
      <c r="E159" s="206"/>
      <c r="F159" s="259" t="s">
        <v>516</v>
      </c>
      <c r="G159" s="206"/>
      <c r="H159" s="258" t="s">
        <v>578</v>
      </c>
      <c r="I159" s="258" t="s">
        <v>518</v>
      </c>
      <c r="J159" s="258" t="s">
        <v>579</v>
      </c>
      <c r="K159" s="254"/>
    </row>
    <row r="160" s="1" customFormat="1" ht="15" customHeight="1">
      <c r="B160" s="231"/>
      <c r="C160" s="258" t="s">
        <v>580</v>
      </c>
      <c r="D160" s="206"/>
      <c r="E160" s="206"/>
      <c r="F160" s="259" t="s">
        <v>516</v>
      </c>
      <c r="G160" s="206"/>
      <c r="H160" s="258" t="s">
        <v>581</v>
      </c>
      <c r="I160" s="258" t="s">
        <v>551</v>
      </c>
      <c r="J160" s="258"/>
      <c r="K160" s="254"/>
    </row>
    <row r="161" s="1" customFormat="1" ht="15" customHeight="1">
      <c r="B161" s="260"/>
      <c r="C161" s="240"/>
      <c r="D161" s="240"/>
      <c r="E161" s="240"/>
      <c r="F161" s="240"/>
      <c r="G161" s="240"/>
      <c r="H161" s="240"/>
      <c r="I161" s="240"/>
      <c r="J161" s="240"/>
      <c r="K161" s="261"/>
    </row>
    <row r="162" s="1" customFormat="1" ht="18.75" customHeight="1">
      <c r="B162" s="242"/>
      <c r="C162" s="252"/>
      <c r="D162" s="252"/>
      <c r="E162" s="252"/>
      <c r="F162" s="262"/>
      <c r="G162" s="252"/>
      <c r="H162" s="252"/>
      <c r="I162" s="252"/>
      <c r="J162" s="252"/>
      <c r="K162" s="242"/>
    </row>
    <row r="163" s="1" customFormat="1" ht="18.75" customHeight="1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</row>
    <row r="164" s="1" customFormat="1" ht="7.5" customHeight="1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="1" customFormat="1" ht="45" customHeight="1">
      <c r="B165" s="196"/>
      <c r="C165" s="197" t="s">
        <v>582</v>
      </c>
      <c r="D165" s="197"/>
      <c r="E165" s="197"/>
      <c r="F165" s="197"/>
      <c r="G165" s="197"/>
      <c r="H165" s="197"/>
      <c r="I165" s="197"/>
      <c r="J165" s="197"/>
      <c r="K165" s="198"/>
    </row>
    <row r="166" s="1" customFormat="1" ht="17.25" customHeight="1">
      <c r="B166" s="196"/>
      <c r="C166" s="221" t="s">
        <v>510</v>
      </c>
      <c r="D166" s="221"/>
      <c r="E166" s="221"/>
      <c r="F166" s="221" t="s">
        <v>511</v>
      </c>
      <c r="G166" s="263"/>
      <c r="H166" s="264" t="s">
        <v>50</v>
      </c>
      <c r="I166" s="264" t="s">
        <v>53</v>
      </c>
      <c r="J166" s="221" t="s">
        <v>512</v>
      </c>
      <c r="K166" s="198"/>
    </row>
    <row r="167" s="1" customFormat="1" ht="17.25" customHeight="1">
      <c r="B167" s="199"/>
      <c r="C167" s="223" t="s">
        <v>513</v>
      </c>
      <c r="D167" s="223"/>
      <c r="E167" s="223"/>
      <c r="F167" s="224" t="s">
        <v>514</v>
      </c>
      <c r="G167" s="265"/>
      <c r="H167" s="266"/>
      <c r="I167" s="266"/>
      <c r="J167" s="223" t="s">
        <v>515</v>
      </c>
      <c r="K167" s="201"/>
    </row>
    <row r="168" s="1" customFormat="1" ht="5.25" customHeight="1">
      <c r="B168" s="231"/>
      <c r="C168" s="226"/>
      <c r="D168" s="226"/>
      <c r="E168" s="226"/>
      <c r="F168" s="226"/>
      <c r="G168" s="227"/>
      <c r="H168" s="226"/>
      <c r="I168" s="226"/>
      <c r="J168" s="226"/>
      <c r="K168" s="254"/>
    </row>
    <row r="169" s="1" customFormat="1" ht="15" customHeight="1">
      <c r="B169" s="231"/>
      <c r="C169" s="206" t="s">
        <v>519</v>
      </c>
      <c r="D169" s="206"/>
      <c r="E169" s="206"/>
      <c r="F169" s="229" t="s">
        <v>516</v>
      </c>
      <c r="G169" s="206"/>
      <c r="H169" s="206" t="s">
        <v>556</v>
      </c>
      <c r="I169" s="206" t="s">
        <v>518</v>
      </c>
      <c r="J169" s="206">
        <v>120</v>
      </c>
      <c r="K169" s="254"/>
    </row>
    <row r="170" s="1" customFormat="1" ht="15" customHeight="1">
      <c r="B170" s="231"/>
      <c r="C170" s="206" t="s">
        <v>565</v>
      </c>
      <c r="D170" s="206"/>
      <c r="E170" s="206"/>
      <c r="F170" s="229" t="s">
        <v>516</v>
      </c>
      <c r="G170" s="206"/>
      <c r="H170" s="206" t="s">
        <v>566</v>
      </c>
      <c r="I170" s="206" t="s">
        <v>518</v>
      </c>
      <c r="J170" s="206" t="s">
        <v>567</v>
      </c>
      <c r="K170" s="254"/>
    </row>
    <row r="171" s="1" customFormat="1" ht="15" customHeight="1">
      <c r="B171" s="231"/>
      <c r="C171" s="206" t="s">
        <v>464</v>
      </c>
      <c r="D171" s="206"/>
      <c r="E171" s="206"/>
      <c r="F171" s="229" t="s">
        <v>516</v>
      </c>
      <c r="G171" s="206"/>
      <c r="H171" s="206" t="s">
        <v>583</v>
      </c>
      <c r="I171" s="206" t="s">
        <v>518</v>
      </c>
      <c r="J171" s="206" t="s">
        <v>567</v>
      </c>
      <c r="K171" s="254"/>
    </row>
    <row r="172" s="1" customFormat="1" ht="15" customHeight="1">
      <c r="B172" s="231"/>
      <c r="C172" s="206" t="s">
        <v>521</v>
      </c>
      <c r="D172" s="206"/>
      <c r="E172" s="206"/>
      <c r="F172" s="229" t="s">
        <v>522</v>
      </c>
      <c r="G172" s="206"/>
      <c r="H172" s="206" t="s">
        <v>583</v>
      </c>
      <c r="I172" s="206" t="s">
        <v>518</v>
      </c>
      <c r="J172" s="206">
        <v>50</v>
      </c>
      <c r="K172" s="254"/>
    </row>
    <row r="173" s="1" customFormat="1" ht="15" customHeight="1">
      <c r="B173" s="231"/>
      <c r="C173" s="206" t="s">
        <v>524</v>
      </c>
      <c r="D173" s="206"/>
      <c r="E173" s="206"/>
      <c r="F173" s="229" t="s">
        <v>516</v>
      </c>
      <c r="G173" s="206"/>
      <c r="H173" s="206" t="s">
        <v>583</v>
      </c>
      <c r="I173" s="206" t="s">
        <v>526</v>
      </c>
      <c r="J173" s="206"/>
      <c r="K173" s="254"/>
    </row>
    <row r="174" s="1" customFormat="1" ht="15" customHeight="1">
      <c r="B174" s="231"/>
      <c r="C174" s="206" t="s">
        <v>535</v>
      </c>
      <c r="D174" s="206"/>
      <c r="E174" s="206"/>
      <c r="F174" s="229" t="s">
        <v>522</v>
      </c>
      <c r="G174" s="206"/>
      <c r="H174" s="206" t="s">
        <v>583</v>
      </c>
      <c r="I174" s="206" t="s">
        <v>518</v>
      </c>
      <c r="J174" s="206">
        <v>50</v>
      </c>
      <c r="K174" s="254"/>
    </row>
    <row r="175" s="1" customFormat="1" ht="15" customHeight="1">
      <c r="B175" s="231"/>
      <c r="C175" s="206" t="s">
        <v>543</v>
      </c>
      <c r="D175" s="206"/>
      <c r="E175" s="206"/>
      <c r="F175" s="229" t="s">
        <v>522</v>
      </c>
      <c r="G175" s="206"/>
      <c r="H175" s="206" t="s">
        <v>583</v>
      </c>
      <c r="I175" s="206" t="s">
        <v>518</v>
      </c>
      <c r="J175" s="206">
        <v>50</v>
      </c>
      <c r="K175" s="254"/>
    </row>
    <row r="176" s="1" customFormat="1" ht="15" customHeight="1">
      <c r="B176" s="231"/>
      <c r="C176" s="206" t="s">
        <v>541</v>
      </c>
      <c r="D176" s="206"/>
      <c r="E176" s="206"/>
      <c r="F176" s="229" t="s">
        <v>522</v>
      </c>
      <c r="G176" s="206"/>
      <c r="H176" s="206" t="s">
        <v>583</v>
      </c>
      <c r="I176" s="206" t="s">
        <v>518</v>
      </c>
      <c r="J176" s="206">
        <v>50</v>
      </c>
      <c r="K176" s="254"/>
    </row>
    <row r="177" s="1" customFormat="1" ht="15" customHeight="1">
      <c r="B177" s="231"/>
      <c r="C177" s="206" t="s">
        <v>82</v>
      </c>
      <c r="D177" s="206"/>
      <c r="E177" s="206"/>
      <c r="F177" s="229" t="s">
        <v>516</v>
      </c>
      <c r="G177" s="206"/>
      <c r="H177" s="206" t="s">
        <v>584</v>
      </c>
      <c r="I177" s="206" t="s">
        <v>585</v>
      </c>
      <c r="J177" s="206"/>
      <c r="K177" s="254"/>
    </row>
    <row r="178" s="1" customFormat="1" ht="15" customHeight="1">
      <c r="B178" s="231"/>
      <c r="C178" s="206" t="s">
        <v>53</v>
      </c>
      <c r="D178" s="206"/>
      <c r="E178" s="206"/>
      <c r="F178" s="229" t="s">
        <v>516</v>
      </c>
      <c r="G178" s="206"/>
      <c r="H178" s="206" t="s">
        <v>586</v>
      </c>
      <c r="I178" s="206" t="s">
        <v>587</v>
      </c>
      <c r="J178" s="206">
        <v>1</v>
      </c>
      <c r="K178" s="254"/>
    </row>
    <row r="179" s="1" customFormat="1" ht="15" customHeight="1">
      <c r="B179" s="231"/>
      <c r="C179" s="206" t="s">
        <v>49</v>
      </c>
      <c r="D179" s="206"/>
      <c r="E179" s="206"/>
      <c r="F179" s="229" t="s">
        <v>516</v>
      </c>
      <c r="G179" s="206"/>
      <c r="H179" s="206" t="s">
        <v>588</v>
      </c>
      <c r="I179" s="206" t="s">
        <v>518</v>
      </c>
      <c r="J179" s="206">
        <v>20</v>
      </c>
      <c r="K179" s="254"/>
    </row>
    <row r="180" s="1" customFormat="1" ht="15" customHeight="1">
      <c r="B180" s="231"/>
      <c r="C180" s="206" t="s">
        <v>50</v>
      </c>
      <c r="D180" s="206"/>
      <c r="E180" s="206"/>
      <c r="F180" s="229" t="s">
        <v>516</v>
      </c>
      <c r="G180" s="206"/>
      <c r="H180" s="206" t="s">
        <v>589</v>
      </c>
      <c r="I180" s="206" t="s">
        <v>518</v>
      </c>
      <c r="J180" s="206">
        <v>255</v>
      </c>
      <c r="K180" s="254"/>
    </row>
    <row r="181" s="1" customFormat="1" ht="15" customHeight="1">
      <c r="B181" s="231"/>
      <c r="C181" s="206" t="s">
        <v>83</v>
      </c>
      <c r="D181" s="206"/>
      <c r="E181" s="206"/>
      <c r="F181" s="229" t="s">
        <v>516</v>
      </c>
      <c r="G181" s="206"/>
      <c r="H181" s="206" t="s">
        <v>480</v>
      </c>
      <c r="I181" s="206" t="s">
        <v>518</v>
      </c>
      <c r="J181" s="206">
        <v>10</v>
      </c>
      <c r="K181" s="254"/>
    </row>
    <row r="182" s="1" customFormat="1" ht="15" customHeight="1">
      <c r="B182" s="231"/>
      <c r="C182" s="206" t="s">
        <v>84</v>
      </c>
      <c r="D182" s="206"/>
      <c r="E182" s="206"/>
      <c r="F182" s="229" t="s">
        <v>516</v>
      </c>
      <c r="G182" s="206"/>
      <c r="H182" s="206" t="s">
        <v>590</v>
      </c>
      <c r="I182" s="206" t="s">
        <v>551</v>
      </c>
      <c r="J182" s="206"/>
      <c r="K182" s="254"/>
    </row>
    <row r="183" s="1" customFormat="1" ht="15" customHeight="1">
      <c r="B183" s="231"/>
      <c r="C183" s="206" t="s">
        <v>591</v>
      </c>
      <c r="D183" s="206"/>
      <c r="E183" s="206"/>
      <c r="F183" s="229" t="s">
        <v>516</v>
      </c>
      <c r="G183" s="206"/>
      <c r="H183" s="206" t="s">
        <v>592</v>
      </c>
      <c r="I183" s="206" t="s">
        <v>551</v>
      </c>
      <c r="J183" s="206"/>
      <c r="K183" s="254"/>
    </row>
    <row r="184" s="1" customFormat="1" ht="15" customHeight="1">
      <c r="B184" s="231"/>
      <c r="C184" s="206" t="s">
        <v>580</v>
      </c>
      <c r="D184" s="206"/>
      <c r="E184" s="206"/>
      <c r="F184" s="229" t="s">
        <v>516</v>
      </c>
      <c r="G184" s="206"/>
      <c r="H184" s="206" t="s">
        <v>593</v>
      </c>
      <c r="I184" s="206" t="s">
        <v>551</v>
      </c>
      <c r="J184" s="206"/>
      <c r="K184" s="254"/>
    </row>
    <row r="185" s="1" customFormat="1" ht="15" customHeight="1">
      <c r="B185" s="231"/>
      <c r="C185" s="206" t="s">
        <v>86</v>
      </c>
      <c r="D185" s="206"/>
      <c r="E185" s="206"/>
      <c r="F185" s="229" t="s">
        <v>522</v>
      </c>
      <c r="G185" s="206"/>
      <c r="H185" s="206" t="s">
        <v>594</v>
      </c>
      <c r="I185" s="206" t="s">
        <v>518</v>
      </c>
      <c r="J185" s="206">
        <v>50</v>
      </c>
      <c r="K185" s="254"/>
    </row>
    <row r="186" s="1" customFormat="1" ht="15" customHeight="1">
      <c r="B186" s="231"/>
      <c r="C186" s="206" t="s">
        <v>595</v>
      </c>
      <c r="D186" s="206"/>
      <c r="E186" s="206"/>
      <c r="F186" s="229" t="s">
        <v>522</v>
      </c>
      <c r="G186" s="206"/>
      <c r="H186" s="206" t="s">
        <v>596</v>
      </c>
      <c r="I186" s="206" t="s">
        <v>597</v>
      </c>
      <c r="J186" s="206"/>
      <c r="K186" s="254"/>
    </row>
    <row r="187" s="1" customFormat="1" ht="15" customHeight="1">
      <c r="B187" s="231"/>
      <c r="C187" s="206" t="s">
        <v>598</v>
      </c>
      <c r="D187" s="206"/>
      <c r="E187" s="206"/>
      <c r="F187" s="229" t="s">
        <v>522</v>
      </c>
      <c r="G187" s="206"/>
      <c r="H187" s="206" t="s">
        <v>599</v>
      </c>
      <c r="I187" s="206" t="s">
        <v>597</v>
      </c>
      <c r="J187" s="206"/>
      <c r="K187" s="254"/>
    </row>
    <row r="188" s="1" customFormat="1" ht="15" customHeight="1">
      <c r="B188" s="231"/>
      <c r="C188" s="206" t="s">
        <v>600</v>
      </c>
      <c r="D188" s="206"/>
      <c r="E188" s="206"/>
      <c r="F188" s="229" t="s">
        <v>522</v>
      </c>
      <c r="G188" s="206"/>
      <c r="H188" s="206" t="s">
        <v>601</v>
      </c>
      <c r="I188" s="206" t="s">
        <v>597</v>
      </c>
      <c r="J188" s="206"/>
      <c r="K188" s="254"/>
    </row>
    <row r="189" s="1" customFormat="1" ht="15" customHeight="1">
      <c r="B189" s="231"/>
      <c r="C189" s="267" t="s">
        <v>602</v>
      </c>
      <c r="D189" s="206"/>
      <c r="E189" s="206"/>
      <c r="F189" s="229" t="s">
        <v>522</v>
      </c>
      <c r="G189" s="206"/>
      <c r="H189" s="206" t="s">
        <v>603</v>
      </c>
      <c r="I189" s="206" t="s">
        <v>604</v>
      </c>
      <c r="J189" s="268" t="s">
        <v>605</v>
      </c>
      <c r="K189" s="254"/>
    </row>
    <row r="190" s="1" customFormat="1" ht="15" customHeight="1">
      <c r="B190" s="231"/>
      <c r="C190" s="267" t="s">
        <v>38</v>
      </c>
      <c r="D190" s="206"/>
      <c r="E190" s="206"/>
      <c r="F190" s="229" t="s">
        <v>516</v>
      </c>
      <c r="G190" s="206"/>
      <c r="H190" s="203" t="s">
        <v>606</v>
      </c>
      <c r="I190" s="206" t="s">
        <v>607</v>
      </c>
      <c r="J190" s="206"/>
      <c r="K190" s="254"/>
    </row>
    <row r="191" s="1" customFormat="1" ht="15" customHeight="1">
      <c r="B191" s="231"/>
      <c r="C191" s="267" t="s">
        <v>608</v>
      </c>
      <c r="D191" s="206"/>
      <c r="E191" s="206"/>
      <c r="F191" s="229" t="s">
        <v>516</v>
      </c>
      <c r="G191" s="206"/>
      <c r="H191" s="206" t="s">
        <v>609</v>
      </c>
      <c r="I191" s="206" t="s">
        <v>551</v>
      </c>
      <c r="J191" s="206"/>
      <c r="K191" s="254"/>
    </row>
    <row r="192" s="1" customFormat="1" ht="15" customHeight="1">
      <c r="B192" s="231"/>
      <c r="C192" s="267" t="s">
        <v>610</v>
      </c>
      <c r="D192" s="206"/>
      <c r="E192" s="206"/>
      <c r="F192" s="229" t="s">
        <v>516</v>
      </c>
      <c r="G192" s="206"/>
      <c r="H192" s="206" t="s">
        <v>611</v>
      </c>
      <c r="I192" s="206" t="s">
        <v>551</v>
      </c>
      <c r="J192" s="206"/>
      <c r="K192" s="254"/>
    </row>
    <row r="193" s="1" customFormat="1" ht="15" customHeight="1">
      <c r="B193" s="231"/>
      <c r="C193" s="267" t="s">
        <v>612</v>
      </c>
      <c r="D193" s="206"/>
      <c r="E193" s="206"/>
      <c r="F193" s="229" t="s">
        <v>522</v>
      </c>
      <c r="G193" s="206"/>
      <c r="H193" s="206" t="s">
        <v>613</v>
      </c>
      <c r="I193" s="206" t="s">
        <v>551</v>
      </c>
      <c r="J193" s="206"/>
      <c r="K193" s="254"/>
    </row>
    <row r="194" s="1" customFormat="1" ht="15" customHeight="1">
      <c r="B194" s="260"/>
      <c r="C194" s="269"/>
      <c r="D194" s="240"/>
      <c r="E194" s="240"/>
      <c r="F194" s="240"/>
      <c r="G194" s="240"/>
      <c r="H194" s="240"/>
      <c r="I194" s="240"/>
      <c r="J194" s="240"/>
      <c r="K194" s="261"/>
    </row>
    <row r="195" s="1" customFormat="1" ht="18.75" customHeight="1">
      <c r="B195" s="242"/>
      <c r="C195" s="252"/>
      <c r="D195" s="252"/>
      <c r="E195" s="252"/>
      <c r="F195" s="262"/>
      <c r="G195" s="252"/>
      <c r="H195" s="252"/>
      <c r="I195" s="252"/>
      <c r="J195" s="252"/>
      <c r="K195" s="242"/>
    </row>
    <row r="196" s="1" customFormat="1" ht="18.75" customHeight="1">
      <c r="B196" s="242"/>
      <c r="C196" s="252"/>
      <c r="D196" s="252"/>
      <c r="E196" s="252"/>
      <c r="F196" s="262"/>
      <c r="G196" s="252"/>
      <c r="H196" s="252"/>
      <c r="I196" s="252"/>
      <c r="J196" s="252"/>
      <c r="K196" s="242"/>
    </row>
    <row r="197" s="1" customFormat="1" ht="18.75" customHeight="1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</row>
    <row r="198" s="1" customFormat="1" ht="13.5">
      <c r="B198" s="193"/>
      <c r="C198" s="194"/>
      <c r="D198" s="194"/>
      <c r="E198" s="194"/>
      <c r="F198" s="194"/>
      <c r="G198" s="194"/>
      <c r="H198" s="194"/>
      <c r="I198" s="194"/>
      <c r="J198" s="194"/>
      <c r="K198" s="195"/>
    </row>
    <row r="199" s="1" customFormat="1" ht="21">
      <c r="B199" s="196"/>
      <c r="C199" s="197" t="s">
        <v>614</v>
      </c>
      <c r="D199" s="197"/>
      <c r="E199" s="197"/>
      <c r="F199" s="197"/>
      <c r="G199" s="197"/>
      <c r="H199" s="197"/>
      <c r="I199" s="197"/>
      <c r="J199" s="197"/>
      <c r="K199" s="198"/>
    </row>
    <row r="200" s="1" customFormat="1" ht="25.5" customHeight="1">
      <c r="B200" s="196"/>
      <c r="C200" s="270" t="s">
        <v>615</v>
      </c>
      <c r="D200" s="270"/>
      <c r="E200" s="270"/>
      <c r="F200" s="270" t="s">
        <v>616</v>
      </c>
      <c r="G200" s="271"/>
      <c r="H200" s="270" t="s">
        <v>617</v>
      </c>
      <c r="I200" s="270"/>
      <c r="J200" s="270"/>
      <c r="K200" s="198"/>
    </row>
    <row r="201" s="1" customFormat="1" ht="5.25" customHeight="1">
      <c r="B201" s="231"/>
      <c r="C201" s="226"/>
      <c r="D201" s="226"/>
      <c r="E201" s="226"/>
      <c r="F201" s="226"/>
      <c r="G201" s="252"/>
      <c r="H201" s="226"/>
      <c r="I201" s="226"/>
      <c r="J201" s="226"/>
      <c r="K201" s="254"/>
    </row>
    <row r="202" s="1" customFormat="1" ht="15" customHeight="1">
      <c r="B202" s="231"/>
      <c r="C202" s="206" t="s">
        <v>607</v>
      </c>
      <c r="D202" s="206"/>
      <c r="E202" s="206"/>
      <c r="F202" s="229" t="s">
        <v>39</v>
      </c>
      <c r="G202" s="206"/>
      <c r="H202" s="206" t="s">
        <v>618</v>
      </c>
      <c r="I202" s="206"/>
      <c r="J202" s="206"/>
      <c r="K202" s="254"/>
    </row>
    <row r="203" s="1" customFormat="1" ht="15" customHeight="1">
      <c r="B203" s="231"/>
      <c r="C203" s="206"/>
      <c r="D203" s="206"/>
      <c r="E203" s="206"/>
      <c r="F203" s="229" t="s">
        <v>40</v>
      </c>
      <c r="G203" s="206"/>
      <c r="H203" s="206" t="s">
        <v>619</v>
      </c>
      <c r="I203" s="206"/>
      <c r="J203" s="206"/>
      <c r="K203" s="254"/>
    </row>
    <row r="204" s="1" customFormat="1" ht="15" customHeight="1">
      <c r="B204" s="231"/>
      <c r="C204" s="206"/>
      <c r="D204" s="206"/>
      <c r="E204" s="206"/>
      <c r="F204" s="229" t="s">
        <v>43</v>
      </c>
      <c r="G204" s="206"/>
      <c r="H204" s="206" t="s">
        <v>620</v>
      </c>
      <c r="I204" s="206"/>
      <c r="J204" s="206"/>
      <c r="K204" s="254"/>
    </row>
    <row r="205" s="1" customFormat="1" ht="15" customHeight="1">
      <c r="B205" s="231"/>
      <c r="C205" s="206"/>
      <c r="D205" s="206"/>
      <c r="E205" s="206"/>
      <c r="F205" s="229" t="s">
        <v>41</v>
      </c>
      <c r="G205" s="206"/>
      <c r="H205" s="206" t="s">
        <v>621</v>
      </c>
      <c r="I205" s="206"/>
      <c r="J205" s="206"/>
      <c r="K205" s="254"/>
    </row>
    <row r="206" s="1" customFormat="1" ht="15" customHeight="1">
      <c r="B206" s="231"/>
      <c r="C206" s="206"/>
      <c r="D206" s="206"/>
      <c r="E206" s="206"/>
      <c r="F206" s="229" t="s">
        <v>42</v>
      </c>
      <c r="G206" s="206"/>
      <c r="H206" s="206" t="s">
        <v>622</v>
      </c>
      <c r="I206" s="206"/>
      <c r="J206" s="206"/>
      <c r="K206" s="254"/>
    </row>
    <row r="207" s="1" customFormat="1" ht="15" customHeight="1">
      <c r="B207" s="231"/>
      <c r="C207" s="206"/>
      <c r="D207" s="206"/>
      <c r="E207" s="206"/>
      <c r="F207" s="229"/>
      <c r="G207" s="206"/>
      <c r="H207" s="206"/>
      <c r="I207" s="206"/>
      <c r="J207" s="206"/>
      <c r="K207" s="254"/>
    </row>
    <row r="208" s="1" customFormat="1" ht="15" customHeight="1">
      <c r="B208" s="231"/>
      <c r="C208" s="206" t="s">
        <v>563</v>
      </c>
      <c r="D208" s="206"/>
      <c r="E208" s="206"/>
      <c r="F208" s="229" t="s">
        <v>72</v>
      </c>
      <c r="G208" s="206"/>
      <c r="H208" s="206" t="s">
        <v>623</v>
      </c>
      <c r="I208" s="206"/>
      <c r="J208" s="206"/>
      <c r="K208" s="254"/>
    </row>
    <row r="209" s="1" customFormat="1" ht="15" customHeight="1">
      <c r="B209" s="231"/>
      <c r="C209" s="206"/>
      <c r="D209" s="206"/>
      <c r="E209" s="206"/>
      <c r="F209" s="229" t="s">
        <v>458</v>
      </c>
      <c r="G209" s="206"/>
      <c r="H209" s="206" t="s">
        <v>459</v>
      </c>
      <c r="I209" s="206"/>
      <c r="J209" s="206"/>
      <c r="K209" s="254"/>
    </row>
    <row r="210" s="1" customFormat="1" ht="15" customHeight="1">
      <c r="B210" s="231"/>
      <c r="C210" s="206"/>
      <c r="D210" s="206"/>
      <c r="E210" s="206"/>
      <c r="F210" s="229" t="s">
        <v>456</v>
      </c>
      <c r="G210" s="206"/>
      <c r="H210" s="206" t="s">
        <v>624</v>
      </c>
      <c r="I210" s="206"/>
      <c r="J210" s="206"/>
      <c r="K210" s="254"/>
    </row>
    <row r="211" s="1" customFormat="1" ht="15" customHeight="1">
      <c r="B211" s="272"/>
      <c r="C211" s="206"/>
      <c r="D211" s="206"/>
      <c r="E211" s="206"/>
      <c r="F211" s="229" t="s">
        <v>460</v>
      </c>
      <c r="G211" s="267"/>
      <c r="H211" s="258" t="s">
        <v>461</v>
      </c>
      <c r="I211" s="258"/>
      <c r="J211" s="258"/>
      <c r="K211" s="273"/>
    </row>
    <row r="212" s="1" customFormat="1" ht="15" customHeight="1">
      <c r="B212" s="272"/>
      <c r="C212" s="206"/>
      <c r="D212" s="206"/>
      <c r="E212" s="206"/>
      <c r="F212" s="229" t="s">
        <v>462</v>
      </c>
      <c r="G212" s="267"/>
      <c r="H212" s="258" t="s">
        <v>625</v>
      </c>
      <c r="I212" s="258"/>
      <c r="J212" s="258"/>
      <c r="K212" s="273"/>
    </row>
    <row r="213" s="1" customFormat="1" ht="15" customHeight="1">
      <c r="B213" s="272"/>
      <c r="C213" s="206"/>
      <c r="D213" s="206"/>
      <c r="E213" s="206"/>
      <c r="F213" s="229"/>
      <c r="G213" s="267"/>
      <c r="H213" s="258"/>
      <c r="I213" s="258"/>
      <c r="J213" s="258"/>
      <c r="K213" s="273"/>
    </row>
    <row r="214" s="1" customFormat="1" ht="15" customHeight="1">
      <c r="B214" s="272"/>
      <c r="C214" s="206" t="s">
        <v>587</v>
      </c>
      <c r="D214" s="206"/>
      <c r="E214" s="206"/>
      <c r="F214" s="229">
        <v>1</v>
      </c>
      <c r="G214" s="267"/>
      <c r="H214" s="258" t="s">
        <v>626</v>
      </c>
      <c r="I214" s="258"/>
      <c r="J214" s="258"/>
      <c r="K214" s="273"/>
    </row>
    <row r="215" s="1" customFormat="1" ht="15" customHeight="1">
      <c r="B215" s="272"/>
      <c r="C215" s="206"/>
      <c r="D215" s="206"/>
      <c r="E215" s="206"/>
      <c r="F215" s="229">
        <v>2</v>
      </c>
      <c r="G215" s="267"/>
      <c r="H215" s="258" t="s">
        <v>627</v>
      </c>
      <c r="I215" s="258"/>
      <c r="J215" s="258"/>
      <c r="K215" s="273"/>
    </row>
    <row r="216" s="1" customFormat="1" ht="15" customHeight="1">
      <c r="B216" s="272"/>
      <c r="C216" s="206"/>
      <c r="D216" s="206"/>
      <c r="E216" s="206"/>
      <c r="F216" s="229">
        <v>3</v>
      </c>
      <c r="G216" s="267"/>
      <c r="H216" s="258" t="s">
        <v>628</v>
      </c>
      <c r="I216" s="258"/>
      <c r="J216" s="258"/>
      <c r="K216" s="273"/>
    </row>
    <row r="217" s="1" customFormat="1" ht="15" customHeight="1">
      <c r="B217" s="272"/>
      <c r="C217" s="206"/>
      <c r="D217" s="206"/>
      <c r="E217" s="206"/>
      <c r="F217" s="229">
        <v>4</v>
      </c>
      <c r="G217" s="267"/>
      <c r="H217" s="258" t="s">
        <v>629</v>
      </c>
      <c r="I217" s="258"/>
      <c r="J217" s="258"/>
      <c r="K217" s="273"/>
    </row>
    <row r="218" s="1" customFormat="1" ht="12.75" customHeight="1">
      <c r="B218" s="274"/>
      <c r="C218" s="275"/>
      <c r="D218" s="275"/>
      <c r="E218" s="275"/>
      <c r="F218" s="275"/>
      <c r="G218" s="275"/>
      <c r="H218" s="275"/>
      <c r="I218" s="275"/>
      <c r="J218" s="275"/>
      <c r="K218" s="27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Beranová Andrea Ing.</dc:creator>
  <cp:lastModifiedBy>Beranová Andrea Ing.</cp:lastModifiedBy>
  <dcterms:created xsi:type="dcterms:W3CDTF">2022-11-14T07:00:50Z</dcterms:created>
  <dcterms:modified xsi:type="dcterms:W3CDTF">2022-11-14T07:00:52Z</dcterms:modified>
</cp:coreProperties>
</file>