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C01 - stavební" sheetId="2" r:id="rId2"/>
    <sheet name="C02 - ZTI+VZT" sheetId="3" r:id="rId3"/>
    <sheet name="C03 - Elektro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'C01 - stavební'!$C$107:$K$423</definedName>
    <definedName name="_xlnm.Print_Area" localSheetId="1">'C01 - stavební'!$C$4:$J$39,'C01 - stavební'!$C$45:$J$89,'C01 - stavební'!$C$95:$K$423</definedName>
    <definedName name="_xlnm.Print_Titles" localSheetId="1">'C01 - stavební'!$107:$107</definedName>
    <definedName name="_xlnm._FilterDatabase" localSheetId="2" hidden="1">'C02 - ZTI+VZT'!$C$78:$K$81</definedName>
    <definedName name="_xlnm.Print_Area" localSheetId="2">'C02 - ZTI+VZT'!$C$4:$J$39,'C02 - ZTI+VZT'!$C$45:$J$60,'C02 - ZTI+VZT'!$C$66:$K$81</definedName>
    <definedName name="_xlnm.Print_Titles" localSheetId="2">'C02 - ZTI+VZT'!$78:$78</definedName>
    <definedName name="_xlnm._FilterDatabase" localSheetId="3" hidden="1">'C03 - Elektro'!$C$78:$K$81</definedName>
    <definedName name="_xlnm.Print_Area" localSheetId="3">'C03 - Elektro'!$C$4:$J$39,'C03 - Elektro'!$C$45:$J$60,'C03 - Elektro'!$C$66:$K$81</definedName>
    <definedName name="_xlnm.Print_Titles" localSheetId="3">'C03 - Elektro'!$78:$78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0"/>
  <c r="BH80"/>
  <c r="BG80"/>
  <c r="BF80"/>
  <c r="T80"/>
  <c r="T79"/>
  <c r="R80"/>
  <c r="R79"/>
  <c r="P80"/>
  <c r="P79"/>
  <c i="1" r="AU57"/>
  <c i="4" r="F73"/>
  <c r="E71"/>
  <c r="F52"/>
  <c r="E50"/>
  <c r="J24"/>
  <c r="E24"/>
  <c r="J76"/>
  <c r="J23"/>
  <c r="J21"/>
  <c r="E21"/>
  <c r="J54"/>
  <c r="J20"/>
  <c r="J18"/>
  <c r="E18"/>
  <c r="F55"/>
  <c r="J17"/>
  <c r="J15"/>
  <c r="E15"/>
  <c r="F75"/>
  <c r="J14"/>
  <c r="J12"/>
  <c r="J73"/>
  <c r="E7"/>
  <c r="E69"/>
  <c i="3" r="J37"/>
  <c r="J36"/>
  <c i="1" r="AY56"/>
  <c i="3" r="J35"/>
  <c i="1" r="AX56"/>
  <c i="3" r="BI80"/>
  <c r="BH80"/>
  <c r="BG80"/>
  <c r="BF80"/>
  <c r="T80"/>
  <c r="T79"/>
  <c r="R80"/>
  <c r="R79"/>
  <c r="P80"/>
  <c r="P79"/>
  <c i="1" r="AU56"/>
  <c i="3" r="F73"/>
  <c r="E71"/>
  <c r="F52"/>
  <c r="E50"/>
  <c r="J24"/>
  <c r="E24"/>
  <c r="J76"/>
  <c r="J23"/>
  <c r="J21"/>
  <c r="E21"/>
  <c r="J75"/>
  <c r="J20"/>
  <c r="J18"/>
  <c r="E18"/>
  <c r="F55"/>
  <c r="J17"/>
  <c r="J15"/>
  <c r="E15"/>
  <c r="F75"/>
  <c r="J14"/>
  <c r="J12"/>
  <c r="J52"/>
  <c r="E7"/>
  <c r="E69"/>
  <c i="2" r="J37"/>
  <c r="J36"/>
  <c i="1" r="AY55"/>
  <c i="2" r="J35"/>
  <c i="1" r="AX55"/>
  <c i="2" r="BI422"/>
  <c r="BH422"/>
  <c r="BG422"/>
  <c r="BF422"/>
  <c r="T422"/>
  <c r="T421"/>
  <c r="R422"/>
  <c r="R421"/>
  <c r="P422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T402"/>
  <c r="R403"/>
  <c r="R402"/>
  <c r="P403"/>
  <c r="P402"/>
  <c r="BI400"/>
  <c r="BH400"/>
  <c r="BG400"/>
  <c r="BF400"/>
  <c r="T400"/>
  <c r="T399"/>
  <c r="T398"/>
  <c r="R400"/>
  <c r="R399"/>
  <c r="R398"/>
  <c r="P400"/>
  <c r="P399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F102"/>
  <c r="E100"/>
  <c r="F52"/>
  <c r="E50"/>
  <c r="J24"/>
  <c r="E24"/>
  <c r="J105"/>
  <c r="J23"/>
  <c r="J21"/>
  <c r="E21"/>
  <c r="J54"/>
  <c r="J20"/>
  <c r="J18"/>
  <c r="E18"/>
  <c r="F105"/>
  <c r="J17"/>
  <c r="J15"/>
  <c r="E15"/>
  <c r="F54"/>
  <c r="J14"/>
  <c r="J12"/>
  <c r="J102"/>
  <c r="E7"/>
  <c r="E48"/>
  <c i="1" r="L50"/>
  <c r="AM50"/>
  <c r="AM49"/>
  <c r="L49"/>
  <c r="AM47"/>
  <c r="L47"/>
  <c r="L45"/>
  <c r="L44"/>
  <c i="2" r="J130"/>
  <c r="J301"/>
  <c r="BK290"/>
  <c r="J353"/>
  <c r="J317"/>
  <c i="4" r="BK80"/>
  <c i="2" r="J237"/>
  <c r="BK388"/>
  <c r="BK373"/>
  <c r="BK154"/>
  <c r="J280"/>
  <c r="J179"/>
  <c r="J199"/>
  <c r="J218"/>
  <c r="BK396"/>
  <c r="J205"/>
  <c r="BK385"/>
  <c r="BK407"/>
  <c r="J388"/>
  <c r="BK340"/>
  <c r="BK178"/>
  <c r="BK409"/>
  <c r="J197"/>
  <c r="J400"/>
  <c r="BK379"/>
  <c r="BK288"/>
  <c r="J250"/>
  <c r="BK336"/>
  <c r="J134"/>
  <c r="BK197"/>
  <c r="BK287"/>
  <c r="J363"/>
  <c r="J376"/>
  <c r="BK188"/>
  <c r="J265"/>
  <c r="J297"/>
  <c r="J393"/>
  <c r="J113"/>
  <c r="J181"/>
  <c r="J306"/>
  <c r="J235"/>
  <c r="J295"/>
  <c r="J361"/>
  <c i="4" r="J80"/>
  <c i="2" r="J312"/>
  <c r="J188"/>
  <c r="J349"/>
  <c r="J244"/>
  <c r="BK278"/>
  <c r="J299"/>
  <c r="BK119"/>
  <c r="BK211"/>
  <c i="4" r="F34"/>
  <c i="1" r="BA57"/>
  <c i="2" r="J373"/>
  <c r="J412"/>
  <c r="J248"/>
  <c r="BK218"/>
  <c r="BK132"/>
  <c r="BK152"/>
  <c r="J258"/>
  <c r="J128"/>
  <c r="J282"/>
  <c i="3" r="F36"/>
  <c i="1" r="BC56"/>
  <c i="2" r="BK191"/>
  <c r="J340"/>
  <c r="BK357"/>
  <c r="BK227"/>
  <c r="J326"/>
  <c r="BK139"/>
  <c r="BK365"/>
  <c r="J158"/>
  <c r="J319"/>
  <c r="J418"/>
  <c r="J288"/>
  <c r="J132"/>
  <c r="J156"/>
  <c r="BK267"/>
  <c r="BK209"/>
  <c r="BK297"/>
  <c r="BK319"/>
  <c r="J176"/>
  <c r="J342"/>
  <c r="BK376"/>
  <c r="J154"/>
  <c r="BK280"/>
  <c r="BK199"/>
  <c r="J227"/>
  <c r="BK172"/>
  <c r="BK371"/>
  <c r="J365"/>
  <c r="J355"/>
  <c r="BK207"/>
  <c r="BK334"/>
  <c r="BK130"/>
  <c r="J267"/>
  <c r="BK391"/>
  <c r="BK162"/>
  <c r="BK298"/>
  <c r="J278"/>
  <c r="J329"/>
  <c r="BK173"/>
  <c r="BK326"/>
  <c r="J290"/>
  <c r="BK258"/>
  <c r="BK313"/>
  <c r="BK367"/>
  <c r="J173"/>
  <c r="J357"/>
  <c r="BK168"/>
  <c r="J367"/>
  <c r="J385"/>
  <c r="J293"/>
  <c r="BK111"/>
  <c r="BK256"/>
  <c r="BK262"/>
  <c r="J274"/>
  <c r="BK383"/>
  <c r="J224"/>
  <c r="J409"/>
  <c r="J253"/>
  <c r="J178"/>
  <c r="J148"/>
  <c r="J298"/>
  <c r="BK195"/>
  <c r="BK312"/>
  <c r="J371"/>
  <c i="3" r="F35"/>
  <c i="1" r="BB56"/>
  <c i="2" r="BK353"/>
  <c r="BK242"/>
  <c r="BK306"/>
  <c r="J124"/>
  <c r="J172"/>
  <c r="BK224"/>
  <c r="J216"/>
  <c i="4" r="F36"/>
  <c i="1" r="BC57"/>
  <c i="2" r="J111"/>
  <c r="BK156"/>
  <c r="J141"/>
  <c i="1" r="AS54"/>
  <c i="4" r="F37"/>
  <c i="1" r="BD57"/>
  <c i="2" r="BK299"/>
  <c r="BK117"/>
  <c r="J351"/>
  <c r="BK285"/>
  <c r="BK121"/>
  <c r="J168"/>
  <c r="BK344"/>
  <c r="BK158"/>
  <c r="BK315"/>
  <c r="BK141"/>
  <c r="J322"/>
  <c r="BK422"/>
  <c r="BK137"/>
  <c r="J152"/>
  <c r="BK143"/>
  <c r="BK284"/>
  <c r="J191"/>
  <c r="BK214"/>
  <c i="3" r="F37"/>
  <c i="1" r="BD56"/>
  <c i="2" r="BK166"/>
  <c r="BK355"/>
  <c r="BK265"/>
  <c r="BK216"/>
  <c r="J239"/>
  <c r="BK146"/>
  <c r="J256"/>
  <c r="BK295"/>
  <c r="BK164"/>
  <c r="BK237"/>
  <c r="BK233"/>
  <c r="J207"/>
  <c r="J346"/>
  <c r="J139"/>
  <c r="J203"/>
  <c r="J304"/>
  <c r="BK170"/>
  <c r="J146"/>
  <c r="J334"/>
  <c r="BK259"/>
  <c r="J331"/>
  <c r="J164"/>
  <c r="J416"/>
  <c r="J209"/>
  <c r="BK412"/>
  <c r="BK414"/>
  <c r="BK128"/>
  <c r="J162"/>
  <c r="BK203"/>
  <c r="J308"/>
  <c i="3" r="BK80"/>
  <c i="2" r="J313"/>
  <c r="J220"/>
  <c r="BK293"/>
  <c r="BK361"/>
  <c r="BK369"/>
  <c r="J285"/>
  <c r="J222"/>
  <c r="BK302"/>
  <c r="J229"/>
  <c r="J381"/>
  <c r="J284"/>
  <c r="J407"/>
  <c r="BK250"/>
  <c r="BK179"/>
  <c r="BK248"/>
  <c r="BK332"/>
  <c r="BK150"/>
  <c r="BK239"/>
  <c r="J359"/>
  <c r="BK124"/>
  <c r="BK400"/>
  <c r="BK229"/>
  <c r="J242"/>
  <c r="BK346"/>
  <c r="J201"/>
  <c r="BK322"/>
  <c r="BK244"/>
  <c r="BK235"/>
  <c r="J383"/>
  <c r="J287"/>
  <c r="BK324"/>
  <c r="J160"/>
  <c r="J166"/>
  <c r="BK271"/>
  <c r="BK134"/>
  <c r="BK113"/>
  <c r="J310"/>
  <c r="BK184"/>
  <c i="4" r="F35"/>
  <c i="1" r="BB57"/>
  <c i="2" r="J259"/>
  <c r="BK393"/>
  <c r="BK342"/>
  <c r="J137"/>
  <c r="J193"/>
  <c r="J379"/>
  <c r="BK193"/>
  <c r="J403"/>
  <c r="BK381"/>
  <c r="J150"/>
  <c r="BK276"/>
  <c r="J332"/>
  <c r="J184"/>
  <c r="J324"/>
  <c r="J336"/>
  <c r="J195"/>
  <c r="J214"/>
  <c r="J143"/>
  <c r="J269"/>
  <c r="BK220"/>
  <c r="BK126"/>
  <c r="BK329"/>
  <c r="J121"/>
  <c r="BK186"/>
  <c r="BK351"/>
  <c r="BK176"/>
  <c r="J422"/>
  <c r="BK359"/>
  <c r="J396"/>
  <c r="BK317"/>
  <c r="J186"/>
  <c r="J170"/>
  <c r="J115"/>
  <c r="J420"/>
  <c r="J126"/>
  <c r="BK160"/>
  <c r="BK331"/>
  <c r="BK363"/>
  <c i="3" r="J34"/>
  <c i="1" r="AW56"/>
  <c i="2" r="BK418"/>
  <c r="J276"/>
  <c r="BK274"/>
  <c r="BK205"/>
  <c r="J117"/>
  <c i="3" r="J80"/>
  <c i="2" r="BK338"/>
  <c r="BK115"/>
  <c r="J391"/>
  <c r="BK222"/>
  <c r="BK310"/>
  <c r="J246"/>
  <c r="J262"/>
  <c r="BK148"/>
  <c r="BK420"/>
  <c r="J344"/>
  <c r="BK181"/>
  <c r="J414"/>
  <c r="J255"/>
  <c r="BK253"/>
  <c r="BK246"/>
  <c r="BK282"/>
  <c r="BK269"/>
  <c r="BK304"/>
  <c r="J211"/>
  <c r="BK308"/>
  <c r="BK201"/>
  <c r="J302"/>
  <c r="J369"/>
  <c r="BK416"/>
  <c r="BK301"/>
  <c r="BK349"/>
  <c r="J119"/>
  <c r="J338"/>
  <c r="BK403"/>
  <c r="BK255"/>
  <c r="J271"/>
  <c r="J315"/>
  <c r="J233"/>
  <c l="1" r="T110"/>
  <c r="T123"/>
  <c r="R145"/>
  <c r="BK215"/>
  <c r="J215"/>
  <c r="J66"/>
  <c r="P232"/>
  <c r="BK252"/>
  <c r="J252"/>
  <c r="J71"/>
  <c r="P264"/>
  <c r="R273"/>
  <c r="R292"/>
  <c r="T321"/>
  <c r="BK110"/>
  <c r="J110"/>
  <c r="J61"/>
  <c r="R123"/>
  <c r="BK175"/>
  <c r="J175"/>
  <c r="J65"/>
  <c r="R215"/>
  <c r="T226"/>
  <c r="P241"/>
  <c r="T252"/>
  <c r="R264"/>
  <c r="T273"/>
  <c r="P292"/>
  <c r="BK321"/>
  <c r="J321"/>
  <c r="J77"/>
  <c r="BK328"/>
  <c r="J328"/>
  <c r="J78"/>
  <c r="BK375"/>
  <c r="J375"/>
  <c r="J80"/>
  <c r="BK413"/>
  <c r="J413"/>
  <c r="J87"/>
  <c r="P110"/>
  <c r="P136"/>
  <c r="R175"/>
  <c r="BK232"/>
  <c r="T241"/>
  <c r="BK264"/>
  <c r="J264"/>
  <c r="J73"/>
  <c r="P273"/>
  <c r="T303"/>
  <c r="BK348"/>
  <c r="J348"/>
  <c r="J79"/>
  <c r="T375"/>
  <c r="P406"/>
  <c r="T413"/>
  <c r="R110"/>
  <c r="R136"/>
  <c r="T175"/>
  <c r="T232"/>
  <c r="R252"/>
  <c r="P303"/>
  <c r="R321"/>
  <c r="P348"/>
  <c r="R348"/>
  <c r="T406"/>
  <c r="T405"/>
  <c r="BK123"/>
  <c r="J123"/>
  <c r="J62"/>
  <c r="T136"/>
  <c r="T145"/>
  <c r="T215"/>
  <c r="R232"/>
  <c r="P252"/>
  <c r="T264"/>
  <c r="R303"/>
  <c r="T328"/>
  <c r="T348"/>
  <c r="R406"/>
  <c r="R405"/>
  <c r="R413"/>
  <c r="BK145"/>
  <c r="J145"/>
  <c r="J64"/>
  <c r="P145"/>
  <c r="P215"/>
  <c r="P226"/>
  <c r="BK241"/>
  <c r="J241"/>
  <c r="J70"/>
  <c r="BK292"/>
  <c r="J292"/>
  <c r="J75"/>
  <c r="T292"/>
  <c r="P321"/>
  <c r="R328"/>
  <c r="R375"/>
  <c r="BK406"/>
  <c r="J406"/>
  <c r="J85"/>
  <c r="P123"/>
  <c r="BK136"/>
  <c r="J136"/>
  <c r="J63"/>
  <c r="P175"/>
  <c r="BK226"/>
  <c r="J226"/>
  <c r="J67"/>
  <c r="R226"/>
  <c r="R241"/>
  <c r="BK273"/>
  <c r="J273"/>
  <c r="J74"/>
  <c r="BK303"/>
  <c r="J303"/>
  <c r="J76"/>
  <c r="P328"/>
  <c r="P375"/>
  <c r="P413"/>
  <c r="BK399"/>
  <c r="BK421"/>
  <c r="J421"/>
  <c r="J88"/>
  <c r="BK402"/>
  <c r="J402"/>
  <c r="J83"/>
  <c i="4" r="BK79"/>
  <c r="J79"/>
  <c i="2" r="BK411"/>
  <c r="J411"/>
  <c r="J86"/>
  <c r="BK261"/>
  <c r="J261"/>
  <c r="J72"/>
  <c i="3" r="BK79"/>
  <c r="J79"/>
  <c r="J59"/>
  <c i="4" r="F54"/>
  <c r="F76"/>
  <c r="J75"/>
  <c r="BE80"/>
  <c r="J52"/>
  <c r="E48"/>
  <c r="J55"/>
  <c i="2" r="J232"/>
  <c r="J69"/>
  <c i="3" r="J54"/>
  <c r="E48"/>
  <c i="2" r="J399"/>
  <c r="J82"/>
  <c i="3" r="J73"/>
  <c r="F76"/>
  <c r="F54"/>
  <c r="BE80"/>
  <c r="J55"/>
  <c i="2" r="E98"/>
  <c r="F104"/>
  <c r="BE124"/>
  <c r="BE170"/>
  <c r="BE181"/>
  <c r="BE191"/>
  <c r="BE199"/>
  <c r="BE203"/>
  <c r="BE205"/>
  <c r="BE250"/>
  <c r="BE265"/>
  <c r="BE278"/>
  <c r="BE285"/>
  <c r="BE287"/>
  <c r="BE288"/>
  <c r="BE293"/>
  <c r="BE304"/>
  <c r="BE306"/>
  <c r="BE313"/>
  <c r="BE324"/>
  <c r="BE342"/>
  <c r="BE349"/>
  <c r="BE357"/>
  <c r="BE369"/>
  <c r="J55"/>
  <c r="J104"/>
  <c r="BE126"/>
  <c r="BE156"/>
  <c r="BE168"/>
  <c r="BE172"/>
  <c r="BE178"/>
  <c r="BE207"/>
  <c r="BE209"/>
  <c r="BE269"/>
  <c r="BE271"/>
  <c r="BE297"/>
  <c r="BE355"/>
  <c r="J52"/>
  <c r="BE115"/>
  <c r="BE117"/>
  <c r="BE128"/>
  <c r="BE162"/>
  <c r="BE173"/>
  <c r="BE184"/>
  <c r="BE193"/>
  <c r="BE197"/>
  <c r="BE201"/>
  <c r="BE214"/>
  <c r="BE216"/>
  <c r="BE218"/>
  <c r="BE224"/>
  <c r="BE242"/>
  <c r="BE276"/>
  <c r="BE280"/>
  <c r="BE282"/>
  <c r="BE295"/>
  <c r="BE344"/>
  <c r="BE119"/>
  <c r="BE121"/>
  <c r="BE227"/>
  <c r="BE235"/>
  <c r="BE301"/>
  <c r="BE302"/>
  <c r="BE308"/>
  <c r="BE312"/>
  <c r="BE315"/>
  <c r="BE319"/>
  <c r="BE326"/>
  <c r="BE363"/>
  <c r="BE113"/>
  <c r="BE130"/>
  <c r="BE139"/>
  <c r="BE150"/>
  <c r="BE152"/>
  <c r="BE158"/>
  <c r="BE164"/>
  <c r="BE166"/>
  <c r="BE176"/>
  <c r="BE186"/>
  <c r="BE188"/>
  <c r="BE211"/>
  <c r="BE220"/>
  <c r="BE239"/>
  <c r="BE248"/>
  <c r="BE256"/>
  <c r="BE267"/>
  <c r="BE322"/>
  <c r="BE331"/>
  <c r="BE351"/>
  <c r="BE359"/>
  <c r="BE367"/>
  <c r="BE373"/>
  <c r="BE383"/>
  <c r="BE134"/>
  <c r="BE143"/>
  <c r="BE146"/>
  <c r="BE148"/>
  <c r="BE237"/>
  <c r="BE259"/>
  <c r="BE262"/>
  <c r="BE274"/>
  <c r="BE298"/>
  <c r="BE299"/>
  <c r="BE379"/>
  <c r="BE385"/>
  <c r="BE388"/>
  <c r="BE393"/>
  <c r="F55"/>
  <c r="BE222"/>
  <c r="BE244"/>
  <c r="BE246"/>
  <c r="BE258"/>
  <c r="BE284"/>
  <c r="BE310"/>
  <c r="BE329"/>
  <c r="BE332"/>
  <c r="BE336"/>
  <c r="BE338"/>
  <c r="BE346"/>
  <c r="BE353"/>
  <c r="BE361"/>
  <c r="BE365"/>
  <c r="BE391"/>
  <c r="BE409"/>
  <c r="BE414"/>
  <c r="BE422"/>
  <c r="BE111"/>
  <c r="BE132"/>
  <c r="BE137"/>
  <c r="BE141"/>
  <c r="BE154"/>
  <c r="BE160"/>
  <c r="BE179"/>
  <c r="BE195"/>
  <c r="BE229"/>
  <c r="BE233"/>
  <c r="BE253"/>
  <c r="BE255"/>
  <c r="BE290"/>
  <c r="BE317"/>
  <c r="BE334"/>
  <c r="BE340"/>
  <c r="BE371"/>
  <c r="BE376"/>
  <c r="BE381"/>
  <c r="BE396"/>
  <c r="BE400"/>
  <c r="BE403"/>
  <c r="BE407"/>
  <c r="BE412"/>
  <c r="BE416"/>
  <c r="BE418"/>
  <c r="BE420"/>
  <c i="4" r="F33"/>
  <c i="1" r="AZ57"/>
  <c i="2" r="F36"/>
  <c i="1" r="BC55"/>
  <c r="BC54"/>
  <c r="AY54"/>
  <c i="4" r="J34"/>
  <c i="1" r="AW57"/>
  <c i="3" r="J30"/>
  <c i="2" r="F34"/>
  <c i="1" r="BA55"/>
  <c i="3" r="F34"/>
  <c i="1" r="BA56"/>
  <c i="2" r="J34"/>
  <c i="1" r="AW55"/>
  <c i="3" r="J33"/>
  <c i="1" r="AV56"/>
  <c r="AT56"/>
  <c i="4" r="J30"/>
  <c i="2" r="F37"/>
  <c i="1" r="BD55"/>
  <c r="BD54"/>
  <c r="W33"/>
  <c i="2" r="F35"/>
  <c i="1" r="BB55"/>
  <c r="BB54"/>
  <c r="W31"/>
  <c i="2" l="1" r="BK398"/>
  <c r="J398"/>
  <c r="J81"/>
  <c r="BK109"/>
  <c r="R231"/>
  <c r="T231"/>
  <c r="P109"/>
  <c r="P405"/>
  <c r="R109"/>
  <c r="R108"/>
  <c r="BK231"/>
  <c r="J231"/>
  <c r="J68"/>
  <c r="P231"/>
  <c r="T109"/>
  <c r="T108"/>
  <c i="1" r="AG57"/>
  <c i="4" r="J59"/>
  <c i="2" r="BK405"/>
  <c r="J405"/>
  <c r="J84"/>
  <c i="1" r="AG56"/>
  <c r="AN56"/>
  <c i="2" r="J109"/>
  <c r="J60"/>
  <c i="3" r="J39"/>
  <c r="F33"/>
  <c i="1" r="AZ56"/>
  <c r="AX54"/>
  <c i="2" r="J33"/>
  <c i="1" r="AV55"/>
  <c r="AT55"/>
  <c i="4" r="J33"/>
  <c i="1" r="AV57"/>
  <c r="AT57"/>
  <c r="AN57"/>
  <c r="W32"/>
  <c i="2" r="F33"/>
  <c i="1" r="AZ55"/>
  <c r="BA54"/>
  <c r="AW54"/>
  <c r="AK30"/>
  <c i="2" l="1" r="P108"/>
  <c i="1" r="AU55"/>
  <c i="2" r="BK108"/>
  <c r="J108"/>
  <c i="4" r="J39"/>
  <c i="1" r="AZ54"/>
  <c r="W29"/>
  <c r="AU54"/>
  <c i="2" r="J30"/>
  <c i="1" r="AG55"/>
  <c r="AG54"/>
  <c r="AK26"/>
  <c r="W30"/>
  <c i="2" l="1" r="J39"/>
  <c r="J5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<sst xmlns="http://schemas.openxmlformats.org/spreadsheetml/2006/main">
  <si>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</si>
  <si>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</si>
  <si>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</si>
  <si>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</si>
  <si>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</si>
  <si>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{8299b9f7-88ef-4685-980a-a3fccf1badba}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</si>
  <si>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</si>
  <si>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</si>
  <si>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</si>
  <si>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</si>
  <si>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</si>
  <si>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</si>
  <si>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</si>
  <si>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</si>
  <si>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</si>
  <si>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</si>
  <si>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</si>
  <si>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stavební</t>
  </si>
  <si>
    <t>KSO:</t>
  </si>
  <si>
    <t/>
  </si>
  <si>
    <t>CC-CZ:</t>
  </si>
  <si>
    <t>Místo:</t>
  </si>
  <si>
    <t>Na Stráni</t>
  </si>
  <si>
    <t>Datum:</t>
  </si>
  <si>
    <t>22. 6. 2022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</si>
  <si>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</si>
  <si>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</si>
  <si>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</si>
  <si>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</si>
  <si>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</si>
  <si>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</si>
  <si>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</si>
  <si>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</si>
  <si>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</si>
  <si>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</si>
  <si>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</si>
  <si>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</si>
  <si>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</si>
  <si>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</si>
  <si>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</si>
  <si>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</si>
  <si>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</si>
  <si>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</si>
  <si>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</si>
  <si>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</si>
  <si>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</si>
  <si>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</si>
  <si>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</si>
  <si>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</si>
  <si>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</si>
  <si>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</si>
  <si>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</si>
  <si>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</si>
  <si>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</si>
  <si>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</si>
  <si>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</si>
  <si>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</si>
  <si>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</si>
  <si>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</si>
  <si>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</si>
  <si>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</si>
  <si>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</si>
  <si>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</si>
  <si>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</si>
  <si>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</si>
  <si>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</si>
  <si>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</si>
  <si>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</si>
  <si>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</si>
  <si>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</si>
  <si>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</si>
  <si>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</si>
  <si>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</si>
  <si>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</si>
  <si>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C01</t>
  </si>
  <si>
    <t>stavební</t>
  </si>
  <si>
    <t>STA</t>
  </si>
  <si>
    <t>1</t>
  </si>
  <si>
    <t>{e1545272-00c3-4a37-a198-ffb193fd481f}</t>
  </si>
  <si>
    <t>2</t>
  </si>
  <si>
    <t>C02</t>
  </si>
  <si>
    <t>ZTI+VZT</t>
  </si>
  <si>
    <t>{612ebbc2-e56c-4828-9d15-b22e66cd045a}</t>
  </si>
  <si>
    <t>C03</t>
  </si>
  <si>
    <t>Elektro</t>
  </si>
  <si>
    <t>{e6b8e33a-8ee0-418f-afa1-fbc124f13c72}</t>
  </si>
  <si>
    <t>KRYCÍ LIST SOUPISU PRACÍ</t>
  </si>
  <si>
    <t>Objekt:</t>
  </si>
  <si>
    <t>C01 - stavební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</si>
  <si>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</si>
  <si>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</si>
  <si>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</si>
  <si>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</si>
  <si>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</si>
  <si>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</si>
  <si>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</si>
  <si>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</si>
  <si>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</si>
  <si>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</si>
  <si>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</si>
  <si>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</si>
  <si>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</si>
  <si>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</si>
  <si>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</si>
  <si>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</si>
  <si>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</si>
  <si>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</si>
  <si>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</si>
  <si>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</si>
  <si>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</si>
  <si>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</si>
  <si>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</si>
  <si>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</si>
  <si>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</si>
  <si>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</si>
  <si>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</si>
  <si>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</si>
  <si>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</si>
  <si>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</si>
  <si>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</si>
  <si>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</si>
  <si>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</si>
  <si>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</si>
  <si>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</si>
  <si>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</si>
  <si>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</si>
  <si>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</si>
  <si>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</si>
  <si>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</si>
  <si>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</si>
  <si>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</si>
  <si>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</si>
  <si>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</si>
  <si>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</si>
  <si>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</si>
  <si>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</si>
  <si>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</si>
  <si>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</si>
  <si>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</si>
  <si>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</si>
  <si>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</si>
  <si>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</si>
  <si>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</si>
  <si>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01</t>
  </si>
  <si>
    <t>4</t>
  </si>
  <si>
    <t>289400243</t>
  </si>
  <si>
    <t>Online PSC</t>
  </si>
  <si>
    <t>https://podminky.urs.cz/item/CS_URS_2022_01/111211101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</si>
  <si>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</si>
  <si>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</si>
  <si>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1578252104</t>
  </si>
  <si>
    <t>https://podminky.urs.cz/item/CS_URS_2022_01/113106123</t>
  </si>
  <si>
    <t>3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</si>
  <si>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</si>
  <si>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</si>
  <si>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</si>
  <si>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1267364482</t>
  </si>
  <si>
    <t>https://podminky.urs.cz/item/CS_URS_2022_01/113201111</t>
  </si>
  <si>
    <t>121151103</t>
  </si>
  <si>
    <t>Sejmutí ornice strojně při souvislé ploše do 100 m2, tl. vrstvy do 200 mm</t>
  </si>
  <si>
    <t>-19163416</t>
  </si>
  <si>
    <t>https://podminky.urs.cz/item/CS_URS_2022_01/121151103</t>
  </si>
  <si>
    <t>5</t>
  </si>
  <si>
    <t>122351101</t>
  </si>
  <si>
    <t>Odkopávky a prokopávky nezapažené strojně v hornině třídy těžitelnosti II skupiny 4 do 20 m3</t>
  </si>
  <si>
    <t>m3</t>
  </si>
  <si>
    <t>-2096419859</t>
  </si>
  <si>
    <t>https://podminky.urs.cz/item/CS_URS_2022_01/122351101</t>
  </si>
  <si>
    <t>6</t>
  </si>
  <si>
    <t>171203111</t>
  </si>
  <si>
    <t>Uložení výkopku bez zhutnění s hrubým rozhrnutím v rovině nebo na svahu do 1:5</t>
  </si>
  <si>
    <t>-326030224</t>
  </si>
  <si>
    <t>https://podminky.urs.cz/item/CS_URS_2022_01/171203111</t>
  </si>
  <si>
    <t>Svislé a kompletní konstrukce</t>
  </si>
  <si>
    <t>7</t>
  </si>
  <si>
    <t>317944321</t>
  </si>
  <si>
    <t>Válcované nosníky dodatečně osazované do připravených otvorů bez zazdění hlav do č. 12</t>
  </si>
  <si>
    <t>t</t>
  </si>
  <si>
    <t>-1633122236</t>
  </si>
  <si>
    <t>https://podminky.urs.cz/item/CS_URS_2022_01/317944321</t>
  </si>
  <si>
    <t>8</t>
  </si>
  <si>
    <t>319201321</t>
  </si>
  <si>
    <t>Vyrovnání nerovného povrchu vnitřního i vnějšího zdiva bez odsekání vadných cihel, maltou (s dodáním hmot) tl. do 30 mm</t>
  </si>
  <si>
    <t>1650875229</t>
  </si>
  <si>
    <t>https://podminky.urs.cz/item/CS_URS_2022_01/319201321</t>
  </si>
  <si>
    <t>9</t>
  </si>
  <si>
    <t>340239212</t>
  </si>
  <si>
    <t>Zazdívka otvorů v příčkách nebo stěnách cihlami plnými pálenými plochy přes 1 m2 do 4 m2, tloušťky přes 100 mm</t>
  </si>
  <si>
    <t>2075002862</t>
  </si>
  <si>
    <t>https://podminky.urs.cz/item/CS_URS_2022_01/340239212</t>
  </si>
  <si>
    <t>10</t>
  </si>
  <si>
    <t>342241111</t>
  </si>
  <si>
    <t>Příčky nebo přizdívky jednoduché z cihel nebo příčkovek pálených na maltu MVC nebo MC lícových, včetně spárování dl. 290 mm (český formát 290x140x65 mm) plných, tl. 65 mm</t>
  </si>
  <si>
    <t>737828599</t>
  </si>
  <si>
    <t>https://podminky.urs.cz/item/CS_URS_2022_01/342241111</t>
  </si>
  <si>
    <t>11</t>
  </si>
  <si>
    <t>342272245</t>
  </si>
  <si>
    <t>Příčky z pórobetonových tvárnic hladkých na tenké maltové lože objemová hmotnost do 500 kg/m3, tloušťka příčky 150 mm</t>
  </si>
  <si>
    <t>1290683823</t>
  </si>
  <si>
    <t>https://podminky.urs.cz/item/CS_URS_2022_01/342272245</t>
  </si>
  <si>
    <t>12</t>
  </si>
  <si>
    <t>346244381</t>
  </si>
  <si>
    <t>Plentování ocelových válcovaných nosníků jednostranné cihlami na maltu, výška stojiny do 200 mm</t>
  </si>
  <si>
    <t>705463346</t>
  </si>
  <si>
    <t>https://podminky.urs.cz/item/CS_URS_2022_01/346244381</t>
  </si>
  <si>
    <t>Komunikace pozemní</t>
  </si>
  <si>
    <t>13</t>
  </si>
  <si>
    <t>564710001</t>
  </si>
  <si>
    <t>Podklad nebo kryt z kameniva hrubého drceného vel. 8-16 mm s rozprostřením a zhutněním plochy jednotlivě do 100 m2, po zhutnění tl. 50 mm</t>
  </si>
  <si>
    <t>-1562367716</t>
  </si>
  <si>
    <t>https://podminky.urs.cz/item/CS_URS_2022_01/564710001</t>
  </si>
  <si>
    <t>14</t>
  </si>
  <si>
    <t>564751101</t>
  </si>
  <si>
    <t>Podklad nebo kryt z kameniva hrubého drceného vel. 32-63 mm s rozprostřením a zhutněním plochy jednotlivě do 100 m2, po zhutnění tl. 150 mm</t>
  </si>
  <si>
    <t>-744756479</t>
  </si>
  <si>
    <t>https://podminky.urs.cz/item/CS_URS_2022_01/564751101</t>
  </si>
  <si>
    <t>596211253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</si>
  <si>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</si>
  <si>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-419857521</t>
  </si>
  <si>
    <t>https://podminky.urs.cz/item/CS_URS_2022_01/596211253</t>
  </si>
  <si>
    <t>16</t>
  </si>
  <si>
    <t>M</t>
  </si>
  <si>
    <t>59245015</t>
  </si>
  <si>
    <t>dlažba zámková tvaru I 200x165x60mm přírodní</t>
  </si>
  <si>
    <t>113286360</t>
  </si>
  <si>
    <t>VV</t>
  </si>
  <si>
    <t>15,6*1,02 'Přepočtené koeficientem množství</t>
  </si>
  <si>
    <t>Úpravy povrchů, podlahy a osazování výplní</t>
  </si>
  <si>
    <t>17</t>
  </si>
  <si>
    <t>611325422</t>
  </si>
  <si>
    <t>Oprava vápenocementové omítky vnitřních ploch štukové dvouvrstvé, tloušťky do 20 mm a tloušťky štuku do 3 mm stropů, v rozsahu opravované plochy přes 10 do 30%</t>
  </si>
  <si>
    <t>-727657775</t>
  </si>
  <si>
    <t>https://podminky.urs.cz/item/CS_URS_2022_01/611325422</t>
  </si>
  <si>
    <t>18</t>
  </si>
  <si>
    <t>612135101</t>
  </si>
  <si>
    <t>Hrubá výplň rýh maltou jakékoli šířky rýhy ve stěnách</t>
  </si>
  <si>
    <t>2008058223</t>
  </si>
  <si>
    <t>https://podminky.urs.cz/item/CS_URS_2022_01/612135101</t>
  </si>
  <si>
    <t>19</t>
  </si>
  <si>
    <t>612315412</t>
  </si>
  <si>
    <t>Oprava vápenné omítky vnitřních ploch hladké, tloušťky do 20 mm stěn, v rozsahu opravované plochy přes 10 do 30%</t>
  </si>
  <si>
    <t>212186667</t>
  </si>
  <si>
    <t>https://podminky.urs.cz/item/CS_URS_2022_01/612315412</t>
  </si>
  <si>
    <t>20</t>
  </si>
  <si>
    <t>612321141</t>
  </si>
  <si>
    <t>Omítka vápenocementová vnitřních ploch nanášená ručně dvouvrstvá, tloušťky jádrové omítky do 10 mm a tloušťky štuku do 3 mm štuková svislých konstrukcí stěn</t>
  </si>
  <si>
    <t>-1757331117</t>
  </si>
  <si>
    <t>https://podminky.urs.cz/item/CS_URS_2022_01/612321141</t>
  </si>
  <si>
    <t>612325422</t>
  </si>
  <si>
    <t>Oprava vápenocementové omítky vnitřních ploch štukové dvouvrstvé, tloušťky do 20 mm a tloušťky štuku do 3 mm stěn, v rozsahu opravované plochy přes 10 do 30%</t>
  </si>
  <si>
    <t>-1091991069</t>
  </si>
  <si>
    <t>https://podminky.urs.cz/item/CS_URS_2022_01/612325422</t>
  </si>
  <si>
    <t>22</t>
  </si>
  <si>
    <t>612331121</t>
  </si>
  <si>
    <t>Omítka cementová vnitřních ploch nanášená ručně jednovrstvá, tloušťky do 10 mm hladká svislých konstrukcí stěn</t>
  </si>
  <si>
    <t>1852567909</t>
  </si>
  <si>
    <t>https://podminky.urs.cz/item/CS_URS_2022_01/612331121</t>
  </si>
  <si>
    <t>23</t>
  </si>
  <si>
    <t>612341121</t>
  </si>
  <si>
    <t>Omítka sádrová nebo vápenosádrová vnitřních ploch nanášená ručně jednovrstvá, tloušťky do 10 mm hladká svislých konstrukcí stěn</t>
  </si>
  <si>
    <t>1077913627</t>
  </si>
  <si>
    <t>https://podminky.urs.cz/item/CS_URS_2022_01/612341121</t>
  </si>
  <si>
    <t>24</t>
  </si>
  <si>
    <t>615142012</t>
  </si>
  <si>
    <t>Potažení vnitřních ploch pletivem v ploše nebo pruzích, na plném podkladu rabicovým provizorním přichycením nosníků</t>
  </si>
  <si>
    <t>1500941399</t>
  </si>
  <si>
    <t>https://podminky.urs.cz/item/CS_URS_2022_01/615142012</t>
  </si>
  <si>
    <t>25</t>
  </si>
  <si>
    <t>619995001</t>
  </si>
  <si>
    <t>Začištění omítek (s dodáním hmot) kolem oken, dveří, podlah, obkladů apod.</t>
  </si>
  <si>
    <t>2097811687</t>
  </si>
  <si>
    <t>https://podminky.urs.cz/item/CS_URS_2022_01/619995001</t>
  </si>
  <si>
    <t>26</t>
  </si>
  <si>
    <t>629991011</t>
  </si>
  <si>
    <t>Zakrytí vnějších ploch před znečištěním včetně pozdějšího odkrytí výplní otvorů a svislých ploch fólií přilepenou lepící páskou</t>
  </si>
  <si>
    <t>-1282435433</t>
  </si>
  <si>
    <t>https://podminky.urs.cz/item/CS_URS_2022_01/629991011</t>
  </si>
  <si>
    <t>27</t>
  </si>
  <si>
    <t>629995215</t>
  </si>
  <si>
    <t>Očištění vnějších ploch tryskáním křemičitým pískem nesušeným ( metodou torbo tryskání), povrchu kamenného přírodního měkkého</t>
  </si>
  <si>
    <t>1813653673</t>
  </si>
  <si>
    <t>https://podminky.urs.cz/item/CS_URS_2022_01/629995215</t>
  </si>
  <si>
    <t>28</t>
  </si>
  <si>
    <t>632450134</t>
  </si>
  <si>
    <t>Potěr cementový vyrovnávací ze suchých směsí v ploše o průměrné (střední) tl. přes 40 do 50 mm</t>
  </si>
  <si>
    <t>229087586</t>
  </si>
  <si>
    <t>https://podminky.urs.cz/item/CS_URS_2022_01/632450134</t>
  </si>
  <si>
    <t>29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</si>
  <si>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</si>
  <si>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</si>
  <si>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-1838892726</t>
  </si>
  <si>
    <t>https://podminky.urs.cz/item/CS_URS_2022_01/632452411</t>
  </si>
  <si>
    <t>30</t>
  </si>
  <si>
    <t>R31438</t>
  </si>
  <si>
    <t>zárubeň jednokřídlá ocelová pro dodatečnou montáž tl stěny 110-150mm rozměru 900/1970, 2100mm</t>
  </si>
  <si>
    <t>kus</t>
  </si>
  <si>
    <t>-1707919508</t>
  </si>
  <si>
    <t>31</t>
  </si>
  <si>
    <t>642945111</t>
  </si>
  <si>
    <t>Osazování ocelových zárubní protipožárních nebo protiplynových dveří do vynechaného otvoru, s obetonováním, dveří jednokřídlových do 2,5 m2</t>
  </si>
  <si>
    <t>1093209732</t>
  </si>
  <si>
    <t>https://podminky.urs.cz/item/CS_URS_2022_01/642945111</t>
  </si>
  <si>
    <t>Ostatní konstrukce a práce, bourání</t>
  </si>
  <si>
    <t>32</t>
  </si>
  <si>
    <t>916331112</t>
  </si>
  <si>
    <t>Osazení zahradního obrubníku betonového s ložem tl. od 50 do 100 mm z betonu prostého tř. C 12/15 s boční opěrou z betonu prostého tř. C 12/15</t>
  </si>
  <si>
    <t>1676533269</t>
  </si>
  <si>
    <t>https://podminky.urs.cz/item/CS_URS_2022_01/916331112</t>
  </si>
  <si>
    <t>33</t>
  </si>
  <si>
    <t>59217001</t>
  </si>
  <si>
    <t>obrubník betonový zahradní 1000x50x250mm</t>
  </si>
  <si>
    <t>-1786664049</t>
  </si>
  <si>
    <t>34</t>
  </si>
  <si>
    <t>936124112</t>
  </si>
  <si>
    <t>Montáž lavičky parkové stabilní se zabetonováním noh</t>
  </si>
  <si>
    <t>1691388423</t>
  </si>
  <si>
    <t>https://podminky.urs.cz/item/CS_URS_2022_01/936124112</t>
  </si>
  <si>
    <t>35</t>
  </si>
  <si>
    <t>949101112</t>
  </si>
  <si>
    <t>Lešení pomocné pracovní pro objekty pozemních staveb pro zatížení do 150 kg/m2, o výšce lešeňové podlahy přes 1,9 do 3,5 m</t>
  </si>
  <si>
    <t>846167348</t>
  </si>
  <si>
    <t>https://podminky.urs.cz/item/CS_URS_2022_01/949101112</t>
  </si>
  <si>
    <t>12+64,234</t>
  </si>
  <si>
    <t>True</t>
  </si>
  <si>
    <t>36</t>
  </si>
  <si>
    <t>952901111</t>
  </si>
  <si>
    <t>Vyčištění budov nebo objektů před předáním do užívání budov bytové nebo občanské výstavby, světlé výšky podlaží do 4 m</t>
  </si>
  <si>
    <t>220164476</t>
  </si>
  <si>
    <t>https://podminky.urs.cz/item/CS_URS_2022_01/952901111</t>
  </si>
  <si>
    <t>37</t>
  </si>
  <si>
    <t>962032431</t>
  </si>
  <si>
    <t>Bourání zdiva nadzákladového z cihel nebo tvárnic z dutých cihel nebo tvárnic pálených nebo nepálených, na maltu vápennou nebo vápenocementovou, objemu do 1 m3</t>
  </si>
  <si>
    <t>-212633833</t>
  </si>
  <si>
    <t>https://podminky.urs.cz/item/CS_URS_2022_01/962032431</t>
  </si>
  <si>
    <t>38</t>
  </si>
  <si>
    <t>965081213</t>
  </si>
  <si>
    <t>Bourání podlah z dlaždic bez podkladního lože nebo mazaniny, s jakoukoliv výplní spár keramických nebo xylolitových tl. do 10 mm, plochy přes 1 m2</t>
  </si>
  <si>
    <t>906099568</t>
  </si>
  <si>
    <t>https://podminky.urs.cz/item/CS_URS_2022_01/965081213</t>
  </si>
  <si>
    <t>2,784+2,146</t>
  </si>
  <si>
    <t>39</t>
  </si>
  <si>
    <t>965082932</t>
  </si>
  <si>
    <t>Odstranění násypu pod podlahami nebo ochranného násypu na střechách tl. do 200 mm, plochy do 2 m2</t>
  </si>
  <si>
    <t>1836728148</t>
  </si>
  <si>
    <t>https://podminky.urs.cz/item/CS_URS_2022_01/965082932</t>
  </si>
  <si>
    <t>40</t>
  </si>
  <si>
    <t>966001211</t>
  </si>
  <si>
    <t>Odstranění lavičky parkové stabilní zabetonované</t>
  </si>
  <si>
    <t>-340133365</t>
  </si>
  <si>
    <t>https://podminky.urs.cz/item/CS_URS_2022_01/966001211</t>
  </si>
  <si>
    <t>41</t>
  </si>
  <si>
    <t>968072455</t>
  </si>
  <si>
    <t>Vybourání kovových rámů oken s křídly, dveřních zárubní, vrat, stěn, ostění nebo obkladů dveřních zárubní, plochy do 2 m2</t>
  </si>
  <si>
    <t>1388191554</t>
  </si>
  <si>
    <t>https://podminky.urs.cz/item/CS_URS_2022_01/968072455</t>
  </si>
  <si>
    <t>42</t>
  </si>
  <si>
    <t>969041113</t>
  </si>
  <si>
    <t>Vybourání vnitřního potrubí včetně vysekání drážky plastového přes DN 100 do DN 200</t>
  </si>
  <si>
    <t>774030163</t>
  </si>
  <si>
    <t>https://podminky.urs.cz/item/CS_URS_2022_01/969041113</t>
  </si>
  <si>
    <t>43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</si>
  <si>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</si>
  <si>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</si>
  <si>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692691952</t>
  </si>
  <si>
    <t>https://podminky.urs.cz/item/CS_URS_2022_01/971033361</t>
  </si>
  <si>
    <t>44</t>
  </si>
  <si>
    <t>974029666</t>
  </si>
  <si>
    <t>Vysekání rýh ve zdivu kamenném pro vtahování nosníků, před vybouráním otvoru do hl. 150 mm, při výšce nosníku do 250 mm</t>
  </si>
  <si>
    <t>1472942556</t>
  </si>
  <si>
    <t>https://podminky.urs.cz/item/CS_URS_2022_01/974029666</t>
  </si>
  <si>
    <t>45</t>
  </si>
  <si>
    <t>974042537</t>
  </si>
  <si>
    <t>Vysekání rýh v betonové nebo jiné monolitické dlažbě s betonovým podkladem do hl. 50 mm a šířky do 300 mm</t>
  </si>
  <si>
    <t>-1424200087</t>
  </si>
  <si>
    <t>https://podminky.urs.cz/item/CS_URS_2022_01/974042537</t>
  </si>
  <si>
    <t>46</t>
  </si>
  <si>
    <t>975021311</t>
  </si>
  <si>
    <t>Podchycení nadzákladového zdiva pod stropem dřevěnou výztuhou nad vybouraným otvorem, pro jakoukoliv délku podchycení, při tl. zdiva přes 450 do 600 mm</t>
  </si>
  <si>
    <t>-843756171</t>
  </si>
  <si>
    <t>https://podminky.urs.cz/item/CS_URS_2022_01/975021311</t>
  </si>
  <si>
    <t>47</t>
  </si>
  <si>
    <t>976024311</t>
  </si>
  <si>
    <t>Vybourání kamenných obrub, krycích desek obrub zdiva šachet, průřezu přes 0,03 m2</t>
  </si>
  <si>
    <t>763602249</t>
  </si>
  <si>
    <t>https://podminky.urs.cz/item/CS_URS_2022_01/976024311</t>
  </si>
  <si>
    <t>48</t>
  </si>
  <si>
    <t>978013191</t>
  </si>
  <si>
    <t>Otlučení vápenných nebo vápenocementových omítek vnitřních ploch stěn s vyškrabáním spar, s očištěním zdiva, v rozsahu přes 50 do 100 %</t>
  </si>
  <si>
    <t>938693567</t>
  </si>
  <si>
    <t>https://podminky.urs.cz/item/CS_URS_2022_01/978013191</t>
  </si>
  <si>
    <t>49</t>
  </si>
  <si>
    <t>978059541</t>
  </si>
  <si>
    <t>Odsekání obkladů stěn včetně otlučení podkladní omítky až na zdivo z obkládaček vnitřních, z jakýchkoliv materiálů, plochy přes 1 m2</t>
  </si>
  <si>
    <t>1178282196</t>
  </si>
  <si>
    <t>https://podminky.urs.cz/item/CS_URS_2022_01/978059541</t>
  </si>
  <si>
    <t>(3,24+2,525+2,1)*1,6</t>
  </si>
  <si>
    <t>50</t>
  </si>
  <si>
    <t>R974042537</t>
  </si>
  <si>
    <t>Odstranění venkovního prahu</t>
  </si>
  <si>
    <t>1701342213</t>
  </si>
  <si>
    <t>997</t>
  </si>
  <si>
    <t>Přesun sutě</t>
  </si>
  <si>
    <t>51</t>
  </si>
  <si>
    <t>997013213</t>
  </si>
  <si>
    <t>Vnitrostaveništní doprava suti a vybouraných hmot vodorovně do 50 m svisle ručně pro budovy a haly výšky přes 9 do 12 m</t>
  </si>
  <si>
    <t>372945601</t>
  </si>
  <si>
    <t>https://podminky.urs.cz/item/CS_URS_2022_01/997013213</t>
  </si>
  <si>
    <t>52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</si>
  <si>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</si>
  <si>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</si>
  <si>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-195810788</t>
  </si>
  <si>
    <t>https://podminky.urs.cz/item/CS_URS_2022_01/997013219</t>
  </si>
  <si>
    <t>53</t>
  </si>
  <si>
    <t>997013501</t>
  </si>
  <si>
    <t>Odvoz suti a vybouraných hmot na skládku nebo meziskládku se složením, na vzdálenost do 1 km</t>
  </si>
  <si>
    <t>-1507317200</t>
  </si>
  <si>
    <t>https://podminky.urs.cz/item/CS_URS_2022_01/997013501</t>
  </si>
  <si>
    <t>54</t>
  </si>
  <si>
    <t>997013509</t>
  </si>
  <si>
    <t>Odvoz suti a vybouraných hmot na skládku nebo meziskládku se složením, na vzdálenost Příplatek k ceně za každý další i započatý 1 km přes 1 km</t>
  </si>
  <si>
    <t>-1789530870</t>
  </si>
  <si>
    <t>https://podminky.urs.cz/item/CS_URS_2022_01/997013509</t>
  </si>
  <si>
    <t>55</t>
  </si>
  <si>
    <t>997013631</t>
  </si>
  <si>
    <t>Poplatek za uložení stavebního odpadu na skládce (skládkovné) směsného stavebního a demoličního zatříděného do Katalogu odpadů pod kódem 17 09 04</t>
  </si>
  <si>
    <t>-223676019</t>
  </si>
  <si>
    <t>https://podminky.urs.cz/item/CS_URS_2022_01/997013631</t>
  </si>
  <si>
    <t>998</t>
  </si>
  <si>
    <t>Přesun hmot</t>
  </si>
  <si>
    <t>56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</si>
  <si>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</si>
  <si>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</si>
  <si>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-1552615997</t>
  </si>
  <si>
    <t>https://podminky.urs.cz/item/CS_URS_2022_01/998011002</t>
  </si>
  <si>
    <t>57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</si>
  <si>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</si>
  <si>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</si>
  <si>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810845186</t>
  </si>
  <si>
    <t>https://podminky.urs.cz/item/CS_URS_2022_01/998011014</t>
  </si>
  <si>
    <t>PSV</t>
  </si>
  <si>
    <t>Práce a dodávky PSV</t>
  </si>
  <si>
    <t>725</t>
  </si>
  <si>
    <t>Zdravotechnika - zařizovací předměty</t>
  </si>
  <si>
    <t>58</t>
  </si>
  <si>
    <t>725110811</t>
  </si>
  <si>
    <t>Demontáž klozetů splachovacích s nádrží nebo tlakovým splachovačem</t>
  </si>
  <si>
    <t>soubor</t>
  </si>
  <si>
    <t>-367518255</t>
  </si>
  <si>
    <t>https://podminky.urs.cz/item/CS_URS_2022_01/725110811</t>
  </si>
  <si>
    <t>59</t>
  </si>
  <si>
    <t>725130811</t>
  </si>
  <si>
    <t>Demontáž pisoárových stání s nádrží jednodílných</t>
  </si>
  <si>
    <t>-1754901224</t>
  </si>
  <si>
    <t>https://podminky.urs.cz/item/CS_URS_2022_01/725130811</t>
  </si>
  <si>
    <t>60</t>
  </si>
  <si>
    <t>725210821</t>
  </si>
  <si>
    <t>Demontáž umyvadel bez výtokových armatur umyvadel</t>
  </si>
  <si>
    <t>-52084815</t>
  </si>
  <si>
    <t>https://podminky.urs.cz/item/CS_URS_2022_01/725210821</t>
  </si>
  <si>
    <t>61</t>
  </si>
  <si>
    <t>725820802</t>
  </si>
  <si>
    <t>Demontáž baterií stojánkových do 1 otvoru</t>
  </si>
  <si>
    <t>-1445863536</t>
  </si>
  <si>
    <t>https://podminky.urs.cz/item/CS_URS_2022_01/725820802</t>
  </si>
  <si>
    <t>742</t>
  </si>
  <si>
    <t>Elektroinstalace - slaboproud</t>
  </si>
  <si>
    <t>62</t>
  </si>
  <si>
    <t>742330801</t>
  </si>
  <si>
    <t>Demontáž strukturované kabeláže rozvaděče</t>
  </si>
  <si>
    <t>1224745167</t>
  </si>
  <si>
    <t>https://podminky.urs.cz/item/CS_URS_2022_01/742330801</t>
  </si>
  <si>
    <t>63</t>
  </si>
  <si>
    <t>742330811</t>
  </si>
  <si>
    <t>Demontáž strukturované kabeláže zařízení do rozvaděče switche, UPS, DVR, server</t>
  </si>
  <si>
    <t>1019935814</t>
  </si>
  <si>
    <t>https://podminky.urs.cz/item/CS_URS_2022_01/742330811</t>
  </si>
  <si>
    <t>64</t>
  </si>
  <si>
    <t>742340821</t>
  </si>
  <si>
    <t>Demontáž jednotného času školního zvonku</t>
  </si>
  <si>
    <t>-1977153635</t>
  </si>
  <si>
    <t>https://podminky.urs.cz/item/CS_URS_2022_01/742340821</t>
  </si>
  <si>
    <t>65</t>
  </si>
  <si>
    <t>742410801</t>
  </si>
  <si>
    <t>Demontáž rozhlasu reproduktoru podhledového, nástěnného, směrového</t>
  </si>
  <si>
    <t>-687467173</t>
  </si>
  <si>
    <t>https://podminky.urs.cz/item/CS_URS_2022_01/742410801</t>
  </si>
  <si>
    <t>66</t>
  </si>
  <si>
    <t>742430801</t>
  </si>
  <si>
    <t>Demontáž audiovizuální techniky projektoru včetně držáku</t>
  </si>
  <si>
    <t>243760964</t>
  </si>
  <si>
    <t>https://podminky.urs.cz/item/CS_URS_2022_01/742430801</t>
  </si>
  <si>
    <t>751</t>
  </si>
  <si>
    <t>Vzduchotechnika</t>
  </si>
  <si>
    <t>67</t>
  </si>
  <si>
    <t>751111012</t>
  </si>
  <si>
    <t>Montáž ventilátoru axiálního nízkotlakého nástěnného základního, průměru přes 100 do 200 mm</t>
  </si>
  <si>
    <t>1235083212</t>
  </si>
  <si>
    <t>https://podminky.urs.cz/item/CS_URS_2022_01/751111012</t>
  </si>
  <si>
    <t>68</t>
  </si>
  <si>
    <t>R14121</t>
  </si>
  <si>
    <t>ventilátor axiální stěnový skříň z plastu zpětná klapka IP44 35W D 150mm</t>
  </si>
  <si>
    <t>2016891723</t>
  </si>
  <si>
    <t>69</t>
  </si>
  <si>
    <t>751613110</t>
  </si>
  <si>
    <t>Montáž ostatních zařízení prodloužení pro lokální jednotku</t>
  </si>
  <si>
    <t>-215560995</t>
  </si>
  <si>
    <t>https://podminky.urs.cz/item/CS_URS_2022_01/751613110</t>
  </si>
  <si>
    <t>70</t>
  </si>
  <si>
    <t>42900104</t>
  </si>
  <si>
    <t>prodloužení na rekuperační jednotku pro tl stěny 280-500mm</t>
  </si>
  <si>
    <t>-1371601793</t>
  </si>
  <si>
    <t>71</t>
  </si>
  <si>
    <t>751691111</t>
  </si>
  <si>
    <t>Zaregulování systému vzduchotechnického zařízení za 1 koncový (distribuční) prvek</t>
  </si>
  <si>
    <t>1280232313</t>
  </si>
  <si>
    <t>https://podminky.urs.cz/item/CS_URS_2022_01/751691111</t>
  </si>
  <si>
    <t>762</t>
  </si>
  <si>
    <t>Konstrukce tesařské</t>
  </si>
  <si>
    <t>72</t>
  </si>
  <si>
    <t>762526811</t>
  </si>
  <si>
    <t>Demontáž podlah z desek dřevotřískových, překližkových, sololitových tl. do 20 mm bez polštářů</t>
  </si>
  <si>
    <t>-1396080649</t>
  </si>
  <si>
    <t>https://podminky.urs.cz/item/CS_URS_2022_01/762526811</t>
  </si>
  <si>
    <t>763</t>
  </si>
  <si>
    <t>Konstrukce suché výstavby</t>
  </si>
  <si>
    <t>73</t>
  </si>
  <si>
    <t>763111468</t>
  </si>
  <si>
    <t>Příčka ze sádrokartonových desek s nosnou konstrukcí z jednoduchých ocelových profilů UW, CW dvojitě opláštěná deskami vysokopevnostními protipožárními impregnovanými DFRIH2 tl. 2 x 12,5 mm s izolací, EI 90, příčka tl. 150 mm, profil 100, Rw do 63 dB</t>
  </si>
  <si>
    <t>-386682557</t>
  </si>
  <si>
    <t>https://podminky.urs.cz/item/CS_URS_2022_01/763111468</t>
  </si>
  <si>
    <t>74</t>
  </si>
  <si>
    <t>763131412</t>
  </si>
  <si>
    <t>Podhled ze sádrokartonových desek dvouvrstvá zavěšená spodní konstrukce z ocelových profilů CD, UD jednoduše opláštěná deskou standardní A, tl. 12,5 mm, s izolací</t>
  </si>
  <si>
    <t>-1924153989</t>
  </si>
  <si>
    <t>https://podminky.urs.cz/item/CS_URS_2022_01/763131412</t>
  </si>
  <si>
    <t>75</t>
  </si>
  <si>
    <t>763251211</t>
  </si>
  <si>
    <t>Podlaha ze sádrovláknitých desek na pero a drážku podlahové desky tl. 2 x 12,5 mm podlaha tl. 25 mm bez podsypu</t>
  </si>
  <si>
    <t>-152301899</t>
  </si>
  <si>
    <t>https://podminky.urs.cz/item/CS_URS_2022_01/763251211</t>
  </si>
  <si>
    <t>76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</si>
  <si>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</si>
  <si>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</si>
  <si>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-2037466962</t>
  </si>
  <si>
    <t>https://podminky.urs.cz/item/CS_URS_2022_01/998763301</t>
  </si>
  <si>
    <t>766</t>
  </si>
  <si>
    <t>Konstrukce truhlářské</t>
  </si>
  <si>
    <t>77</t>
  </si>
  <si>
    <t>766491851</t>
  </si>
  <si>
    <t>Demontáž ostatních truhlářských konstrukcí prahů dveří jednokřídlových</t>
  </si>
  <si>
    <t>1459327496</t>
  </si>
  <si>
    <t>https://podminky.urs.cz/item/CS_URS_2022_01/766491851</t>
  </si>
  <si>
    <t>78</t>
  </si>
  <si>
    <t>766660022</t>
  </si>
  <si>
    <t>Montáž dveřních křídel dřevěných nebo plastových otevíravých do ocelové zárubně protipožárních jednokřídlových, šířky přes 800 mm</t>
  </si>
  <si>
    <t>1329960383</t>
  </si>
  <si>
    <t>https://podminky.urs.cz/item/CS_URS_2022_01/766660022</t>
  </si>
  <si>
    <t>79</t>
  </si>
  <si>
    <t>61161028</t>
  </si>
  <si>
    <t>dveře jednokřídlé dřevotřískové protipožární EI (EW) 30 D3 povrch lakovaný plné 1000x1970-2100mm</t>
  </si>
  <si>
    <t>-1595143493</t>
  </si>
  <si>
    <t>P</t>
  </si>
  <si>
    <t>Poznámka k položce:_x000d_
včetně samozavírače, klika/klika,madlo</t>
  </si>
  <si>
    <t>80</t>
  </si>
  <si>
    <t>766691914</t>
  </si>
  <si>
    <t>Ostatní práce vyvěšení nebo zavěšení křídel s případným uložením a opětovným zavěšením po provedení stavebních změn dřevěných dveřních, plochy do 2 m2</t>
  </si>
  <si>
    <t>1747900964</t>
  </si>
  <si>
    <t>https://podminky.urs.cz/item/CS_URS_2022_01/766691914</t>
  </si>
  <si>
    <t>81</t>
  </si>
  <si>
    <t>766699762</t>
  </si>
  <si>
    <t>Montáž ostatních truhlářských konstrukcí překrytí spár stěn lištou rohovou</t>
  </si>
  <si>
    <t>1369253635</t>
  </si>
  <si>
    <t>https://podminky.urs.cz/item/CS_URS_2022_01/766699762</t>
  </si>
  <si>
    <t>82</t>
  </si>
  <si>
    <t>61418152</t>
  </si>
  <si>
    <t>lišta podlahová dřevěná buk 28x28mm</t>
  </si>
  <si>
    <t>473571719</t>
  </si>
  <si>
    <t>83</t>
  </si>
  <si>
    <t>766821122</t>
  </si>
  <si>
    <t>Montáž nábytku vestavěného korpusu skříně šatní dvoukřídlové</t>
  </si>
  <si>
    <t>157153574</t>
  </si>
  <si>
    <t>https://podminky.urs.cz/item/CS_URS_2022_01/766821122</t>
  </si>
  <si>
    <t>84</t>
  </si>
  <si>
    <t>RMAT0003</t>
  </si>
  <si>
    <t>skříň vestavěná 0,62x0,8x2,2m</t>
  </si>
  <si>
    <t>-1648003262</t>
  </si>
  <si>
    <t>85</t>
  </si>
  <si>
    <t>998766201</t>
  </si>
  <si>
    <t>Přesun hmot pro konstrukce truhlářské stanovený procentní sazbou (%) z ceny vodorovná dopravní vzdálenost do 50 m v objektech výšky do 6 m</t>
  </si>
  <si>
    <t>%</t>
  </si>
  <si>
    <t>-1708798779</t>
  </si>
  <si>
    <t>https://podminky.urs.cz/item/CS_URS_2022_01/998766201</t>
  </si>
  <si>
    <t>86</t>
  </si>
  <si>
    <t>R766411811</t>
  </si>
  <si>
    <t>Demontáž obložení stěn lišty, plochy do 1,5 m2</t>
  </si>
  <si>
    <t>280624957</t>
  </si>
  <si>
    <t>1,1+4,6+4*1,45+8*2,4</t>
  </si>
  <si>
    <t>767</t>
  </si>
  <si>
    <t>Konstrukce zámečnické</t>
  </si>
  <si>
    <t>87</t>
  </si>
  <si>
    <t>767640222</t>
  </si>
  <si>
    <t>Montáž dveří ocelových nebo hliníkových vchodových dvoukřídlové s nadsvětlíkem</t>
  </si>
  <si>
    <t>-1703555614</t>
  </si>
  <si>
    <t>https://podminky.urs.cz/item/CS_URS_2022_01/767640222</t>
  </si>
  <si>
    <t>88</t>
  </si>
  <si>
    <t>767649194</t>
  </si>
  <si>
    <t>Montáž dveří ocelových nebo hliníkových doplňků dveří madel</t>
  </si>
  <si>
    <t>-49091400</t>
  </si>
  <si>
    <t>https://podminky.urs.cz/item/CS_URS_2022_01/767649194</t>
  </si>
  <si>
    <t>89</t>
  </si>
  <si>
    <t>RMAT0001</t>
  </si>
  <si>
    <t>vchodové dveře - hliníková stěna dle PD včetně madla, samozavíírače atd.</t>
  </si>
  <si>
    <t>1940035163</t>
  </si>
  <si>
    <t>90</t>
  </si>
  <si>
    <t>54914113</t>
  </si>
  <si>
    <t>kování bezpečnostní R1 /madlo Cr</t>
  </si>
  <si>
    <t>1529217200</t>
  </si>
  <si>
    <t>91</t>
  </si>
  <si>
    <t>998767201</t>
  </si>
  <si>
    <t>Přesun hmot pro zámečnické konstrukce stanovený procentní sazbou (%) z ceny vodorovná dopravní vzdálenost do 50 m v objektech výšky do 6 m</t>
  </si>
  <si>
    <t>-1540503663</t>
  </si>
  <si>
    <t>https://podminky.urs.cz/item/CS_URS_2022_01/998767201</t>
  </si>
  <si>
    <t>92</t>
  </si>
  <si>
    <t>R767119991</t>
  </si>
  <si>
    <t>Montáž a dodávka šikmé schodišťové plošiny vnitřní, včetně instalace, dle specifikace v PD</t>
  </si>
  <si>
    <t>-555881628</t>
  </si>
  <si>
    <t>93</t>
  </si>
  <si>
    <t>R767999999</t>
  </si>
  <si>
    <t>Montáž a dodávka šikmé schodišťové plošiny venkovní, včetně instalace, dle specifikace v PD</t>
  </si>
  <si>
    <t>1731454667</t>
  </si>
  <si>
    <t>771</t>
  </si>
  <si>
    <t>Podlahy z dlaždic</t>
  </si>
  <si>
    <t>94</t>
  </si>
  <si>
    <t>771111011</t>
  </si>
  <si>
    <t>Příprava podkladu před provedením dlažby vysátí podlah</t>
  </si>
  <si>
    <t>1171004793</t>
  </si>
  <si>
    <t>https://podminky.urs.cz/item/CS_URS_2022_01/771111011</t>
  </si>
  <si>
    <t>95</t>
  </si>
  <si>
    <t>771121011</t>
  </si>
  <si>
    <t>Příprava podkladu před provedením dlažby nátěr penetrační na podlahu</t>
  </si>
  <si>
    <t>125282910</t>
  </si>
  <si>
    <t>https://podminky.urs.cz/item/CS_URS_2022_01/771121011</t>
  </si>
  <si>
    <t>96</t>
  </si>
  <si>
    <t>771151014</t>
  </si>
  <si>
    <t>Příprava podkladu před provedením dlažby samonivelační stěrka min.pevnosti 20 MPa, tloušťky přes 8 do 10 mm</t>
  </si>
  <si>
    <t>-1266326913</t>
  </si>
  <si>
    <t>https://podminky.urs.cz/item/CS_URS_2022_01/771151014</t>
  </si>
  <si>
    <t>97</t>
  </si>
  <si>
    <t>771574116</t>
  </si>
  <si>
    <t>Montáž podlah z dlaždic keramických lepených flexibilním lepidlem maloformátových hladkých přes 25 do 35 ks/m2</t>
  </si>
  <si>
    <t>-1575158782</t>
  </si>
  <si>
    <t>https://podminky.urs.cz/item/CS_URS_2022_01/771574116</t>
  </si>
  <si>
    <t>98</t>
  </si>
  <si>
    <t>59761611</t>
  </si>
  <si>
    <t>dlažba keramická slinutá hladká do interiéru i exteriéru přes 22 do 25ks/m2</t>
  </si>
  <si>
    <t>-1733817349</t>
  </si>
  <si>
    <t>99</t>
  </si>
  <si>
    <t>771574153</t>
  </si>
  <si>
    <t>Montáž podlah z dlaždic keramických lepených flexibilním lepidlem velkoformátových hladkých přes 2 do 4 ks/m2</t>
  </si>
  <si>
    <t>-668123416</t>
  </si>
  <si>
    <t>https://podminky.urs.cz/item/CS_URS_2022_01/771574153</t>
  </si>
  <si>
    <t>100</t>
  </si>
  <si>
    <t>59761008</t>
  </si>
  <si>
    <t>dlažba velkoformátová keramická slinutá hladká do interiéru i exteriéru přes 2 do 4ks/m2</t>
  </si>
  <si>
    <t>1243561366</t>
  </si>
  <si>
    <t>0,6*1,15 'Přepočtené koeficientem množství</t>
  </si>
  <si>
    <t>101</t>
  </si>
  <si>
    <t>771591112</t>
  </si>
  <si>
    <t>Izolace podlahy pod dlažbu nátěrem nebo stěrkou ve dvou vrstvách</t>
  </si>
  <si>
    <t>695268111</t>
  </si>
  <si>
    <t>https://podminky.urs.cz/item/CS_URS_2022_01/771591112</t>
  </si>
  <si>
    <t>102</t>
  </si>
  <si>
    <t>998771201</t>
  </si>
  <si>
    <t>Přesun hmot pro podlahy z dlaždic stanovený procentní sazbou (%) z ceny vodorovná dopravní vzdálenost do 50 m v objektech výšky do 6 m</t>
  </si>
  <si>
    <t>618815127</t>
  </si>
  <si>
    <t>https://podminky.urs.cz/item/CS_URS_2022_01/998771201</t>
  </si>
  <si>
    <t>775</t>
  </si>
  <si>
    <t>Podlahy skládané</t>
  </si>
  <si>
    <t>103</t>
  </si>
  <si>
    <t>775429121</t>
  </si>
  <si>
    <t>Montáž lišty přechodové (vyrovnávací) připevněné vruty</t>
  </si>
  <si>
    <t>166278825</t>
  </si>
  <si>
    <t>https://podminky.urs.cz/item/CS_URS_2022_01/775429121</t>
  </si>
  <si>
    <t>104</t>
  </si>
  <si>
    <t>55343110</t>
  </si>
  <si>
    <t>profil přechodový Al narážecí 30mm stříbro</t>
  </si>
  <si>
    <t>-358009597</t>
  </si>
  <si>
    <t>0,9*1,08 'Přepočtené koeficientem množství</t>
  </si>
  <si>
    <t>105</t>
  </si>
  <si>
    <t>998775201</t>
  </si>
  <si>
    <t>Přesun hmot pro podlahy skládané stanovený procentní sazbou (%) z ceny vodorovná dopravní vzdálenost do 50 m v objektech výšky do 6 m</t>
  </si>
  <si>
    <t>431393230</t>
  </si>
  <si>
    <t>https://podminky.urs.cz/item/CS_URS_2022_01/998775201</t>
  </si>
  <si>
    <t>776</t>
  </si>
  <si>
    <t>Podlahy povlakové</t>
  </si>
  <si>
    <t>106</t>
  </si>
  <si>
    <t>776111115</t>
  </si>
  <si>
    <t>Příprava podkladu broušení podlah stávajícího podkladu před litím stěrky</t>
  </si>
  <si>
    <t>-787345576</t>
  </si>
  <si>
    <t>https://podminky.urs.cz/item/CS_URS_2022_01/776111115</t>
  </si>
  <si>
    <t>107</t>
  </si>
  <si>
    <t>28411145</t>
  </si>
  <si>
    <t xml:space="preserve">PVC vinyl homogenní protiskluzná se vsypem a výztuž. vrstvou tl 3.00mm nášlapná vrstva 3.00mm, hořlavost Bfl-s1, třída zátěže 34/43, útlum 10dB, bodová zátěž  ? 0.10mm, protiskluznost R12</t>
  </si>
  <si>
    <t>-285611350</t>
  </si>
  <si>
    <t>108</t>
  </si>
  <si>
    <t>776111311</t>
  </si>
  <si>
    <t>Příprava podkladu vysátí podlah</t>
  </si>
  <si>
    <t>-1990282495</t>
  </si>
  <si>
    <t>https://podminky.urs.cz/item/CS_URS_2022_01/776111311</t>
  </si>
  <si>
    <t>109</t>
  </si>
  <si>
    <t>776121112</t>
  </si>
  <si>
    <t>Příprava podkladu penetrace vodou ředitelná podlah</t>
  </si>
  <si>
    <t>487109590</t>
  </si>
  <si>
    <t>https://podminky.urs.cz/item/CS_URS_2022_01/776121112</t>
  </si>
  <si>
    <t>110</t>
  </si>
  <si>
    <t>776141113</t>
  </si>
  <si>
    <t>Příprava podkladu vyrovnání samonivelační stěrkou podlah min.pevnosti 20 MPa, tloušťky přes 5 do 8 mm</t>
  </si>
  <si>
    <t>-1437907082</t>
  </si>
  <si>
    <t>https://podminky.urs.cz/item/CS_URS_2022_01/776141113</t>
  </si>
  <si>
    <t>111</t>
  </si>
  <si>
    <t>776141122</t>
  </si>
  <si>
    <t>Příprava podkladu vyrovnání samonivelační stěrkou podlah min.pevnosti 30 MPa, tloušťky přes 3 do 5 mm</t>
  </si>
  <si>
    <t>2041128259</t>
  </si>
  <si>
    <t>https://podminky.urs.cz/item/CS_URS_2022_01/776141122</t>
  </si>
  <si>
    <t>112</t>
  </si>
  <si>
    <t>776201812</t>
  </si>
  <si>
    <t>Demontáž povlakových podlahovin lepených ručně s podložkou</t>
  </si>
  <si>
    <t>1821711823</t>
  </si>
  <si>
    <t>https://podminky.urs.cz/item/CS_URS_2022_01/776201812</t>
  </si>
  <si>
    <t>113</t>
  </si>
  <si>
    <t>776411111</t>
  </si>
  <si>
    <t>Montáž soklíků lepením obvodových, výšky do 80 mm</t>
  </si>
  <si>
    <t>320322424</t>
  </si>
  <si>
    <t>https://podminky.urs.cz/item/CS_URS_2022_01/776411111</t>
  </si>
  <si>
    <t>114</t>
  </si>
  <si>
    <t>28411003</t>
  </si>
  <si>
    <t>lišta soklová PVC 30x30mm</t>
  </si>
  <si>
    <t>-1064298770</t>
  </si>
  <si>
    <t>31,4*1,02 'Přepočtené koeficientem množství</t>
  </si>
  <si>
    <t>115</t>
  </si>
  <si>
    <t>998776201</t>
  </si>
  <si>
    <t>Přesun hmot pro podlahy povlakové stanovený procentní sazbou (%) z ceny vodorovná dopravní vzdálenost do 50 m v objektech výšky do 6 m</t>
  </si>
  <si>
    <t>1438668850</t>
  </si>
  <si>
    <t>https://podminky.urs.cz/item/CS_URS_2022_01/998776201</t>
  </si>
  <si>
    <t>781</t>
  </si>
  <si>
    <t>Dokončovací práce - obklady</t>
  </si>
  <si>
    <t>116</t>
  </si>
  <si>
    <t>781121011</t>
  </si>
  <si>
    <t>Příprava podkladu před provedením obkladu nátěr penetrační na stěnu</t>
  </si>
  <si>
    <t>493113328</t>
  </si>
  <si>
    <t>https://podminky.urs.cz/item/CS_URS_2022_01/781121011</t>
  </si>
  <si>
    <t>117</t>
  </si>
  <si>
    <t>781131112</t>
  </si>
  <si>
    <t>Izolace stěny pod obklad izolace nátěrem nebo stěrkou ve dvou vrstvách</t>
  </si>
  <si>
    <t>1707116500</t>
  </si>
  <si>
    <t>https://podminky.urs.cz/item/CS_URS_2022_01/781131112</t>
  </si>
  <si>
    <t>118</t>
  </si>
  <si>
    <t>781151031</t>
  </si>
  <si>
    <t>Příprava podkladu před provedením obkladu celoplošné vyrovnání podkladu stěrkou, tloušťky 3 mm</t>
  </si>
  <si>
    <t>1590052129</t>
  </si>
  <si>
    <t>https://podminky.urs.cz/item/CS_URS_2022_01/781151031</t>
  </si>
  <si>
    <t>119</t>
  </si>
  <si>
    <t>781151041</t>
  </si>
  <si>
    <t>Příprava podkladu před provedením obkladu celoplošné vyrovnání podkladu příplatek za každý další 1 mm tloušťky přes 3 mm</t>
  </si>
  <si>
    <t>-396291223</t>
  </si>
  <si>
    <t>https://podminky.urs.cz/item/CS_URS_2022_01/781151041</t>
  </si>
  <si>
    <t>120</t>
  </si>
  <si>
    <t>781474113</t>
  </si>
  <si>
    <t>Montáž obkladů vnitřních stěn z dlaždic keramických lepených flexibilním lepidlem maloformátových hladkých přes 12 do 19 ks/m2</t>
  </si>
  <si>
    <t>-458969599</t>
  </si>
  <si>
    <t>https://podminky.urs.cz/item/CS_URS_2022_01/781474113</t>
  </si>
  <si>
    <t>121</t>
  </si>
  <si>
    <t>59761071</t>
  </si>
  <si>
    <t>obklad keramický hladký přes 12 do 19ks/m2</t>
  </si>
  <si>
    <t>-1088568229</t>
  </si>
  <si>
    <t>1,76*1,1 'Přepočtené koeficientem množství</t>
  </si>
  <si>
    <t>122</t>
  </si>
  <si>
    <t>781474116</t>
  </si>
  <si>
    <t>Montáž obkladů vnitřních stěn z dlaždic keramických lepených flexibilním lepidlem maloformátových hladkých přes 25 do 35 ks/m2</t>
  </si>
  <si>
    <t>972399721</t>
  </si>
  <si>
    <t>https://podminky.urs.cz/item/CS_URS_2022_01/781474116</t>
  </si>
  <si>
    <t>123</t>
  </si>
  <si>
    <t>59761038</t>
  </si>
  <si>
    <t>obklad keramický hladký přes 25 do 35ks/m2</t>
  </si>
  <si>
    <t>-1205737265</t>
  </si>
  <si>
    <t>23,2*1,1 'Přepočtené koeficientem množství</t>
  </si>
  <si>
    <t>124</t>
  </si>
  <si>
    <t>781477111</t>
  </si>
  <si>
    <t>Montáž obkladů vnitřních stěn z dlaždic keramických Příplatek k cenám za plochu do 10 m2 jednotlivě</t>
  </si>
  <si>
    <t>1348817640</t>
  </si>
  <si>
    <t>https://podminky.urs.cz/item/CS_URS_2022_01/781477111</t>
  </si>
  <si>
    <t>125</t>
  </si>
  <si>
    <t>781494511</t>
  </si>
  <si>
    <t>Obklad - dokončující práce profily ukončovací lepené flexibilním lepidlem ukončovací</t>
  </si>
  <si>
    <t>1373582301</t>
  </si>
  <si>
    <t>https://podminky.urs.cz/item/CS_URS_2022_01/781494511</t>
  </si>
  <si>
    <t>126</t>
  </si>
  <si>
    <t>781495115</t>
  </si>
  <si>
    <t>Obklad - dokončující práce ostatní práce spárování silikonem</t>
  </si>
  <si>
    <t>-1888888247</t>
  </si>
  <si>
    <t>https://podminky.urs.cz/item/CS_URS_2022_01/781495115</t>
  </si>
  <si>
    <t>127</t>
  </si>
  <si>
    <t>781495211</t>
  </si>
  <si>
    <t>Čištění vnitřních ploch po provedení obkladu stěn chemickými prostředky</t>
  </si>
  <si>
    <t>-79740195</t>
  </si>
  <si>
    <t>https://podminky.urs.cz/item/CS_URS_2022_01/781495211</t>
  </si>
  <si>
    <t>128</t>
  </si>
  <si>
    <t>998781201</t>
  </si>
  <si>
    <t>Přesun hmot pro obklady keramické stanovený procentní sazbou (%) z ceny vodorovná dopravní vzdálenost do 50 m v objektech výšky do 6 m</t>
  </si>
  <si>
    <t>1242217570</t>
  </si>
  <si>
    <t>https://podminky.urs.cz/item/CS_URS_2022_01/998781201</t>
  </si>
  <si>
    <t>784</t>
  </si>
  <si>
    <t>Dokončovací práce - malby a tapety</t>
  </si>
  <si>
    <t>129</t>
  </si>
  <si>
    <t>784121003</t>
  </si>
  <si>
    <t>Oškrabání malby v místnostech výšky přes 3,80 do 5,00 m</t>
  </si>
  <si>
    <t>-386609144</t>
  </si>
  <si>
    <t>https://podminky.urs.cz/item/CS_URS_2022_01/784121003</t>
  </si>
  <si>
    <t>139,5+64,234+4,5</t>
  </si>
  <si>
    <t>130</t>
  </si>
  <si>
    <t>784161003</t>
  </si>
  <si>
    <t>Tmelení spar a rohů, šířky do 3 mm akrylátovým tmelem v místnostech výšky přes 3,80 do 5,00 m</t>
  </si>
  <si>
    <t>407866576</t>
  </si>
  <si>
    <t>https://podminky.urs.cz/item/CS_URS_2022_01/784161003</t>
  </si>
  <si>
    <t>131</t>
  </si>
  <si>
    <t>784171101</t>
  </si>
  <si>
    <t>Zakrytí nemalovaných ploch (materiál ve specifikaci) včetně pozdějšího odkrytí podlah</t>
  </si>
  <si>
    <t>-125516567</t>
  </si>
  <si>
    <t>https://podminky.urs.cz/item/CS_URS_2022_01/784171101</t>
  </si>
  <si>
    <t>132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</si>
  <si>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</si>
  <si>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</si>
  <si>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715169751</t>
  </si>
  <si>
    <t>https://podminky.urs.cz/item/CS_URS_2022_01/784171123</t>
  </si>
  <si>
    <t>133</t>
  </si>
  <si>
    <t>58124842</t>
  </si>
  <si>
    <t>fólie pro malířské potřeby zakrývací tl 7µ 4x5m</t>
  </si>
  <si>
    <t>-436881267</t>
  </si>
  <si>
    <t>127,05+17,325</t>
  </si>
  <si>
    <t>144,375*1,05 'Přepočtené koeficientem množství</t>
  </si>
  <si>
    <t>134</t>
  </si>
  <si>
    <t>784181103</t>
  </si>
  <si>
    <t>Penetrace podkladu jednonásobná základní akrylátová bezbarvá v místnostech výšky přes 3,80 do 5,00 m</t>
  </si>
  <si>
    <t>843477636</t>
  </si>
  <si>
    <t>https://podminky.urs.cz/item/CS_URS_2022_01/784181103</t>
  </si>
  <si>
    <t>86,6+1,75</t>
  </si>
  <si>
    <t>135</t>
  </si>
  <si>
    <t>784181111</t>
  </si>
  <si>
    <t>Penetrace podkladu jednonásobná základní silikátová bezbarvá v místnostech výšky do 3,80 m</t>
  </si>
  <si>
    <t>-173695688</t>
  </si>
  <si>
    <t>https://podminky.urs.cz/item/CS_URS_2022_01/784181111</t>
  </si>
  <si>
    <t>136</t>
  </si>
  <si>
    <t>784221103</t>
  </si>
  <si>
    <t>Malby z malířských směsí otěruvzdorných za sucha dvojnásobné, bílé za sucha otěruvzdorné dobře v místnostech výšky přes 3,80 do 5,00 m</t>
  </si>
  <si>
    <t>-510012288</t>
  </si>
  <si>
    <t>https://podminky.urs.cz/item/CS_URS_2022_01/784221103</t>
  </si>
  <si>
    <t>86,6+139,5</t>
  </si>
  <si>
    <t>137</t>
  </si>
  <si>
    <t>784221151</t>
  </si>
  <si>
    <t>Malby z malířských směsí otěruvzdorných za sucha Příplatek k cenám dvojnásobných maleb na tónovacích automatech, v odstínu světlém</t>
  </si>
  <si>
    <t>820603819</t>
  </si>
  <si>
    <t>https://podminky.urs.cz/item/CS_URS_2022_01/784221151</t>
  </si>
  <si>
    <t>Práce a dodávky M</t>
  </si>
  <si>
    <t>21-M</t>
  </si>
  <si>
    <t>Elektromontáže</t>
  </si>
  <si>
    <t>138</t>
  </si>
  <si>
    <t>218203403</t>
  </si>
  <si>
    <t>Demontáž svítidel výbojkových s odpojením vodičů průmyslových nebo venkovních stropních přisazených 1 zdroj s krytem</t>
  </si>
  <si>
    <t>-150922490</t>
  </si>
  <si>
    <t>https://podminky.urs.cz/item/CS_URS_2022_01/218203403</t>
  </si>
  <si>
    <t>46-M</t>
  </si>
  <si>
    <t>Zemní práce při extr.mont.pracích</t>
  </si>
  <si>
    <t>139</t>
  </si>
  <si>
    <t>460010025</t>
  </si>
  <si>
    <t>Vytyčení trasy inženýrských sítí v zastavěném prostoru</t>
  </si>
  <si>
    <t>km</t>
  </si>
  <si>
    <t>992764943</t>
  </si>
  <si>
    <t>https://podminky.urs.cz/item/CS_URS_2022_01/460010025</t>
  </si>
  <si>
    <t>VRN</t>
  </si>
  <si>
    <t>Vedlejší rozpočtové náklady</t>
  </si>
  <si>
    <t>VRN1</t>
  </si>
  <si>
    <t>Průzkumné, geodetické a projektové práce</t>
  </si>
  <si>
    <t>140</t>
  </si>
  <si>
    <t>011464000</t>
  </si>
  <si>
    <t>Měření (monitoring) úrovně osvětlení</t>
  </si>
  <si>
    <t>1024</t>
  </si>
  <si>
    <t>1192207962</t>
  </si>
  <si>
    <t>https://podminky.urs.cz/item/CS_URS_2022_01/011464000</t>
  </si>
  <si>
    <t>141</t>
  </si>
  <si>
    <t>013254000</t>
  </si>
  <si>
    <t>Dokumentace skutečného provedení stavby</t>
  </si>
  <si>
    <t>115774250</t>
  </si>
  <si>
    <t>https://podminky.urs.cz/item/CS_URS_2022_01/013254000</t>
  </si>
  <si>
    <t>VRN3</t>
  </si>
  <si>
    <t>Zařízení staveniště</t>
  </si>
  <si>
    <t>142</t>
  </si>
  <si>
    <t>R032103000</t>
  </si>
  <si>
    <t>Zařízení staveniště - zřízení, provoz, odstranění</t>
  </si>
  <si>
    <t>1185130593</t>
  </si>
  <si>
    <t>VRN4</t>
  </si>
  <si>
    <t>Inženýrská činnost</t>
  </si>
  <si>
    <t>143</t>
  </si>
  <si>
    <t>043103000</t>
  </si>
  <si>
    <t xml:space="preserve">Zkoušky bez rozlišení </t>
  </si>
  <si>
    <t>-1787299612</t>
  </si>
  <si>
    <t>https://podminky.urs.cz/item/CS_URS_2022_01/043103000</t>
  </si>
  <si>
    <t>144</t>
  </si>
  <si>
    <t>045303000</t>
  </si>
  <si>
    <t>Koordinační činnost</t>
  </si>
  <si>
    <t>180663115</t>
  </si>
  <si>
    <t>https://podminky.urs.cz/item/CS_URS_2022_01/045303000</t>
  </si>
  <si>
    <t>145</t>
  </si>
  <si>
    <t>049303000</t>
  </si>
  <si>
    <t>Náklady vzniklé v souvislosti s předáním stavby</t>
  </si>
  <si>
    <t>-489508190</t>
  </si>
  <si>
    <t>https://podminky.urs.cz/item/CS_URS_2022_01/049303000</t>
  </si>
  <si>
    <t>146</t>
  </si>
  <si>
    <t>R043194000</t>
  </si>
  <si>
    <t>Ostatní zkoušky - měření doby dozvuku po realizaci prací</t>
  </si>
  <si>
    <t>1474213319</t>
  </si>
  <si>
    <t>VRN7</t>
  </si>
  <si>
    <t>Provozní vlivy</t>
  </si>
  <si>
    <t>147</t>
  </si>
  <si>
    <t>071103000</t>
  </si>
  <si>
    <t>Provoz investora</t>
  </si>
  <si>
    <t>-1951761487</t>
  </si>
  <si>
    <t>https://podminky.urs.cz/item/CS_URS_2022_01/071103000</t>
  </si>
  <si>
    <t>C02 - ZTI+VZT</t>
  </si>
  <si>
    <t>ZTI VZT 01</t>
  </si>
  <si>
    <t xml:space="preserve">Specializace celková </t>
  </si>
  <si>
    <t>-2117990397</t>
  </si>
  <si>
    <t>Poznámka k položce:_x000d_
Položka odkazuje na soupis prací dané specializace, viz. samostatně.</t>
  </si>
  <si>
    <t>C03 - Elektro</t>
  </si>
  <si>
    <t>EL</t>
  </si>
  <si>
    <t>Specializace celkem</t>
  </si>
  <si>
    <t>2118362620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</si>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</sst>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11101" TargetMode="External" /><Relationship Id="rId2" Type="http://schemas.openxmlformats.org/officeDocument/2006/relationships/hyperlink" Target="https://podminky.urs.cz/item/CS_URS_2022_01/113106123" TargetMode="External" /><Relationship Id="rId3" Type="http://schemas.openxmlformats.org/officeDocument/2006/relationships/hyperlink" Target="https://podminky.urs.cz/item/CS_URS_2022_01/113201111" TargetMode="External" /><Relationship Id="rId4" Type="http://schemas.openxmlformats.org/officeDocument/2006/relationships/hyperlink" Target="https://podminky.urs.cz/item/CS_URS_2022_01/121151103" TargetMode="External" /><Relationship Id="rId5" Type="http://schemas.openxmlformats.org/officeDocument/2006/relationships/hyperlink" Target="https://podminky.urs.cz/item/CS_URS_2022_01/122351101" TargetMode="External" /><Relationship Id="rId6" Type="http://schemas.openxmlformats.org/officeDocument/2006/relationships/hyperlink" Target="https://podminky.urs.cz/item/CS_URS_2022_01/171203111" TargetMode="External" /><Relationship Id="rId7" Type="http://schemas.openxmlformats.org/officeDocument/2006/relationships/hyperlink" Target="https://podminky.urs.cz/item/CS_URS_2022_01/317944321" TargetMode="External" /><Relationship Id="rId8" Type="http://schemas.openxmlformats.org/officeDocument/2006/relationships/hyperlink" Target="https://podminky.urs.cz/item/CS_URS_2022_01/319201321" TargetMode="External" /><Relationship Id="rId9" Type="http://schemas.openxmlformats.org/officeDocument/2006/relationships/hyperlink" Target="https://podminky.urs.cz/item/CS_URS_2022_01/340239212" TargetMode="External" /><Relationship Id="rId10" Type="http://schemas.openxmlformats.org/officeDocument/2006/relationships/hyperlink" Target="https://podminky.urs.cz/item/CS_URS_2022_01/342241111" TargetMode="External" /><Relationship Id="rId11" Type="http://schemas.openxmlformats.org/officeDocument/2006/relationships/hyperlink" Target="https://podminky.urs.cz/item/CS_URS_2022_01/342272245" TargetMode="External" /><Relationship Id="rId12" Type="http://schemas.openxmlformats.org/officeDocument/2006/relationships/hyperlink" Target="https://podminky.urs.cz/item/CS_URS_2022_01/346244381" TargetMode="External" /><Relationship Id="rId13" Type="http://schemas.openxmlformats.org/officeDocument/2006/relationships/hyperlink" Target="https://podminky.urs.cz/item/CS_URS_2022_01/564710001" TargetMode="External" /><Relationship Id="rId14" Type="http://schemas.openxmlformats.org/officeDocument/2006/relationships/hyperlink" Target="https://podminky.urs.cz/item/CS_URS_2022_01/564751101" TargetMode="External" /><Relationship Id="rId15" Type="http://schemas.openxmlformats.org/officeDocument/2006/relationships/hyperlink" Target="https://podminky.urs.cz/item/CS_URS_2022_01/596211253" TargetMode="External" /><Relationship Id="rId16" Type="http://schemas.openxmlformats.org/officeDocument/2006/relationships/hyperlink" Target="https://podminky.urs.cz/item/CS_URS_2022_01/611325422" TargetMode="External" /><Relationship Id="rId17" Type="http://schemas.openxmlformats.org/officeDocument/2006/relationships/hyperlink" Target="https://podminky.urs.cz/item/CS_URS_2022_01/612135101" TargetMode="External" /><Relationship Id="rId18" Type="http://schemas.openxmlformats.org/officeDocument/2006/relationships/hyperlink" Target="https://podminky.urs.cz/item/CS_URS_2022_01/612315412" TargetMode="External" /><Relationship Id="rId19" Type="http://schemas.openxmlformats.org/officeDocument/2006/relationships/hyperlink" Target="https://podminky.urs.cz/item/CS_URS_2022_01/612321141" TargetMode="External" /><Relationship Id="rId20" Type="http://schemas.openxmlformats.org/officeDocument/2006/relationships/hyperlink" Target="https://podminky.urs.cz/item/CS_URS_2022_01/612325422" TargetMode="External" /><Relationship Id="rId21" Type="http://schemas.openxmlformats.org/officeDocument/2006/relationships/hyperlink" Target="https://podminky.urs.cz/item/CS_URS_2022_01/612331121" TargetMode="External" /><Relationship Id="rId22" Type="http://schemas.openxmlformats.org/officeDocument/2006/relationships/hyperlink" Target="https://podminky.urs.cz/item/CS_URS_2022_01/612341121" TargetMode="External" /><Relationship Id="rId23" Type="http://schemas.openxmlformats.org/officeDocument/2006/relationships/hyperlink" Target="https://podminky.urs.cz/item/CS_URS_2022_01/615142012" TargetMode="External" /><Relationship Id="rId24" Type="http://schemas.openxmlformats.org/officeDocument/2006/relationships/hyperlink" Target="https://podminky.urs.cz/item/CS_URS_2022_01/619995001" TargetMode="External" /><Relationship Id="rId25" Type="http://schemas.openxmlformats.org/officeDocument/2006/relationships/hyperlink" Target="https://podminky.urs.cz/item/CS_URS_2022_01/629991011" TargetMode="External" /><Relationship Id="rId26" Type="http://schemas.openxmlformats.org/officeDocument/2006/relationships/hyperlink" Target="https://podminky.urs.cz/item/CS_URS_2022_01/629995215" TargetMode="External" /><Relationship Id="rId27" Type="http://schemas.openxmlformats.org/officeDocument/2006/relationships/hyperlink" Target="https://podminky.urs.cz/item/CS_URS_2022_01/632450134" TargetMode="External" /><Relationship Id="rId28" Type="http://schemas.openxmlformats.org/officeDocument/2006/relationships/hyperlink" Target="https://podminky.urs.cz/item/CS_URS_2022_01/632452411" TargetMode="External" /><Relationship Id="rId29" Type="http://schemas.openxmlformats.org/officeDocument/2006/relationships/hyperlink" Target="https://podminky.urs.cz/item/CS_URS_2022_01/642945111" TargetMode="External" /><Relationship Id="rId30" Type="http://schemas.openxmlformats.org/officeDocument/2006/relationships/hyperlink" Target="https://podminky.urs.cz/item/CS_URS_2022_01/916331112" TargetMode="External" /><Relationship Id="rId31" Type="http://schemas.openxmlformats.org/officeDocument/2006/relationships/hyperlink" Target="https://podminky.urs.cz/item/CS_URS_2022_01/936124112" TargetMode="External" /><Relationship Id="rId32" Type="http://schemas.openxmlformats.org/officeDocument/2006/relationships/hyperlink" Target="https://podminky.urs.cz/item/CS_URS_2022_01/949101112" TargetMode="External" /><Relationship Id="rId33" Type="http://schemas.openxmlformats.org/officeDocument/2006/relationships/hyperlink" Target="https://podminky.urs.cz/item/CS_URS_2022_01/952901111" TargetMode="External" /><Relationship Id="rId34" Type="http://schemas.openxmlformats.org/officeDocument/2006/relationships/hyperlink" Target="https://podminky.urs.cz/item/CS_URS_2022_01/962032431" TargetMode="External" /><Relationship Id="rId35" Type="http://schemas.openxmlformats.org/officeDocument/2006/relationships/hyperlink" Target="https://podminky.urs.cz/item/CS_URS_2022_01/965081213" TargetMode="External" /><Relationship Id="rId36" Type="http://schemas.openxmlformats.org/officeDocument/2006/relationships/hyperlink" Target="https://podminky.urs.cz/item/CS_URS_2022_01/965082932" TargetMode="External" /><Relationship Id="rId37" Type="http://schemas.openxmlformats.org/officeDocument/2006/relationships/hyperlink" Target="https://podminky.urs.cz/item/CS_URS_2022_01/966001211" TargetMode="External" /><Relationship Id="rId38" Type="http://schemas.openxmlformats.org/officeDocument/2006/relationships/hyperlink" Target="https://podminky.urs.cz/item/CS_URS_2022_01/968072455" TargetMode="External" /><Relationship Id="rId39" Type="http://schemas.openxmlformats.org/officeDocument/2006/relationships/hyperlink" Target="https://podminky.urs.cz/item/CS_URS_2022_01/969041113" TargetMode="External" /><Relationship Id="rId40" Type="http://schemas.openxmlformats.org/officeDocument/2006/relationships/hyperlink" Target="https://podminky.urs.cz/item/CS_URS_2022_01/971033361" TargetMode="External" /><Relationship Id="rId41" Type="http://schemas.openxmlformats.org/officeDocument/2006/relationships/hyperlink" Target="https://podminky.urs.cz/item/CS_URS_2022_01/974029666" TargetMode="External" /><Relationship Id="rId42" Type="http://schemas.openxmlformats.org/officeDocument/2006/relationships/hyperlink" Target="https://podminky.urs.cz/item/CS_URS_2022_01/974042537" TargetMode="External" /><Relationship Id="rId43" Type="http://schemas.openxmlformats.org/officeDocument/2006/relationships/hyperlink" Target="https://podminky.urs.cz/item/CS_URS_2022_01/975021311" TargetMode="External" /><Relationship Id="rId44" Type="http://schemas.openxmlformats.org/officeDocument/2006/relationships/hyperlink" Target="https://podminky.urs.cz/item/CS_URS_2022_01/976024311" TargetMode="External" /><Relationship Id="rId45" Type="http://schemas.openxmlformats.org/officeDocument/2006/relationships/hyperlink" Target="https://podminky.urs.cz/item/CS_URS_2022_01/978013191" TargetMode="External" /><Relationship Id="rId46" Type="http://schemas.openxmlformats.org/officeDocument/2006/relationships/hyperlink" Target="https://podminky.urs.cz/item/CS_URS_2022_01/978059541" TargetMode="External" /><Relationship Id="rId47" Type="http://schemas.openxmlformats.org/officeDocument/2006/relationships/hyperlink" Target="https://podminky.urs.cz/item/CS_URS_2022_01/997013213" TargetMode="External" /><Relationship Id="rId48" Type="http://schemas.openxmlformats.org/officeDocument/2006/relationships/hyperlink" Target="https://podminky.urs.cz/item/CS_URS_2022_01/997013219" TargetMode="External" /><Relationship Id="rId49" Type="http://schemas.openxmlformats.org/officeDocument/2006/relationships/hyperlink" Target="https://podminky.urs.cz/item/CS_URS_2022_01/997013501" TargetMode="External" /><Relationship Id="rId50" Type="http://schemas.openxmlformats.org/officeDocument/2006/relationships/hyperlink" Target="https://podminky.urs.cz/item/CS_URS_2022_01/997013509" TargetMode="External" /><Relationship Id="rId51" Type="http://schemas.openxmlformats.org/officeDocument/2006/relationships/hyperlink" Target="https://podminky.urs.cz/item/CS_URS_2022_01/997013631" TargetMode="External" /><Relationship Id="rId52" Type="http://schemas.openxmlformats.org/officeDocument/2006/relationships/hyperlink" Target="https://podminky.urs.cz/item/CS_URS_2022_01/998011002" TargetMode="External" /><Relationship Id="rId53" Type="http://schemas.openxmlformats.org/officeDocument/2006/relationships/hyperlink" Target="https://podminky.urs.cz/item/CS_URS_2022_01/998011014" TargetMode="External" /><Relationship Id="rId54" Type="http://schemas.openxmlformats.org/officeDocument/2006/relationships/hyperlink" Target="https://podminky.urs.cz/item/CS_URS_2022_01/725110811" TargetMode="External" /><Relationship Id="rId55" Type="http://schemas.openxmlformats.org/officeDocument/2006/relationships/hyperlink" Target="https://podminky.urs.cz/item/CS_URS_2022_01/725130811" TargetMode="External" /><Relationship Id="rId56" Type="http://schemas.openxmlformats.org/officeDocument/2006/relationships/hyperlink" Target="https://podminky.urs.cz/item/CS_URS_2022_01/725210821" TargetMode="External" /><Relationship Id="rId57" Type="http://schemas.openxmlformats.org/officeDocument/2006/relationships/hyperlink" Target="https://podminky.urs.cz/item/CS_URS_2022_01/725820802" TargetMode="External" /><Relationship Id="rId58" Type="http://schemas.openxmlformats.org/officeDocument/2006/relationships/hyperlink" Target="https://podminky.urs.cz/item/CS_URS_2022_01/742330801" TargetMode="External" /><Relationship Id="rId59" Type="http://schemas.openxmlformats.org/officeDocument/2006/relationships/hyperlink" Target="https://podminky.urs.cz/item/CS_URS_2022_01/742330811" TargetMode="External" /><Relationship Id="rId60" Type="http://schemas.openxmlformats.org/officeDocument/2006/relationships/hyperlink" Target="https://podminky.urs.cz/item/CS_URS_2022_01/742340821" TargetMode="External" /><Relationship Id="rId61" Type="http://schemas.openxmlformats.org/officeDocument/2006/relationships/hyperlink" Target="https://podminky.urs.cz/item/CS_URS_2022_01/742410801" TargetMode="External" /><Relationship Id="rId62" Type="http://schemas.openxmlformats.org/officeDocument/2006/relationships/hyperlink" Target="https://podminky.urs.cz/item/CS_URS_2022_01/742430801" TargetMode="External" /><Relationship Id="rId63" Type="http://schemas.openxmlformats.org/officeDocument/2006/relationships/hyperlink" Target="https://podminky.urs.cz/item/CS_URS_2022_01/751111012" TargetMode="External" /><Relationship Id="rId64" Type="http://schemas.openxmlformats.org/officeDocument/2006/relationships/hyperlink" Target="https://podminky.urs.cz/item/CS_URS_2022_01/751613110" TargetMode="External" /><Relationship Id="rId65" Type="http://schemas.openxmlformats.org/officeDocument/2006/relationships/hyperlink" Target="https://podminky.urs.cz/item/CS_URS_2022_01/751691111" TargetMode="External" /><Relationship Id="rId66" Type="http://schemas.openxmlformats.org/officeDocument/2006/relationships/hyperlink" Target="https://podminky.urs.cz/item/CS_URS_2022_01/762526811" TargetMode="External" /><Relationship Id="rId67" Type="http://schemas.openxmlformats.org/officeDocument/2006/relationships/hyperlink" Target="https://podminky.urs.cz/item/CS_URS_2022_01/763111468" TargetMode="External" /><Relationship Id="rId68" Type="http://schemas.openxmlformats.org/officeDocument/2006/relationships/hyperlink" Target="https://podminky.urs.cz/item/CS_URS_2022_01/763131412" TargetMode="External" /><Relationship Id="rId69" Type="http://schemas.openxmlformats.org/officeDocument/2006/relationships/hyperlink" Target="https://podminky.urs.cz/item/CS_URS_2022_01/763251211" TargetMode="External" /><Relationship Id="rId70" Type="http://schemas.openxmlformats.org/officeDocument/2006/relationships/hyperlink" Target="https://podminky.urs.cz/item/CS_URS_2022_01/998763301" TargetMode="External" /><Relationship Id="rId71" Type="http://schemas.openxmlformats.org/officeDocument/2006/relationships/hyperlink" Target="https://podminky.urs.cz/item/CS_URS_2022_01/766491851" TargetMode="External" /><Relationship Id="rId72" Type="http://schemas.openxmlformats.org/officeDocument/2006/relationships/hyperlink" Target="https://podminky.urs.cz/item/CS_URS_2022_01/766660022" TargetMode="External" /><Relationship Id="rId73" Type="http://schemas.openxmlformats.org/officeDocument/2006/relationships/hyperlink" Target="https://podminky.urs.cz/item/CS_URS_2022_01/766691914" TargetMode="External" /><Relationship Id="rId74" Type="http://schemas.openxmlformats.org/officeDocument/2006/relationships/hyperlink" Target="https://podminky.urs.cz/item/CS_URS_2022_01/766699762" TargetMode="External" /><Relationship Id="rId75" Type="http://schemas.openxmlformats.org/officeDocument/2006/relationships/hyperlink" Target="https://podminky.urs.cz/item/CS_URS_2022_01/766821122" TargetMode="External" /><Relationship Id="rId76" Type="http://schemas.openxmlformats.org/officeDocument/2006/relationships/hyperlink" Target="https://podminky.urs.cz/item/CS_URS_2022_01/998766201" TargetMode="External" /><Relationship Id="rId77" Type="http://schemas.openxmlformats.org/officeDocument/2006/relationships/hyperlink" Target="https://podminky.urs.cz/item/CS_URS_2022_01/767640222" TargetMode="External" /><Relationship Id="rId78" Type="http://schemas.openxmlformats.org/officeDocument/2006/relationships/hyperlink" Target="https://podminky.urs.cz/item/CS_URS_2022_01/767649194" TargetMode="External" /><Relationship Id="rId79" Type="http://schemas.openxmlformats.org/officeDocument/2006/relationships/hyperlink" Target="https://podminky.urs.cz/item/CS_URS_2022_01/998767201" TargetMode="External" /><Relationship Id="rId80" Type="http://schemas.openxmlformats.org/officeDocument/2006/relationships/hyperlink" Target="https://podminky.urs.cz/item/CS_URS_2022_01/771111011" TargetMode="External" /><Relationship Id="rId81" Type="http://schemas.openxmlformats.org/officeDocument/2006/relationships/hyperlink" Target="https://podminky.urs.cz/item/CS_URS_2022_01/771121011" TargetMode="External" /><Relationship Id="rId82" Type="http://schemas.openxmlformats.org/officeDocument/2006/relationships/hyperlink" Target="https://podminky.urs.cz/item/CS_URS_2022_01/771151014" TargetMode="External" /><Relationship Id="rId83" Type="http://schemas.openxmlformats.org/officeDocument/2006/relationships/hyperlink" Target="https://podminky.urs.cz/item/CS_URS_2022_01/771574116" TargetMode="External" /><Relationship Id="rId84" Type="http://schemas.openxmlformats.org/officeDocument/2006/relationships/hyperlink" Target="https://podminky.urs.cz/item/CS_URS_2022_01/771574153" TargetMode="External" /><Relationship Id="rId85" Type="http://schemas.openxmlformats.org/officeDocument/2006/relationships/hyperlink" Target="https://podminky.urs.cz/item/CS_URS_2022_01/771591112" TargetMode="External" /><Relationship Id="rId86" Type="http://schemas.openxmlformats.org/officeDocument/2006/relationships/hyperlink" Target="https://podminky.urs.cz/item/CS_URS_2022_01/998771201" TargetMode="External" /><Relationship Id="rId87" Type="http://schemas.openxmlformats.org/officeDocument/2006/relationships/hyperlink" Target="https://podminky.urs.cz/item/CS_URS_2022_01/775429121" TargetMode="External" /><Relationship Id="rId88" Type="http://schemas.openxmlformats.org/officeDocument/2006/relationships/hyperlink" Target="https://podminky.urs.cz/item/CS_URS_2022_01/998775201" TargetMode="External" /><Relationship Id="rId89" Type="http://schemas.openxmlformats.org/officeDocument/2006/relationships/hyperlink" Target="https://podminky.urs.cz/item/CS_URS_2022_01/776111115" TargetMode="External" /><Relationship Id="rId90" Type="http://schemas.openxmlformats.org/officeDocument/2006/relationships/hyperlink" Target="https://podminky.urs.cz/item/CS_URS_2022_01/776111311" TargetMode="External" /><Relationship Id="rId91" Type="http://schemas.openxmlformats.org/officeDocument/2006/relationships/hyperlink" Target="https://podminky.urs.cz/item/CS_URS_2022_01/776121112" TargetMode="External" /><Relationship Id="rId92" Type="http://schemas.openxmlformats.org/officeDocument/2006/relationships/hyperlink" Target="https://podminky.urs.cz/item/CS_URS_2022_01/776141113" TargetMode="External" /><Relationship Id="rId93" Type="http://schemas.openxmlformats.org/officeDocument/2006/relationships/hyperlink" Target="https://podminky.urs.cz/item/CS_URS_2022_01/776141122" TargetMode="External" /><Relationship Id="rId94" Type="http://schemas.openxmlformats.org/officeDocument/2006/relationships/hyperlink" Target="https://podminky.urs.cz/item/CS_URS_2022_01/776201812" TargetMode="External" /><Relationship Id="rId95" Type="http://schemas.openxmlformats.org/officeDocument/2006/relationships/hyperlink" Target="https://podminky.urs.cz/item/CS_URS_2022_01/776411111" TargetMode="External" /><Relationship Id="rId96" Type="http://schemas.openxmlformats.org/officeDocument/2006/relationships/hyperlink" Target="https://podminky.urs.cz/item/CS_URS_2022_01/998776201" TargetMode="External" /><Relationship Id="rId97" Type="http://schemas.openxmlformats.org/officeDocument/2006/relationships/hyperlink" Target="https://podminky.urs.cz/item/CS_URS_2022_01/781121011" TargetMode="External" /><Relationship Id="rId98" Type="http://schemas.openxmlformats.org/officeDocument/2006/relationships/hyperlink" Target="https://podminky.urs.cz/item/CS_URS_2022_01/781131112" TargetMode="External" /><Relationship Id="rId99" Type="http://schemas.openxmlformats.org/officeDocument/2006/relationships/hyperlink" Target="https://podminky.urs.cz/item/CS_URS_2022_01/781151031" TargetMode="External" /><Relationship Id="rId100" Type="http://schemas.openxmlformats.org/officeDocument/2006/relationships/hyperlink" Target="https://podminky.urs.cz/item/CS_URS_2022_01/781151041" TargetMode="External" /><Relationship Id="rId101" Type="http://schemas.openxmlformats.org/officeDocument/2006/relationships/hyperlink" Target="https://podminky.urs.cz/item/CS_URS_2022_01/781474113" TargetMode="External" /><Relationship Id="rId102" Type="http://schemas.openxmlformats.org/officeDocument/2006/relationships/hyperlink" Target="https://podminky.urs.cz/item/CS_URS_2022_01/781474116" TargetMode="External" /><Relationship Id="rId103" Type="http://schemas.openxmlformats.org/officeDocument/2006/relationships/hyperlink" Target="https://podminky.urs.cz/item/CS_URS_2022_01/781477111" TargetMode="External" /><Relationship Id="rId104" Type="http://schemas.openxmlformats.org/officeDocument/2006/relationships/hyperlink" Target="https://podminky.urs.cz/item/CS_URS_2022_01/781494511" TargetMode="External" /><Relationship Id="rId105" Type="http://schemas.openxmlformats.org/officeDocument/2006/relationships/hyperlink" Target="https://podminky.urs.cz/item/CS_URS_2022_01/781495115" TargetMode="External" /><Relationship Id="rId106" Type="http://schemas.openxmlformats.org/officeDocument/2006/relationships/hyperlink" Target="https://podminky.urs.cz/item/CS_URS_2022_01/781495211" TargetMode="External" /><Relationship Id="rId107" Type="http://schemas.openxmlformats.org/officeDocument/2006/relationships/hyperlink" Target="https://podminky.urs.cz/item/CS_URS_2022_01/998781201" TargetMode="External" /><Relationship Id="rId108" Type="http://schemas.openxmlformats.org/officeDocument/2006/relationships/hyperlink" Target="https://podminky.urs.cz/item/CS_URS_2022_01/784121003" TargetMode="External" /><Relationship Id="rId109" Type="http://schemas.openxmlformats.org/officeDocument/2006/relationships/hyperlink" Target="https://podminky.urs.cz/item/CS_URS_2022_01/784161003" TargetMode="External" /><Relationship Id="rId110" Type="http://schemas.openxmlformats.org/officeDocument/2006/relationships/hyperlink" Target="https://podminky.urs.cz/item/CS_URS_2022_01/784171101" TargetMode="External" /><Relationship Id="rId111" Type="http://schemas.openxmlformats.org/officeDocument/2006/relationships/hyperlink" Target="https://podminky.urs.cz/item/CS_URS_2022_01/784171123" TargetMode="External" /><Relationship Id="rId112" Type="http://schemas.openxmlformats.org/officeDocument/2006/relationships/hyperlink" Target="https://podminky.urs.cz/item/CS_URS_2022_01/784181103" TargetMode="External" /><Relationship Id="rId113" Type="http://schemas.openxmlformats.org/officeDocument/2006/relationships/hyperlink" Target="https://podminky.urs.cz/item/CS_URS_2022_01/784181111" TargetMode="External" /><Relationship Id="rId114" Type="http://schemas.openxmlformats.org/officeDocument/2006/relationships/hyperlink" Target="https://podminky.urs.cz/item/CS_URS_2022_01/784221103" TargetMode="External" /><Relationship Id="rId115" Type="http://schemas.openxmlformats.org/officeDocument/2006/relationships/hyperlink" Target="https://podminky.urs.cz/item/CS_URS_2022_01/784221151" TargetMode="External" /><Relationship Id="rId116" Type="http://schemas.openxmlformats.org/officeDocument/2006/relationships/hyperlink" Target="https://podminky.urs.cz/item/CS_URS_2022_01/218203403" TargetMode="External" /><Relationship Id="rId117" Type="http://schemas.openxmlformats.org/officeDocument/2006/relationships/hyperlink" Target="https://podminky.urs.cz/item/CS_URS_2022_01/460010025" TargetMode="External" /><Relationship Id="rId118" Type="http://schemas.openxmlformats.org/officeDocument/2006/relationships/hyperlink" Target="https://podminky.urs.cz/item/CS_URS_2022_01/011464000" TargetMode="External" /><Relationship Id="rId119" Type="http://schemas.openxmlformats.org/officeDocument/2006/relationships/hyperlink" Target="https://podminky.urs.cz/item/CS_URS_2022_01/013254000" TargetMode="External" /><Relationship Id="rId120" Type="http://schemas.openxmlformats.org/officeDocument/2006/relationships/hyperlink" Target="https://podminky.urs.cz/item/CS_URS_2022_01/043103000" TargetMode="External" /><Relationship Id="rId121" Type="http://schemas.openxmlformats.org/officeDocument/2006/relationships/hyperlink" Target="https://podminky.urs.cz/item/CS_URS_2022_01/045303000" TargetMode="External" /><Relationship Id="rId122" Type="http://schemas.openxmlformats.org/officeDocument/2006/relationships/hyperlink" Target="https://podminky.urs.cz/item/CS_URS_2022_01/049303000" TargetMode="External" /><Relationship Id="rId123" Type="http://schemas.openxmlformats.org/officeDocument/2006/relationships/hyperlink" Target="https://podminky.urs.cz/item/CS_URS_2022_01/071103000" TargetMode="External" /><Relationship Id="rId1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Infrastruktura - stavební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Na Stráni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22. 6. 2022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49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50</v>
      </c>
      <c r="D52" s="86"/>
      <c r="E52" s="86"/>
      <c r="F52" s="86"/>
      <c r="G52" s="86"/>
      <c r="H52" s="87"/>
      <c r="I52" s="88" t="s">
        <v>51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52</v>
      </c>
      <c r="AH52" s="86"/>
      <c r="AI52" s="86"/>
      <c r="AJ52" s="86"/>
      <c r="AK52" s="86"/>
      <c r="AL52" s="86"/>
      <c r="AM52" s="86"/>
      <c r="AN52" s="88" t="s">
        <v>53</v>
      </c>
      <c r="AO52" s="86"/>
      <c r="AP52" s="86"/>
      <c r="AQ52" s="90" t="s">
        <v>54</v>
      </c>
      <c r="AR52" s="43"/>
      <c r="AS52" s="91" t="s">
        <v>55</v>
      </c>
      <c r="AT52" s="92" t="s">
        <v>56</v>
      </c>
      <c r="AU52" s="92" t="s">
        <v>57</v>
      </c>
      <c r="AV52" s="92" t="s">
        <v>58</v>
      </c>
      <c r="AW52" s="92" t="s">
        <v>59</v>
      </c>
      <c r="AX52" s="92" t="s">
        <v>60</v>
      </c>
      <c r="AY52" s="92" t="s">
        <v>61</v>
      </c>
      <c r="AZ52" s="92" t="s">
        <v>62</v>
      </c>
      <c r="BA52" s="92" t="s">
        <v>63</v>
      </c>
      <c r="BB52" s="92" t="s">
        <v>64</v>
      </c>
      <c r="BC52" s="92" t="s">
        <v>65</v>
      </c>
      <c r="BD52" s="93" t="s">
        <v>66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68</v>
      </c>
      <c r="BT54" s="108" t="s">
        <v>69</v>
      </c>
      <c r="BU54" s="109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6.5" customHeight="1">
      <c r="A55" s="110" t="s">
        <v>73</v>
      </c>
      <c r="B55" s="111"/>
      <c r="C55" s="112"/>
      <c r="D55" s="113" t="s">
        <v>74</v>
      </c>
      <c r="E55" s="113"/>
      <c r="F55" s="113"/>
      <c r="G55" s="113"/>
      <c r="H55" s="113"/>
      <c r="I55" s="114"/>
      <c r="J55" s="113" t="s">
        <v>75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'C01 - stavební'!J30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'C01 - stavební'!P108</f>
        <v>0</v>
      </c>
      <c r="AV55" s="119">
        <f>'C01 - stavební'!J33</f>
        <v>0</v>
      </c>
      <c r="AW55" s="119">
        <f>'C01 - stavební'!J34</f>
        <v>0</v>
      </c>
      <c r="AX55" s="119">
        <f>'C01 - stavební'!J35</f>
        <v>0</v>
      </c>
      <c r="AY55" s="119">
        <f>'C01 - stavební'!J36</f>
        <v>0</v>
      </c>
      <c r="AZ55" s="119">
        <f>'C01 - stavební'!F33</f>
        <v>0</v>
      </c>
      <c r="BA55" s="119">
        <f>'C01 - stavební'!F34</f>
        <v>0</v>
      </c>
      <c r="BB55" s="119">
        <f>'C01 - stavební'!F35</f>
        <v>0</v>
      </c>
      <c r="BC55" s="119">
        <f>'C01 - stavební'!F36</f>
        <v>0</v>
      </c>
      <c r="BD55" s="121">
        <f>'C01 - stavební'!F37</f>
        <v>0</v>
      </c>
      <c r="BE55" s="7"/>
      <c r="BT55" s="122" t="s">
        <v>77</v>
      </c>
      <c r="BV55" s="122" t="s">
        <v>71</v>
      </c>
      <c r="BW55" s="122" t="s">
        <v>78</v>
      </c>
      <c r="BX55" s="122" t="s">
        <v>5</v>
      </c>
      <c r="CL55" s="122" t="s">
        <v>19</v>
      </c>
      <c r="CM55" s="122" t="s">
        <v>79</v>
      </c>
    </row>
    <row r="56" s="7" customFormat="1" ht="16.5" customHeight="1">
      <c r="A56" s="110" t="s">
        <v>73</v>
      </c>
      <c r="B56" s="111"/>
      <c r="C56" s="112"/>
      <c r="D56" s="113" t="s">
        <v>80</v>
      </c>
      <c r="E56" s="113"/>
      <c r="F56" s="113"/>
      <c r="G56" s="113"/>
      <c r="H56" s="113"/>
      <c r="I56" s="114"/>
      <c r="J56" s="113" t="s">
        <v>81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'C02 - ZTI+VZT'!J30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76</v>
      </c>
      <c r="AR56" s="117"/>
      <c r="AS56" s="118">
        <v>0</v>
      </c>
      <c r="AT56" s="119">
        <f>ROUND(SUM(AV56:AW56),2)</f>
        <v>0</v>
      </c>
      <c r="AU56" s="120">
        <f>'C02 - ZTI+VZT'!P79</f>
        <v>0</v>
      </c>
      <c r="AV56" s="119">
        <f>'C02 - ZTI+VZT'!J33</f>
        <v>0</v>
      </c>
      <c r="AW56" s="119">
        <f>'C02 - ZTI+VZT'!J34</f>
        <v>0</v>
      </c>
      <c r="AX56" s="119">
        <f>'C02 - ZTI+VZT'!J35</f>
        <v>0</v>
      </c>
      <c r="AY56" s="119">
        <f>'C02 - ZTI+VZT'!J36</f>
        <v>0</v>
      </c>
      <c r="AZ56" s="119">
        <f>'C02 - ZTI+VZT'!F33</f>
        <v>0</v>
      </c>
      <c r="BA56" s="119">
        <f>'C02 - ZTI+VZT'!F34</f>
        <v>0</v>
      </c>
      <c r="BB56" s="119">
        <f>'C02 - ZTI+VZT'!F35</f>
        <v>0</v>
      </c>
      <c r="BC56" s="119">
        <f>'C02 - ZTI+VZT'!F36</f>
        <v>0</v>
      </c>
      <c r="BD56" s="121">
        <f>'C02 - ZTI+VZT'!F37</f>
        <v>0</v>
      </c>
      <c r="BE56" s="7"/>
      <c r="BT56" s="122" t="s">
        <v>77</v>
      </c>
      <c r="BV56" s="122" t="s">
        <v>71</v>
      </c>
      <c r="BW56" s="122" t="s">
        <v>82</v>
      </c>
      <c r="BX56" s="122" t="s">
        <v>5</v>
      </c>
      <c r="CL56" s="122" t="s">
        <v>19</v>
      </c>
      <c r="CM56" s="122" t="s">
        <v>79</v>
      </c>
    </row>
    <row r="57" s="7" customFormat="1" ht="16.5" customHeight="1">
      <c r="A57" s="110" t="s">
        <v>73</v>
      </c>
      <c r="B57" s="111"/>
      <c r="C57" s="112"/>
      <c r="D57" s="113" t="s">
        <v>83</v>
      </c>
      <c r="E57" s="113"/>
      <c r="F57" s="113"/>
      <c r="G57" s="113"/>
      <c r="H57" s="113"/>
      <c r="I57" s="114"/>
      <c r="J57" s="113" t="s">
        <v>84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'C03 - Elektro'!J30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76</v>
      </c>
      <c r="AR57" s="117"/>
      <c r="AS57" s="123">
        <v>0</v>
      </c>
      <c r="AT57" s="124">
        <f>ROUND(SUM(AV57:AW57),2)</f>
        <v>0</v>
      </c>
      <c r="AU57" s="125">
        <f>'C03 - Elektro'!P79</f>
        <v>0</v>
      </c>
      <c r="AV57" s="124">
        <f>'C03 - Elektro'!J33</f>
        <v>0</v>
      </c>
      <c r="AW57" s="124">
        <f>'C03 - Elektro'!J34</f>
        <v>0</v>
      </c>
      <c r="AX57" s="124">
        <f>'C03 - Elektro'!J35</f>
        <v>0</v>
      </c>
      <c r="AY57" s="124">
        <f>'C03 - Elektro'!J36</f>
        <v>0</v>
      </c>
      <c r="AZ57" s="124">
        <f>'C03 - Elektro'!F33</f>
        <v>0</v>
      </c>
      <c r="BA57" s="124">
        <f>'C03 - Elektro'!F34</f>
        <v>0</v>
      </c>
      <c r="BB57" s="124">
        <f>'C03 - Elektro'!F35</f>
        <v>0</v>
      </c>
      <c r="BC57" s="124">
        <f>'C03 - Elektro'!F36</f>
        <v>0</v>
      </c>
      <c r="BD57" s="126">
        <f>'C03 - Elektro'!F37</f>
        <v>0</v>
      </c>
      <c r="BE57" s="7"/>
      <c r="BT57" s="122" t="s">
        <v>77</v>
      </c>
      <c r="BV57" s="122" t="s">
        <v>71</v>
      </c>
      <c r="BW57" s="122" t="s">
        <v>85</v>
      </c>
      <c r="BX57" s="122" t="s">
        <v>5</v>
      </c>
      <c r="CL57" s="122" t="s">
        <v>19</v>
      </c>
      <c r="CM57" s="122" t="s">
        <v>79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YYQ0EEdXzwaffmKY0I2tXntHV0OSdg55WIfcKOrDE07vXe0zpGDGxnx++nBzOXp6UFrGu+3ye2/inT1SpbNv6g==" hashValue="5IYTCx1qGve/t3SMM06JVOXPLNDJSAlYQ7UkZFJVLi2n2mOJvabsCSuNhWAM6ipuV/S673661Xg/liIDt0O7F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C01 - stavební'!C2" display="/"/>
    <hyperlink ref="A56" location="'C02 - ZTI+VZT'!C2" display="/"/>
    <hyperlink ref="A57" location="'C03 - Elektr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ROUND(J108,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ROUND((SUM(BE108:BE423)),  2)</f>
        <v>0</v>
      </c>
      <c r="G33" s="37"/>
      <c r="H33" s="37"/>
      <c r="I33" s="147">
        <v>0.20999999999999999</v>
      </c>
      <c r="J33" s="146">
        <f>ROUND(((SUM(BE108:BE423))*I33),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ROUND((SUM(BF108:BF423)),  2)</f>
        <v>0</v>
      </c>
      <c r="G34" s="37"/>
      <c r="H34" s="37"/>
      <c r="I34" s="147">
        <v>0.14999999999999999</v>
      </c>
      <c r="J34" s="146">
        <f>ROUND(((SUM(BF108:BF423))*I34),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ROUND((SUM(BG108:BG423)),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ROUND((SUM(BH108:BH423)),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ROUND((SUM(BI108:BI423)),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C01 - stavební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Na Stráni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J108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4"/>
      <c r="C60" s="165"/>
      <c r="D60" s="166" t="s">
        <v>93</v>
      </c>
      <c r="E60" s="167"/>
      <c r="F60" s="167"/>
      <c r="G60" s="167"/>
      <c r="H60" s="167"/>
      <c r="I60" s="167"/>
      <c r="J60" s="168">
        <f>J109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94</v>
      </c>
      <c r="E61" s="173"/>
      <c r="F61" s="173"/>
      <c r="G61" s="173"/>
      <c r="H61" s="173"/>
      <c r="I61" s="173"/>
      <c r="J61" s="174">
        <f>J110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95</v>
      </c>
      <c r="E62" s="173"/>
      <c r="F62" s="173"/>
      <c r="G62" s="173"/>
      <c r="H62" s="173"/>
      <c r="I62" s="173"/>
      <c r="J62" s="174">
        <f>J123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96</v>
      </c>
      <c r="E63" s="173"/>
      <c r="F63" s="173"/>
      <c r="G63" s="173"/>
      <c r="H63" s="173"/>
      <c r="I63" s="173"/>
      <c r="J63" s="174">
        <f>J136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97</v>
      </c>
      <c r="E64" s="173"/>
      <c r="F64" s="173"/>
      <c r="G64" s="173"/>
      <c r="H64" s="173"/>
      <c r="I64" s="173"/>
      <c r="J64" s="174">
        <f>J145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98</v>
      </c>
      <c r="E65" s="173"/>
      <c r="F65" s="173"/>
      <c r="G65" s="173"/>
      <c r="H65" s="173"/>
      <c r="I65" s="173"/>
      <c r="J65" s="174">
        <f>J175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99</v>
      </c>
      <c r="E66" s="173"/>
      <c r="F66" s="173"/>
      <c r="G66" s="173"/>
      <c r="H66" s="173"/>
      <c r="I66" s="173"/>
      <c r="J66" s="174">
        <f>J215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100</v>
      </c>
      <c r="E67" s="173"/>
      <c r="F67" s="173"/>
      <c r="G67" s="173"/>
      <c r="H67" s="173"/>
      <c r="I67" s="173"/>
      <c r="J67" s="174">
        <f>J226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4"/>
      <c r="C68" s="165"/>
      <c r="D68" s="166" t="s">
        <v>101</v>
      </c>
      <c r="E68" s="167"/>
      <c r="F68" s="167"/>
      <c r="G68" s="167"/>
      <c r="H68" s="167"/>
      <c r="I68" s="167"/>
      <c r="J68" s="168">
        <f>J231</f>
        <v>0</v>
      </c>
      <c r="K68" s="165"/>
      <c r="L68" s="16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0"/>
      <c r="C69" s="171"/>
      <c r="D69" s="172" t="s">
        <v>102</v>
      </c>
      <c r="E69" s="173"/>
      <c r="F69" s="173"/>
      <c r="G69" s="173"/>
      <c r="H69" s="173"/>
      <c r="I69" s="173"/>
      <c r="J69" s="174">
        <f>J232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103</v>
      </c>
      <c r="E70" s="173"/>
      <c r="F70" s="173"/>
      <c r="G70" s="173"/>
      <c r="H70" s="173"/>
      <c r="I70" s="173"/>
      <c r="J70" s="174">
        <f>J241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104</v>
      </c>
      <c r="E71" s="173"/>
      <c r="F71" s="173"/>
      <c r="G71" s="173"/>
      <c r="H71" s="173"/>
      <c r="I71" s="173"/>
      <c r="J71" s="174">
        <f>J252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105</v>
      </c>
      <c r="E72" s="173"/>
      <c r="F72" s="173"/>
      <c r="G72" s="173"/>
      <c r="H72" s="173"/>
      <c r="I72" s="173"/>
      <c r="J72" s="174">
        <f>J261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106</v>
      </c>
      <c r="E73" s="173"/>
      <c r="F73" s="173"/>
      <c r="G73" s="173"/>
      <c r="H73" s="173"/>
      <c r="I73" s="173"/>
      <c r="J73" s="174">
        <f>J264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0"/>
      <c r="C74" s="171"/>
      <c r="D74" s="172" t="s">
        <v>107</v>
      </c>
      <c r="E74" s="173"/>
      <c r="F74" s="173"/>
      <c r="G74" s="173"/>
      <c r="H74" s="173"/>
      <c r="I74" s="173"/>
      <c r="J74" s="174">
        <f>J273</f>
        <v>0</v>
      </c>
      <c r="K74" s="171"/>
      <c r="L74" s="17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0"/>
      <c r="C75" s="171"/>
      <c r="D75" s="172" t="s">
        <v>108</v>
      </c>
      <c r="E75" s="173"/>
      <c r="F75" s="173"/>
      <c r="G75" s="173"/>
      <c r="H75" s="173"/>
      <c r="I75" s="173"/>
      <c r="J75" s="174">
        <f>J292</f>
        <v>0</v>
      </c>
      <c r="K75" s="171"/>
      <c r="L75" s="17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0"/>
      <c r="C76" s="171"/>
      <c r="D76" s="172" t="s">
        <v>109</v>
      </c>
      <c r="E76" s="173"/>
      <c r="F76" s="173"/>
      <c r="G76" s="173"/>
      <c r="H76" s="173"/>
      <c r="I76" s="173"/>
      <c r="J76" s="174">
        <f>J303</f>
        <v>0</v>
      </c>
      <c r="K76" s="171"/>
      <c r="L76" s="1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0"/>
      <c r="C77" s="171"/>
      <c r="D77" s="172" t="s">
        <v>110</v>
      </c>
      <c r="E77" s="173"/>
      <c r="F77" s="173"/>
      <c r="G77" s="173"/>
      <c r="H77" s="173"/>
      <c r="I77" s="173"/>
      <c r="J77" s="174">
        <f>J321</f>
        <v>0</v>
      </c>
      <c r="K77" s="171"/>
      <c r="L77" s="1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0"/>
      <c r="C78" s="171"/>
      <c r="D78" s="172" t="s">
        <v>111</v>
      </c>
      <c r="E78" s="173"/>
      <c r="F78" s="173"/>
      <c r="G78" s="173"/>
      <c r="H78" s="173"/>
      <c r="I78" s="173"/>
      <c r="J78" s="174">
        <f>J328</f>
        <v>0</v>
      </c>
      <c r="K78" s="171"/>
      <c r="L78" s="1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0"/>
      <c r="C79" s="171"/>
      <c r="D79" s="172" t="s">
        <v>112</v>
      </c>
      <c r="E79" s="173"/>
      <c r="F79" s="173"/>
      <c r="G79" s="173"/>
      <c r="H79" s="173"/>
      <c r="I79" s="173"/>
      <c r="J79" s="174">
        <f>J348</f>
        <v>0</v>
      </c>
      <c r="K79" s="171"/>
      <c r="L79" s="1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0"/>
      <c r="C80" s="171"/>
      <c r="D80" s="172" t="s">
        <v>113</v>
      </c>
      <c r="E80" s="173"/>
      <c r="F80" s="173"/>
      <c r="G80" s="173"/>
      <c r="H80" s="173"/>
      <c r="I80" s="173"/>
      <c r="J80" s="174">
        <f>J375</f>
        <v>0</v>
      </c>
      <c r="K80" s="171"/>
      <c r="L80" s="17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4"/>
      <c r="C81" s="165"/>
      <c r="D81" s="166" t="s">
        <v>114</v>
      </c>
      <c r="E81" s="167"/>
      <c r="F81" s="167"/>
      <c r="G81" s="167"/>
      <c r="H81" s="167"/>
      <c r="I81" s="167"/>
      <c r="J81" s="168">
        <f>J398</f>
        <v>0</v>
      </c>
      <c r="K81" s="165"/>
      <c r="L81" s="16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0"/>
      <c r="C82" s="171"/>
      <c r="D82" s="172" t="s">
        <v>115</v>
      </c>
      <c r="E82" s="173"/>
      <c r="F82" s="173"/>
      <c r="G82" s="173"/>
      <c r="H82" s="173"/>
      <c r="I82" s="173"/>
      <c r="J82" s="174">
        <f>J399</f>
        <v>0</v>
      </c>
      <c r="K82" s="171"/>
      <c r="L82" s="17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0"/>
      <c r="C83" s="171"/>
      <c r="D83" s="172" t="s">
        <v>116</v>
      </c>
      <c r="E83" s="173"/>
      <c r="F83" s="173"/>
      <c r="G83" s="173"/>
      <c r="H83" s="173"/>
      <c r="I83" s="173"/>
      <c r="J83" s="174">
        <f>J402</f>
        <v>0</v>
      </c>
      <c r="K83" s="171"/>
      <c r="L83" s="17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64"/>
      <c r="C84" s="165"/>
      <c r="D84" s="166" t="s">
        <v>117</v>
      </c>
      <c r="E84" s="167"/>
      <c r="F84" s="167"/>
      <c r="G84" s="167"/>
      <c r="H84" s="167"/>
      <c r="I84" s="167"/>
      <c r="J84" s="168">
        <f>J405</f>
        <v>0</v>
      </c>
      <c r="K84" s="165"/>
      <c r="L84" s="16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70"/>
      <c r="C85" s="171"/>
      <c r="D85" s="172" t="s">
        <v>118</v>
      </c>
      <c r="E85" s="173"/>
      <c r="F85" s="173"/>
      <c r="G85" s="173"/>
      <c r="H85" s="173"/>
      <c r="I85" s="173"/>
      <c r="J85" s="174">
        <f>J406</f>
        <v>0</v>
      </c>
      <c r="K85" s="171"/>
      <c r="L85" s="17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0"/>
      <c r="C86" s="171"/>
      <c r="D86" s="172" t="s">
        <v>119</v>
      </c>
      <c r="E86" s="173"/>
      <c r="F86" s="173"/>
      <c r="G86" s="173"/>
      <c r="H86" s="173"/>
      <c r="I86" s="173"/>
      <c r="J86" s="174">
        <f>J411</f>
        <v>0</v>
      </c>
      <c r="K86" s="171"/>
      <c r="L86" s="17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0"/>
      <c r="C87" s="171"/>
      <c r="D87" s="172" t="s">
        <v>120</v>
      </c>
      <c r="E87" s="173"/>
      <c r="F87" s="173"/>
      <c r="G87" s="173"/>
      <c r="H87" s="173"/>
      <c r="I87" s="173"/>
      <c r="J87" s="174">
        <f>J413</f>
        <v>0</v>
      </c>
      <c r="K87" s="171"/>
      <c r="L87" s="17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0"/>
      <c r="C88" s="171"/>
      <c r="D88" s="172" t="s">
        <v>121</v>
      </c>
      <c r="E88" s="173"/>
      <c r="F88" s="173"/>
      <c r="G88" s="173"/>
      <c r="H88" s="173"/>
      <c r="I88" s="173"/>
      <c r="J88" s="174">
        <f>J421</f>
        <v>0</v>
      </c>
      <c r="K88" s="171"/>
      <c r="L88" s="17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3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13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4" s="2" customFormat="1" ht="6.96" customHeight="1">
      <c r="A94" s="37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13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4.96" customHeight="1">
      <c r="A95" s="37"/>
      <c r="B95" s="38"/>
      <c r="C95" s="22" t="s">
        <v>122</v>
      </c>
      <c r="D95" s="39"/>
      <c r="E95" s="39"/>
      <c r="F95" s="39"/>
      <c r="G95" s="39"/>
      <c r="H95" s="39"/>
      <c r="I95" s="39"/>
      <c r="J95" s="39"/>
      <c r="K95" s="39"/>
      <c r="L95" s="13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3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2" customHeight="1">
      <c r="A97" s="37"/>
      <c r="B97" s="38"/>
      <c r="C97" s="31" t="s">
        <v>16</v>
      </c>
      <c r="D97" s="39"/>
      <c r="E97" s="39"/>
      <c r="F97" s="39"/>
      <c r="G97" s="39"/>
      <c r="H97" s="39"/>
      <c r="I97" s="39"/>
      <c r="J97" s="39"/>
      <c r="K97" s="39"/>
      <c r="L97" s="13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6.5" customHeight="1">
      <c r="A98" s="37"/>
      <c r="B98" s="38"/>
      <c r="C98" s="39"/>
      <c r="D98" s="39"/>
      <c r="E98" s="159" t="str">
        <f>E7</f>
        <v>Infrastruktura - stavební</v>
      </c>
      <c r="F98" s="31"/>
      <c r="G98" s="31"/>
      <c r="H98" s="31"/>
      <c r="I98" s="39"/>
      <c r="J98" s="39"/>
      <c r="K98" s="39"/>
      <c r="L98" s="13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2" customHeight="1">
      <c r="A99" s="37"/>
      <c r="B99" s="38"/>
      <c r="C99" s="31" t="s">
        <v>87</v>
      </c>
      <c r="D99" s="39"/>
      <c r="E99" s="39"/>
      <c r="F99" s="39"/>
      <c r="G99" s="39"/>
      <c r="H99" s="39"/>
      <c r="I99" s="39"/>
      <c r="J99" s="39"/>
      <c r="K99" s="39"/>
      <c r="L99" s="13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6.5" customHeight="1">
      <c r="A100" s="37"/>
      <c r="B100" s="38"/>
      <c r="C100" s="39"/>
      <c r="D100" s="39"/>
      <c r="E100" s="68" t="str">
        <f>E9</f>
        <v>C01 - stavební</v>
      </c>
      <c r="F100" s="39"/>
      <c r="G100" s="39"/>
      <c r="H100" s="39"/>
      <c r="I100" s="39"/>
      <c r="J100" s="39"/>
      <c r="K100" s="39"/>
      <c r="L100" s="13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3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12" customHeight="1">
      <c r="A102" s="37"/>
      <c r="B102" s="38"/>
      <c r="C102" s="31" t="s">
        <v>21</v>
      </c>
      <c r="D102" s="39"/>
      <c r="E102" s="39"/>
      <c r="F102" s="26" t="str">
        <f>F12</f>
        <v>Na Stráni</v>
      </c>
      <c r="G102" s="39"/>
      <c r="H102" s="39"/>
      <c r="I102" s="31" t="s">
        <v>23</v>
      </c>
      <c r="J102" s="71" t="str">
        <f>IF(J12="","",J12)</f>
        <v>22. 6. 2022</v>
      </c>
      <c r="K102" s="39"/>
      <c r="L102" s="13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33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5.15" customHeight="1">
      <c r="A104" s="37"/>
      <c r="B104" s="38"/>
      <c r="C104" s="31" t="s">
        <v>25</v>
      </c>
      <c r="D104" s="39"/>
      <c r="E104" s="39"/>
      <c r="F104" s="26" t="str">
        <f>E15</f>
        <v xml:space="preserve"> </v>
      </c>
      <c r="G104" s="39"/>
      <c r="H104" s="39"/>
      <c r="I104" s="31" t="s">
        <v>31</v>
      </c>
      <c r="J104" s="35" t="str">
        <f>E21</f>
        <v xml:space="preserve"> </v>
      </c>
      <c r="K104" s="39"/>
      <c r="L104" s="13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5.15" customHeight="1">
      <c r="A105" s="37"/>
      <c r="B105" s="38"/>
      <c r="C105" s="31" t="s">
        <v>29</v>
      </c>
      <c r="D105" s="39"/>
      <c r="E105" s="39"/>
      <c r="F105" s="26" t="str">
        <f>IF(E18="","",E18)</f>
        <v>Vyplň údaj</v>
      </c>
      <c r="G105" s="39"/>
      <c r="H105" s="39"/>
      <c r="I105" s="31" t="s">
        <v>32</v>
      </c>
      <c r="J105" s="35" t="str">
        <f>E24</f>
        <v xml:space="preserve"> </v>
      </c>
      <c r="K105" s="39"/>
      <c r="L105" s="133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0.32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133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11" customFormat="1" ht="29.28" customHeight="1">
      <c r="A107" s="176"/>
      <c r="B107" s="177"/>
      <c r="C107" s="178" t="s">
        <v>123</v>
      </c>
      <c r="D107" s="179" t="s">
        <v>54</v>
      </c>
      <c r="E107" s="179" t="s">
        <v>50</v>
      </c>
      <c r="F107" s="179" t="s">
        <v>51</v>
      </c>
      <c r="G107" s="179" t="s">
        <v>124</v>
      </c>
      <c r="H107" s="179" t="s">
        <v>125</v>
      </c>
      <c r="I107" s="179" t="s">
        <v>126</v>
      </c>
      <c r="J107" s="179" t="s">
        <v>91</v>
      </c>
      <c r="K107" s="180" t="s">
        <v>127</v>
      </c>
      <c r="L107" s="181"/>
      <c r="M107" s="91" t="s">
        <v>19</v>
      </c>
      <c r="N107" s="92" t="s">
        <v>39</v>
      </c>
      <c r="O107" s="92" t="s">
        <v>128</v>
      </c>
      <c r="P107" s="92" t="s">
        <v>129</v>
      </c>
      <c r="Q107" s="92" t="s">
        <v>130</v>
      </c>
      <c r="R107" s="92" t="s">
        <v>131</v>
      </c>
      <c r="S107" s="92" t="s">
        <v>132</v>
      </c>
      <c r="T107" s="93" t="s">
        <v>133</v>
      </c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</row>
    <row r="108" s="2" customFormat="1" ht="22.8" customHeight="1">
      <c r="A108" s="37"/>
      <c r="B108" s="38"/>
      <c r="C108" s="98" t="s">
        <v>134</v>
      </c>
      <c r="D108" s="39"/>
      <c r="E108" s="39"/>
      <c r="F108" s="39"/>
      <c r="G108" s="39"/>
      <c r="H108" s="39"/>
      <c r="I108" s="39"/>
      <c r="J108" s="182">
        <f>BK108</f>
        <v>0</v>
      </c>
      <c r="K108" s="39"/>
      <c r="L108" s="43"/>
      <c r="M108" s="94"/>
      <c r="N108" s="183"/>
      <c r="O108" s="95"/>
      <c r="P108" s="184">
        <f>P109+P231+P398+P405</f>
        <v>0</v>
      </c>
      <c r="Q108" s="95"/>
      <c r="R108" s="184">
        <f>R109+R231+R398+R405</f>
        <v>16.580152520000002</v>
      </c>
      <c r="S108" s="95"/>
      <c r="T108" s="185">
        <f>T109+T231+T398+T405</f>
        <v>12.22812154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68</v>
      </c>
      <c r="AU108" s="16" t="s">
        <v>92</v>
      </c>
      <c r="BK108" s="186">
        <f>BK109+BK231+BK398+BK405</f>
        <v>0</v>
      </c>
    </row>
    <row r="109" s="12" customFormat="1" ht="25.92" customHeight="1">
      <c r="A109" s="12"/>
      <c r="B109" s="187"/>
      <c r="C109" s="188"/>
      <c r="D109" s="189" t="s">
        <v>68</v>
      </c>
      <c r="E109" s="190" t="s">
        <v>135</v>
      </c>
      <c r="F109" s="190" t="s">
        <v>136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P110+P123+P136+P145+P175+P215+P226</f>
        <v>0</v>
      </c>
      <c r="Q109" s="195"/>
      <c r="R109" s="196">
        <f>R110+R123+R136+R145+R175+R215+R226</f>
        <v>13.05508702</v>
      </c>
      <c r="S109" s="195"/>
      <c r="T109" s="197">
        <f>T110+T123+T136+T145+T175+T215+T226</f>
        <v>10.561372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8" t="s">
        <v>77</v>
      </c>
      <c r="AT109" s="199" t="s">
        <v>68</v>
      </c>
      <c r="AU109" s="199" t="s">
        <v>69</v>
      </c>
      <c r="AY109" s="198" t="s">
        <v>137</v>
      </c>
      <c r="BK109" s="200">
        <f>BK110+BK123+BK136+BK145+BK175+BK215+BK226</f>
        <v>0</v>
      </c>
    </row>
    <row r="110" s="12" customFormat="1" ht="22.8" customHeight="1">
      <c r="A110" s="12"/>
      <c r="B110" s="187"/>
      <c r="C110" s="188"/>
      <c r="D110" s="189" t="s">
        <v>68</v>
      </c>
      <c r="E110" s="201" t="s">
        <v>77</v>
      </c>
      <c r="F110" s="201" t="s">
        <v>138</v>
      </c>
      <c r="G110" s="188"/>
      <c r="H110" s="188"/>
      <c r="I110" s="191"/>
      <c r="J110" s="202">
        <f>BK110</f>
        <v>0</v>
      </c>
      <c r="K110" s="188"/>
      <c r="L110" s="193"/>
      <c r="M110" s="194"/>
      <c r="N110" s="195"/>
      <c r="O110" s="195"/>
      <c r="P110" s="196">
        <f>SUM(P111:P122)</f>
        <v>0</v>
      </c>
      <c r="Q110" s="195"/>
      <c r="R110" s="196">
        <f>SUM(R111:R122)</f>
        <v>0</v>
      </c>
      <c r="S110" s="195"/>
      <c r="T110" s="197">
        <f>SUM(T111:T122)</f>
        <v>1.0880000000000001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8" t="s">
        <v>77</v>
      </c>
      <c r="AT110" s="199" t="s">
        <v>68</v>
      </c>
      <c r="AU110" s="199" t="s">
        <v>77</v>
      </c>
      <c r="AY110" s="198" t="s">
        <v>137</v>
      </c>
      <c r="BK110" s="200">
        <f>SUM(BK111:BK122)</f>
        <v>0</v>
      </c>
    </row>
    <row r="111" s="2" customFormat="1" ht="24.15" customHeight="1">
      <c r="A111" s="37"/>
      <c r="B111" s="38"/>
      <c r="C111" s="203" t="s">
        <v>77</v>
      </c>
      <c r="D111" s="203" t="s">
        <v>139</v>
      </c>
      <c r="E111" s="204" t="s">
        <v>140</v>
      </c>
      <c r="F111" s="205" t="s">
        <v>141</v>
      </c>
      <c r="G111" s="206" t="s">
        <v>142</v>
      </c>
      <c r="H111" s="207">
        <v>28</v>
      </c>
      <c r="I111" s="208"/>
      <c r="J111" s="209">
        <f>ROUND(I111*H111,2)</f>
        <v>0</v>
      </c>
      <c r="K111" s="205" t="s">
        <v>143</v>
      </c>
      <c r="L111" s="43"/>
      <c r="M111" s="210" t="s">
        <v>19</v>
      </c>
      <c r="N111" s="211" t="s">
        <v>40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144</v>
      </c>
      <c r="AT111" s="214" t="s">
        <v>139</v>
      </c>
      <c r="AU111" s="214" t="s">
        <v>79</v>
      </c>
      <c r="AY111" s="16" t="s">
        <v>137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77</v>
      </c>
      <c r="BK111" s="215">
        <f>ROUND(I111*H111,2)</f>
        <v>0</v>
      </c>
      <c r="BL111" s="16" t="s">
        <v>144</v>
      </c>
      <c r="BM111" s="214" t="s">
        <v>145</v>
      </c>
    </row>
    <row r="112" s="2" customFormat="1">
      <c r="A112" s="37"/>
      <c r="B112" s="38"/>
      <c r="C112" s="39"/>
      <c r="D112" s="216" t="s">
        <v>146</v>
      </c>
      <c r="E112" s="39"/>
      <c r="F112" s="217" t="s">
        <v>147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146</v>
      </c>
      <c r="AU112" s="16" t="s">
        <v>79</v>
      </c>
    </row>
    <row r="113" s="2" customFormat="1" ht="37.8" customHeight="1">
      <c r="A113" s="37"/>
      <c r="B113" s="38"/>
      <c r="C113" s="203" t="s">
        <v>79</v>
      </c>
      <c r="D113" s="203" t="s">
        <v>139</v>
      </c>
      <c r="E113" s="204" t="s">
        <v>148</v>
      </c>
      <c r="F113" s="205" t="s">
        <v>149</v>
      </c>
      <c r="G113" s="206" t="s">
        <v>142</v>
      </c>
      <c r="H113" s="207">
        <v>1</v>
      </c>
      <c r="I113" s="208"/>
      <c r="J113" s="209">
        <f>ROUND(I113*H113,2)</f>
        <v>0</v>
      </c>
      <c r="K113" s="205" t="s">
        <v>143</v>
      </c>
      <c r="L113" s="43"/>
      <c r="M113" s="210" t="s">
        <v>19</v>
      </c>
      <c r="N113" s="211" t="s">
        <v>40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0.26000000000000001</v>
      </c>
      <c r="T113" s="213">
        <f>S113*H113</f>
        <v>0.26000000000000001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144</v>
      </c>
      <c r="AT113" s="214" t="s">
        <v>139</v>
      </c>
      <c r="AU113" s="214" t="s">
        <v>79</v>
      </c>
      <c r="AY113" s="16" t="s">
        <v>137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6" t="s">
        <v>77</v>
      </c>
      <c r="BK113" s="215">
        <f>ROUND(I113*H113,2)</f>
        <v>0</v>
      </c>
      <c r="BL113" s="16" t="s">
        <v>144</v>
      </c>
      <c r="BM113" s="214" t="s">
        <v>150</v>
      </c>
    </row>
    <row r="114" s="2" customFormat="1">
      <c r="A114" s="37"/>
      <c r="B114" s="38"/>
      <c r="C114" s="39"/>
      <c r="D114" s="216" t="s">
        <v>146</v>
      </c>
      <c r="E114" s="39"/>
      <c r="F114" s="217" t="s">
        <v>151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146</v>
      </c>
      <c r="AU114" s="16" t="s">
        <v>79</v>
      </c>
    </row>
    <row r="115" s="2" customFormat="1" ht="24.15" customHeight="1">
      <c r="A115" s="37"/>
      <c r="B115" s="38"/>
      <c r="C115" s="203" t="s">
        <v>152</v>
      </c>
      <c r="D115" s="203" t="s">
        <v>139</v>
      </c>
      <c r="E115" s="204" t="s">
        <v>153</v>
      </c>
      <c r="F115" s="205" t="s">
        <v>154</v>
      </c>
      <c r="G115" s="206" t="s">
        <v>155</v>
      </c>
      <c r="H115" s="207">
        <v>3.6000000000000001</v>
      </c>
      <c r="I115" s="208"/>
      <c r="J115" s="209">
        <f>ROUND(I115*H115,2)</f>
        <v>0</v>
      </c>
      <c r="K115" s="205" t="s">
        <v>143</v>
      </c>
      <c r="L115" s="43"/>
      <c r="M115" s="210" t="s">
        <v>19</v>
      </c>
      <c r="N115" s="211" t="s">
        <v>40</v>
      </c>
      <c r="O115" s="83"/>
      <c r="P115" s="212">
        <f>O115*H115</f>
        <v>0</v>
      </c>
      <c r="Q115" s="212">
        <v>0</v>
      </c>
      <c r="R115" s="212">
        <f>Q115*H115</f>
        <v>0</v>
      </c>
      <c r="S115" s="212">
        <v>0.23000000000000001</v>
      </c>
      <c r="T115" s="213">
        <f>S115*H115</f>
        <v>0.82800000000000007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144</v>
      </c>
      <c r="AT115" s="214" t="s">
        <v>139</v>
      </c>
      <c r="AU115" s="214" t="s">
        <v>79</v>
      </c>
      <c r="AY115" s="16" t="s">
        <v>137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6" t="s">
        <v>77</v>
      </c>
      <c r="BK115" s="215">
        <f>ROUND(I115*H115,2)</f>
        <v>0</v>
      </c>
      <c r="BL115" s="16" t="s">
        <v>144</v>
      </c>
      <c r="BM115" s="214" t="s">
        <v>156</v>
      </c>
    </row>
    <row r="116" s="2" customFormat="1">
      <c r="A116" s="37"/>
      <c r="B116" s="38"/>
      <c r="C116" s="39"/>
      <c r="D116" s="216" t="s">
        <v>146</v>
      </c>
      <c r="E116" s="39"/>
      <c r="F116" s="217" t="s">
        <v>157</v>
      </c>
      <c r="G116" s="39"/>
      <c r="H116" s="39"/>
      <c r="I116" s="218"/>
      <c r="J116" s="39"/>
      <c r="K116" s="39"/>
      <c r="L116" s="43"/>
      <c r="M116" s="219"/>
      <c r="N116" s="220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146</v>
      </c>
      <c r="AU116" s="16" t="s">
        <v>79</v>
      </c>
    </row>
    <row r="117" s="2" customFormat="1" ht="16.5" customHeight="1">
      <c r="A117" s="37"/>
      <c r="B117" s="38"/>
      <c r="C117" s="203" t="s">
        <v>144</v>
      </c>
      <c r="D117" s="203" t="s">
        <v>139</v>
      </c>
      <c r="E117" s="204" t="s">
        <v>158</v>
      </c>
      <c r="F117" s="205" t="s">
        <v>159</v>
      </c>
      <c r="G117" s="206" t="s">
        <v>142</v>
      </c>
      <c r="H117" s="207">
        <v>15.4</v>
      </c>
      <c r="I117" s="208"/>
      <c r="J117" s="209">
        <f>ROUND(I117*H117,2)</f>
        <v>0</v>
      </c>
      <c r="K117" s="205" t="s">
        <v>143</v>
      </c>
      <c r="L117" s="43"/>
      <c r="M117" s="210" t="s">
        <v>19</v>
      </c>
      <c r="N117" s="211" t="s">
        <v>40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144</v>
      </c>
      <c r="AT117" s="214" t="s">
        <v>139</v>
      </c>
      <c r="AU117" s="214" t="s">
        <v>79</v>
      </c>
      <c r="AY117" s="16" t="s">
        <v>137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6" t="s">
        <v>77</v>
      </c>
      <c r="BK117" s="215">
        <f>ROUND(I117*H117,2)</f>
        <v>0</v>
      </c>
      <c r="BL117" s="16" t="s">
        <v>144</v>
      </c>
      <c r="BM117" s="214" t="s">
        <v>160</v>
      </c>
    </row>
    <row r="118" s="2" customFormat="1">
      <c r="A118" s="37"/>
      <c r="B118" s="38"/>
      <c r="C118" s="39"/>
      <c r="D118" s="216" t="s">
        <v>146</v>
      </c>
      <c r="E118" s="39"/>
      <c r="F118" s="217" t="s">
        <v>161</v>
      </c>
      <c r="G118" s="39"/>
      <c r="H118" s="39"/>
      <c r="I118" s="218"/>
      <c r="J118" s="39"/>
      <c r="K118" s="39"/>
      <c r="L118" s="43"/>
      <c r="M118" s="219"/>
      <c r="N118" s="220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146</v>
      </c>
      <c r="AU118" s="16" t="s">
        <v>79</v>
      </c>
    </row>
    <row r="119" s="2" customFormat="1" ht="16.5" customHeight="1">
      <c r="A119" s="37"/>
      <c r="B119" s="38"/>
      <c r="C119" s="203" t="s">
        <v>162</v>
      </c>
      <c r="D119" s="203" t="s">
        <v>139</v>
      </c>
      <c r="E119" s="204" t="s">
        <v>163</v>
      </c>
      <c r="F119" s="205" t="s">
        <v>164</v>
      </c>
      <c r="G119" s="206" t="s">
        <v>165</v>
      </c>
      <c r="H119" s="207">
        <v>3.0800000000000001</v>
      </c>
      <c r="I119" s="208"/>
      <c r="J119" s="209">
        <f>ROUND(I119*H119,2)</f>
        <v>0</v>
      </c>
      <c r="K119" s="205" t="s">
        <v>143</v>
      </c>
      <c r="L119" s="43"/>
      <c r="M119" s="210" t="s">
        <v>19</v>
      </c>
      <c r="N119" s="211" t="s">
        <v>40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144</v>
      </c>
      <c r="AT119" s="214" t="s">
        <v>139</v>
      </c>
      <c r="AU119" s="214" t="s">
        <v>79</v>
      </c>
      <c r="AY119" s="16" t="s">
        <v>137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77</v>
      </c>
      <c r="BK119" s="215">
        <f>ROUND(I119*H119,2)</f>
        <v>0</v>
      </c>
      <c r="BL119" s="16" t="s">
        <v>144</v>
      </c>
      <c r="BM119" s="214" t="s">
        <v>166</v>
      </c>
    </row>
    <row r="120" s="2" customFormat="1">
      <c r="A120" s="37"/>
      <c r="B120" s="38"/>
      <c r="C120" s="39"/>
      <c r="D120" s="216" t="s">
        <v>146</v>
      </c>
      <c r="E120" s="39"/>
      <c r="F120" s="217" t="s">
        <v>167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146</v>
      </c>
      <c r="AU120" s="16" t="s">
        <v>79</v>
      </c>
    </row>
    <row r="121" s="2" customFormat="1" ht="16.5" customHeight="1">
      <c r="A121" s="37"/>
      <c r="B121" s="38"/>
      <c r="C121" s="203" t="s">
        <v>168</v>
      </c>
      <c r="D121" s="203" t="s">
        <v>139</v>
      </c>
      <c r="E121" s="204" t="s">
        <v>169</v>
      </c>
      <c r="F121" s="205" t="s">
        <v>170</v>
      </c>
      <c r="G121" s="206" t="s">
        <v>165</v>
      </c>
      <c r="H121" s="207">
        <v>4.6200000000000001</v>
      </c>
      <c r="I121" s="208"/>
      <c r="J121" s="209">
        <f>ROUND(I121*H121,2)</f>
        <v>0</v>
      </c>
      <c r="K121" s="205" t="s">
        <v>143</v>
      </c>
      <c r="L121" s="43"/>
      <c r="M121" s="210" t="s">
        <v>19</v>
      </c>
      <c r="N121" s="211" t="s">
        <v>40</v>
      </c>
      <c r="O121" s="8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4" t="s">
        <v>144</v>
      </c>
      <c r="AT121" s="214" t="s">
        <v>139</v>
      </c>
      <c r="AU121" s="214" t="s">
        <v>79</v>
      </c>
      <c r="AY121" s="16" t="s">
        <v>137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77</v>
      </c>
      <c r="BK121" s="215">
        <f>ROUND(I121*H121,2)</f>
        <v>0</v>
      </c>
      <c r="BL121" s="16" t="s">
        <v>144</v>
      </c>
      <c r="BM121" s="214" t="s">
        <v>171</v>
      </c>
    </row>
    <row r="122" s="2" customFormat="1">
      <c r="A122" s="37"/>
      <c r="B122" s="38"/>
      <c r="C122" s="39"/>
      <c r="D122" s="216" t="s">
        <v>146</v>
      </c>
      <c r="E122" s="39"/>
      <c r="F122" s="217" t="s">
        <v>172</v>
      </c>
      <c r="G122" s="39"/>
      <c r="H122" s="39"/>
      <c r="I122" s="218"/>
      <c r="J122" s="39"/>
      <c r="K122" s="39"/>
      <c r="L122" s="43"/>
      <c r="M122" s="219"/>
      <c r="N122" s="220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146</v>
      </c>
      <c r="AU122" s="16" t="s">
        <v>79</v>
      </c>
    </row>
    <row r="123" s="12" customFormat="1" ht="22.8" customHeight="1">
      <c r="A123" s="12"/>
      <c r="B123" s="187"/>
      <c r="C123" s="188"/>
      <c r="D123" s="189" t="s">
        <v>68</v>
      </c>
      <c r="E123" s="201" t="s">
        <v>152</v>
      </c>
      <c r="F123" s="201" t="s">
        <v>173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SUM(P124:P135)</f>
        <v>0</v>
      </c>
      <c r="Q123" s="195"/>
      <c r="R123" s="196">
        <f>SUM(R124:R135)</f>
        <v>2.0323127199999997</v>
      </c>
      <c r="S123" s="195"/>
      <c r="T123" s="197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8" t="s">
        <v>77</v>
      </c>
      <c r="AT123" s="199" t="s">
        <v>68</v>
      </c>
      <c r="AU123" s="199" t="s">
        <v>77</v>
      </c>
      <c r="AY123" s="198" t="s">
        <v>137</v>
      </c>
      <c r="BK123" s="200">
        <f>SUM(BK124:BK135)</f>
        <v>0</v>
      </c>
    </row>
    <row r="124" s="2" customFormat="1" ht="16.5" customHeight="1">
      <c r="A124" s="37"/>
      <c r="B124" s="38"/>
      <c r="C124" s="203" t="s">
        <v>174</v>
      </c>
      <c r="D124" s="203" t="s">
        <v>139</v>
      </c>
      <c r="E124" s="204" t="s">
        <v>175</v>
      </c>
      <c r="F124" s="205" t="s">
        <v>176</v>
      </c>
      <c r="G124" s="206" t="s">
        <v>177</v>
      </c>
      <c r="H124" s="207">
        <v>0.16200000000000001</v>
      </c>
      <c r="I124" s="208"/>
      <c r="J124" s="209">
        <f>ROUND(I124*H124,2)</f>
        <v>0</v>
      </c>
      <c r="K124" s="205" t="s">
        <v>143</v>
      </c>
      <c r="L124" s="43"/>
      <c r="M124" s="210" t="s">
        <v>19</v>
      </c>
      <c r="N124" s="211" t="s">
        <v>40</v>
      </c>
      <c r="O124" s="83"/>
      <c r="P124" s="212">
        <f>O124*H124</f>
        <v>0</v>
      </c>
      <c r="Q124" s="212">
        <v>1.0900000000000001</v>
      </c>
      <c r="R124" s="212">
        <f>Q124*H124</f>
        <v>0.17658000000000002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144</v>
      </c>
      <c r="AT124" s="214" t="s">
        <v>139</v>
      </c>
      <c r="AU124" s="214" t="s">
        <v>79</v>
      </c>
      <c r="AY124" s="16" t="s">
        <v>137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77</v>
      </c>
      <c r="BK124" s="215">
        <f>ROUND(I124*H124,2)</f>
        <v>0</v>
      </c>
      <c r="BL124" s="16" t="s">
        <v>144</v>
      </c>
      <c r="BM124" s="214" t="s">
        <v>178</v>
      </c>
    </row>
    <row r="125" s="2" customFormat="1">
      <c r="A125" s="37"/>
      <c r="B125" s="38"/>
      <c r="C125" s="39"/>
      <c r="D125" s="216" t="s">
        <v>146</v>
      </c>
      <c r="E125" s="39"/>
      <c r="F125" s="217" t="s">
        <v>179</v>
      </c>
      <c r="G125" s="39"/>
      <c r="H125" s="39"/>
      <c r="I125" s="218"/>
      <c r="J125" s="39"/>
      <c r="K125" s="39"/>
      <c r="L125" s="43"/>
      <c r="M125" s="219"/>
      <c r="N125" s="220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146</v>
      </c>
      <c r="AU125" s="16" t="s">
        <v>79</v>
      </c>
    </row>
    <row r="126" s="2" customFormat="1" ht="24.15" customHeight="1">
      <c r="A126" s="37"/>
      <c r="B126" s="38"/>
      <c r="C126" s="203" t="s">
        <v>180</v>
      </c>
      <c r="D126" s="203" t="s">
        <v>139</v>
      </c>
      <c r="E126" s="204" t="s">
        <v>181</v>
      </c>
      <c r="F126" s="205" t="s">
        <v>182</v>
      </c>
      <c r="G126" s="206" t="s">
        <v>142</v>
      </c>
      <c r="H126" s="207">
        <v>4.04</v>
      </c>
      <c r="I126" s="208"/>
      <c r="J126" s="209">
        <f>ROUND(I126*H126,2)</f>
        <v>0</v>
      </c>
      <c r="K126" s="205" t="s">
        <v>143</v>
      </c>
      <c r="L126" s="43"/>
      <c r="M126" s="210" t="s">
        <v>19</v>
      </c>
      <c r="N126" s="211" t="s">
        <v>40</v>
      </c>
      <c r="O126" s="83"/>
      <c r="P126" s="212">
        <f>O126*H126</f>
        <v>0</v>
      </c>
      <c r="Q126" s="212">
        <v>0.028570000000000002</v>
      </c>
      <c r="R126" s="212">
        <f>Q126*H126</f>
        <v>0.11542280000000001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144</v>
      </c>
      <c r="AT126" s="214" t="s">
        <v>139</v>
      </c>
      <c r="AU126" s="214" t="s">
        <v>79</v>
      </c>
      <c r="AY126" s="16" t="s">
        <v>137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77</v>
      </c>
      <c r="BK126" s="215">
        <f>ROUND(I126*H126,2)</f>
        <v>0</v>
      </c>
      <c r="BL126" s="16" t="s">
        <v>144</v>
      </c>
      <c r="BM126" s="214" t="s">
        <v>183</v>
      </c>
    </row>
    <row r="127" s="2" customFormat="1">
      <c r="A127" s="37"/>
      <c r="B127" s="38"/>
      <c r="C127" s="39"/>
      <c r="D127" s="216" t="s">
        <v>146</v>
      </c>
      <c r="E127" s="39"/>
      <c r="F127" s="217" t="s">
        <v>184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146</v>
      </c>
      <c r="AU127" s="16" t="s">
        <v>79</v>
      </c>
    </row>
    <row r="128" s="2" customFormat="1" ht="24.15" customHeight="1">
      <c r="A128" s="37"/>
      <c r="B128" s="38"/>
      <c r="C128" s="203" t="s">
        <v>185</v>
      </c>
      <c r="D128" s="203" t="s">
        <v>139</v>
      </c>
      <c r="E128" s="204" t="s">
        <v>186</v>
      </c>
      <c r="F128" s="205" t="s">
        <v>187</v>
      </c>
      <c r="G128" s="206" t="s">
        <v>142</v>
      </c>
      <c r="H128" s="207">
        <v>2</v>
      </c>
      <c r="I128" s="208"/>
      <c r="J128" s="209">
        <f>ROUND(I128*H128,2)</f>
        <v>0</v>
      </c>
      <c r="K128" s="205" t="s">
        <v>143</v>
      </c>
      <c r="L128" s="43"/>
      <c r="M128" s="210" t="s">
        <v>19</v>
      </c>
      <c r="N128" s="211" t="s">
        <v>40</v>
      </c>
      <c r="O128" s="83"/>
      <c r="P128" s="212">
        <f>O128*H128</f>
        <v>0</v>
      </c>
      <c r="Q128" s="212">
        <v>0.25364999999999999</v>
      </c>
      <c r="R128" s="212">
        <f>Q128*H128</f>
        <v>0.50729999999999997</v>
      </c>
      <c r="S128" s="212">
        <v>0</v>
      </c>
      <c r="T128" s="21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4" t="s">
        <v>144</v>
      </c>
      <c r="AT128" s="214" t="s">
        <v>139</v>
      </c>
      <c r="AU128" s="214" t="s">
        <v>79</v>
      </c>
      <c r="AY128" s="16" t="s">
        <v>137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77</v>
      </c>
      <c r="BK128" s="215">
        <f>ROUND(I128*H128,2)</f>
        <v>0</v>
      </c>
      <c r="BL128" s="16" t="s">
        <v>144</v>
      </c>
      <c r="BM128" s="214" t="s">
        <v>188</v>
      </c>
    </row>
    <row r="129" s="2" customFormat="1">
      <c r="A129" s="37"/>
      <c r="B129" s="38"/>
      <c r="C129" s="39"/>
      <c r="D129" s="216" t="s">
        <v>146</v>
      </c>
      <c r="E129" s="39"/>
      <c r="F129" s="217" t="s">
        <v>189</v>
      </c>
      <c r="G129" s="39"/>
      <c r="H129" s="39"/>
      <c r="I129" s="218"/>
      <c r="J129" s="39"/>
      <c r="K129" s="39"/>
      <c r="L129" s="43"/>
      <c r="M129" s="219"/>
      <c r="N129" s="220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146</v>
      </c>
      <c r="AU129" s="16" t="s">
        <v>79</v>
      </c>
    </row>
    <row r="130" s="2" customFormat="1" ht="24.15" customHeight="1">
      <c r="A130" s="37"/>
      <c r="B130" s="38"/>
      <c r="C130" s="203" t="s">
        <v>190</v>
      </c>
      <c r="D130" s="203" t="s">
        <v>139</v>
      </c>
      <c r="E130" s="204" t="s">
        <v>191</v>
      </c>
      <c r="F130" s="205" t="s">
        <v>192</v>
      </c>
      <c r="G130" s="206" t="s">
        <v>142</v>
      </c>
      <c r="H130" s="207">
        <v>1.5</v>
      </c>
      <c r="I130" s="208"/>
      <c r="J130" s="209">
        <f>ROUND(I130*H130,2)</f>
        <v>0</v>
      </c>
      <c r="K130" s="205" t="s">
        <v>143</v>
      </c>
      <c r="L130" s="43"/>
      <c r="M130" s="210" t="s">
        <v>19</v>
      </c>
      <c r="N130" s="211" t="s">
        <v>40</v>
      </c>
      <c r="O130" s="83"/>
      <c r="P130" s="212">
        <f>O130*H130</f>
        <v>0</v>
      </c>
      <c r="Q130" s="212">
        <v>0.14605000000000001</v>
      </c>
      <c r="R130" s="212">
        <f>Q130*H130</f>
        <v>0.21907500000000002</v>
      </c>
      <c r="S130" s="212">
        <v>0</v>
      </c>
      <c r="T130" s="21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4" t="s">
        <v>144</v>
      </c>
      <c r="AT130" s="214" t="s">
        <v>139</v>
      </c>
      <c r="AU130" s="214" t="s">
        <v>79</v>
      </c>
      <c r="AY130" s="16" t="s">
        <v>137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77</v>
      </c>
      <c r="BK130" s="215">
        <f>ROUND(I130*H130,2)</f>
        <v>0</v>
      </c>
      <c r="BL130" s="16" t="s">
        <v>144</v>
      </c>
      <c r="BM130" s="214" t="s">
        <v>193</v>
      </c>
    </row>
    <row r="131" s="2" customFormat="1">
      <c r="A131" s="37"/>
      <c r="B131" s="38"/>
      <c r="C131" s="39"/>
      <c r="D131" s="216" t="s">
        <v>146</v>
      </c>
      <c r="E131" s="39"/>
      <c r="F131" s="217" t="s">
        <v>194</v>
      </c>
      <c r="G131" s="39"/>
      <c r="H131" s="39"/>
      <c r="I131" s="218"/>
      <c r="J131" s="39"/>
      <c r="K131" s="39"/>
      <c r="L131" s="43"/>
      <c r="M131" s="219"/>
      <c r="N131" s="220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146</v>
      </c>
      <c r="AU131" s="16" t="s">
        <v>79</v>
      </c>
    </row>
    <row r="132" s="2" customFormat="1" ht="24.15" customHeight="1">
      <c r="A132" s="37"/>
      <c r="B132" s="38"/>
      <c r="C132" s="203" t="s">
        <v>195</v>
      </c>
      <c r="D132" s="203" t="s">
        <v>139</v>
      </c>
      <c r="E132" s="204" t="s">
        <v>196</v>
      </c>
      <c r="F132" s="205" t="s">
        <v>197</v>
      </c>
      <c r="G132" s="206" t="s">
        <v>142</v>
      </c>
      <c r="H132" s="207">
        <v>10.699999999999999</v>
      </c>
      <c r="I132" s="208"/>
      <c r="J132" s="209">
        <f>ROUND(I132*H132,2)</f>
        <v>0</v>
      </c>
      <c r="K132" s="205" t="s">
        <v>143</v>
      </c>
      <c r="L132" s="43"/>
      <c r="M132" s="210" t="s">
        <v>19</v>
      </c>
      <c r="N132" s="211" t="s">
        <v>40</v>
      </c>
      <c r="O132" s="83"/>
      <c r="P132" s="212">
        <f>O132*H132</f>
        <v>0</v>
      </c>
      <c r="Q132" s="212">
        <v>0.07571</v>
      </c>
      <c r="R132" s="212">
        <f>Q132*H132</f>
        <v>0.81009699999999996</v>
      </c>
      <c r="S132" s="212">
        <v>0</v>
      </c>
      <c r="T132" s="21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4" t="s">
        <v>144</v>
      </c>
      <c r="AT132" s="214" t="s">
        <v>139</v>
      </c>
      <c r="AU132" s="214" t="s">
        <v>79</v>
      </c>
      <c r="AY132" s="16" t="s">
        <v>137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6" t="s">
        <v>77</v>
      </c>
      <c r="BK132" s="215">
        <f>ROUND(I132*H132,2)</f>
        <v>0</v>
      </c>
      <c r="BL132" s="16" t="s">
        <v>144</v>
      </c>
      <c r="BM132" s="214" t="s">
        <v>198</v>
      </c>
    </row>
    <row r="133" s="2" customFormat="1">
      <c r="A133" s="37"/>
      <c r="B133" s="38"/>
      <c r="C133" s="39"/>
      <c r="D133" s="216" t="s">
        <v>146</v>
      </c>
      <c r="E133" s="39"/>
      <c r="F133" s="217" t="s">
        <v>199</v>
      </c>
      <c r="G133" s="39"/>
      <c r="H133" s="39"/>
      <c r="I133" s="218"/>
      <c r="J133" s="39"/>
      <c r="K133" s="39"/>
      <c r="L133" s="43"/>
      <c r="M133" s="219"/>
      <c r="N133" s="220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146</v>
      </c>
      <c r="AU133" s="16" t="s">
        <v>79</v>
      </c>
    </row>
    <row r="134" s="2" customFormat="1" ht="21.75" customHeight="1">
      <c r="A134" s="37"/>
      <c r="B134" s="38"/>
      <c r="C134" s="203" t="s">
        <v>200</v>
      </c>
      <c r="D134" s="203" t="s">
        <v>139</v>
      </c>
      <c r="E134" s="204" t="s">
        <v>201</v>
      </c>
      <c r="F134" s="205" t="s">
        <v>202</v>
      </c>
      <c r="G134" s="206" t="s">
        <v>142</v>
      </c>
      <c r="H134" s="207">
        <v>1.1439999999999999</v>
      </c>
      <c r="I134" s="208"/>
      <c r="J134" s="209">
        <f>ROUND(I134*H134,2)</f>
        <v>0</v>
      </c>
      <c r="K134" s="205" t="s">
        <v>143</v>
      </c>
      <c r="L134" s="43"/>
      <c r="M134" s="210" t="s">
        <v>19</v>
      </c>
      <c r="N134" s="211" t="s">
        <v>40</v>
      </c>
      <c r="O134" s="83"/>
      <c r="P134" s="212">
        <f>O134*H134</f>
        <v>0</v>
      </c>
      <c r="Q134" s="212">
        <v>0.17818000000000001</v>
      </c>
      <c r="R134" s="212">
        <f>Q134*H134</f>
        <v>0.20383791999999998</v>
      </c>
      <c r="S134" s="212">
        <v>0</v>
      </c>
      <c r="T134" s="21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4" t="s">
        <v>144</v>
      </c>
      <c r="AT134" s="214" t="s">
        <v>139</v>
      </c>
      <c r="AU134" s="214" t="s">
        <v>79</v>
      </c>
      <c r="AY134" s="16" t="s">
        <v>137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77</v>
      </c>
      <c r="BK134" s="215">
        <f>ROUND(I134*H134,2)</f>
        <v>0</v>
      </c>
      <c r="BL134" s="16" t="s">
        <v>144</v>
      </c>
      <c r="BM134" s="214" t="s">
        <v>203</v>
      </c>
    </row>
    <row r="135" s="2" customFormat="1">
      <c r="A135" s="37"/>
      <c r="B135" s="38"/>
      <c r="C135" s="39"/>
      <c r="D135" s="216" t="s">
        <v>146</v>
      </c>
      <c r="E135" s="39"/>
      <c r="F135" s="217" t="s">
        <v>204</v>
      </c>
      <c r="G135" s="39"/>
      <c r="H135" s="39"/>
      <c r="I135" s="218"/>
      <c r="J135" s="39"/>
      <c r="K135" s="39"/>
      <c r="L135" s="43"/>
      <c r="M135" s="219"/>
      <c r="N135" s="220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146</v>
      </c>
      <c r="AU135" s="16" t="s">
        <v>79</v>
      </c>
    </row>
    <row r="136" s="12" customFormat="1" ht="22.8" customHeight="1">
      <c r="A136" s="12"/>
      <c r="B136" s="187"/>
      <c r="C136" s="188"/>
      <c r="D136" s="189" t="s">
        <v>68</v>
      </c>
      <c r="E136" s="201" t="s">
        <v>162</v>
      </c>
      <c r="F136" s="201" t="s">
        <v>205</v>
      </c>
      <c r="G136" s="188"/>
      <c r="H136" s="188"/>
      <c r="I136" s="191"/>
      <c r="J136" s="202">
        <f>BK136</f>
        <v>0</v>
      </c>
      <c r="K136" s="188"/>
      <c r="L136" s="193"/>
      <c r="M136" s="194"/>
      <c r="N136" s="195"/>
      <c r="O136" s="195"/>
      <c r="P136" s="196">
        <f>SUM(P137:P144)</f>
        <v>0</v>
      </c>
      <c r="Q136" s="195"/>
      <c r="R136" s="196">
        <f>SUM(R137:R144)</f>
        <v>3.1898879999999998</v>
      </c>
      <c r="S136" s="195"/>
      <c r="T136" s="197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8" t="s">
        <v>77</v>
      </c>
      <c r="AT136" s="199" t="s">
        <v>68</v>
      </c>
      <c r="AU136" s="199" t="s">
        <v>77</v>
      </c>
      <c r="AY136" s="198" t="s">
        <v>137</v>
      </c>
      <c r="BK136" s="200">
        <f>SUM(BK137:BK144)</f>
        <v>0</v>
      </c>
    </row>
    <row r="137" s="2" customFormat="1" ht="24.15" customHeight="1">
      <c r="A137" s="37"/>
      <c r="B137" s="38"/>
      <c r="C137" s="203" t="s">
        <v>206</v>
      </c>
      <c r="D137" s="203" t="s">
        <v>139</v>
      </c>
      <c r="E137" s="204" t="s">
        <v>207</v>
      </c>
      <c r="F137" s="205" t="s">
        <v>208</v>
      </c>
      <c r="G137" s="206" t="s">
        <v>142</v>
      </c>
      <c r="H137" s="207">
        <v>14.6</v>
      </c>
      <c r="I137" s="208"/>
      <c r="J137" s="209">
        <f>ROUND(I137*H137,2)</f>
        <v>0</v>
      </c>
      <c r="K137" s="205" t="s">
        <v>143</v>
      </c>
      <c r="L137" s="43"/>
      <c r="M137" s="210" t="s">
        <v>19</v>
      </c>
      <c r="N137" s="211" t="s">
        <v>40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144</v>
      </c>
      <c r="AT137" s="214" t="s">
        <v>139</v>
      </c>
      <c r="AU137" s="214" t="s">
        <v>79</v>
      </c>
      <c r="AY137" s="16" t="s">
        <v>137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77</v>
      </c>
      <c r="BK137" s="215">
        <f>ROUND(I137*H137,2)</f>
        <v>0</v>
      </c>
      <c r="BL137" s="16" t="s">
        <v>144</v>
      </c>
      <c r="BM137" s="214" t="s">
        <v>209</v>
      </c>
    </row>
    <row r="138" s="2" customFormat="1">
      <c r="A138" s="37"/>
      <c r="B138" s="38"/>
      <c r="C138" s="39"/>
      <c r="D138" s="216" t="s">
        <v>146</v>
      </c>
      <c r="E138" s="39"/>
      <c r="F138" s="217" t="s">
        <v>210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146</v>
      </c>
      <c r="AU138" s="16" t="s">
        <v>79</v>
      </c>
    </row>
    <row r="139" s="2" customFormat="1" ht="24.15" customHeight="1">
      <c r="A139" s="37"/>
      <c r="B139" s="38"/>
      <c r="C139" s="203" t="s">
        <v>211</v>
      </c>
      <c r="D139" s="203" t="s">
        <v>139</v>
      </c>
      <c r="E139" s="204" t="s">
        <v>212</v>
      </c>
      <c r="F139" s="205" t="s">
        <v>213</v>
      </c>
      <c r="G139" s="206" t="s">
        <v>142</v>
      </c>
      <c r="H139" s="207">
        <v>14.6</v>
      </c>
      <c r="I139" s="208"/>
      <c r="J139" s="209">
        <f>ROUND(I139*H139,2)</f>
        <v>0</v>
      </c>
      <c r="K139" s="205" t="s">
        <v>143</v>
      </c>
      <c r="L139" s="43"/>
      <c r="M139" s="210" t="s">
        <v>19</v>
      </c>
      <c r="N139" s="211" t="s">
        <v>40</v>
      </c>
      <c r="O139" s="83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4" t="s">
        <v>144</v>
      </c>
      <c r="AT139" s="214" t="s">
        <v>139</v>
      </c>
      <c r="AU139" s="214" t="s">
        <v>79</v>
      </c>
      <c r="AY139" s="16" t="s">
        <v>137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77</v>
      </c>
      <c r="BK139" s="215">
        <f>ROUND(I139*H139,2)</f>
        <v>0</v>
      </c>
      <c r="BL139" s="16" t="s">
        <v>144</v>
      </c>
      <c r="BM139" s="214" t="s">
        <v>214</v>
      </c>
    </row>
    <row r="140" s="2" customFormat="1">
      <c r="A140" s="37"/>
      <c r="B140" s="38"/>
      <c r="C140" s="39"/>
      <c r="D140" s="216" t="s">
        <v>146</v>
      </c>
      <c r="E140" s="39"/>
      <c r="F140" s="217" t="s">
        <v>215</v>
      </c>
      <c r="G140" s="39"/>
      <c r="H140" s="39"/>
      <c r="I140" s="218"/>
      <c r="J140" s="39"/>
      <c r="K140" s="39"/>
      <c r="L140" s="43"/>
      <c r="M140" s="219"/>
      <c r="N140" s="220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146</v>
      </c>
      <c r="AU140" s="16" t="s">
        <v>79</v>
      </c>
    </row>
    <row r="141" s="2" customFormat="1" ht="37.8" customHeight="1">
      <c r="A141" s="37"/>
      <c r="B141" s="38"/>
      <c r="C141" s="203" t="s">
        <v>8</v>
      </c>
      <c r="D141" s="203" t="s">
        <v>139</v>
      </c>
      <c r="E141" s="204" t="s">
        <v>216</v>
      </c>
      <c r="F141" s="205" t="s">
        <v>217</v>
      </c>
      <c r="G141" s="206" t="s">
        <v>142</v>
      </c>
      <c r="H141" s="207">
        <v>15.6</v>
      </c>
      <c r="I141" s="208"/>
      <c r="J141" s="209">
        <f>ROUND(I141*H141,2)</f>
        <v>0</v>
      </c>
      <c r="K141" s="205" t="s">
        <v>143</v>
      </c>
      <c r="L141" s="43"/>
      <c r="M141" s="210" t="s">
        <v>19</v>
      </c>
      <c r="N141" s="211" t="s">
        <v>40</v>
      </c>
      <c r="O141" s="83"/>
      <c r="P141" s="212">
        <f>O141*H141</f>
        <v>0</v>
      </c>
      <c r="Q141" s="212">
        <v>0.089219999999999994</v>
      </c>
      <c r="R141" s="212">
        <f>Q141*H141</f>
        <v>1.391832</v>
      </c>
      <c r="S141" s="212">
        <v>0</v>
      </c>
      <c r="T141" s="21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4" t="s">
        <v>144</v>
      </c>
      <c r="AT141" s="214" t="s">
        <v>139</v>
      </c>
      <c r="AU141" s="214" t="s">
        <v>79</v>
      </c>
      <c r="AY141" s="16" t="s">
        <v>137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16" t="s">
        <v>77</v>
      </c>
      <c r="BK141" s="215">
        <f>ROUND(I141*H141,2)</f>
        <v>0</v>
      </c>
      <c r="BL141" s="16" t="s">
        <v>144</v>
      </c>
      <c r="BM141" s="214" t="s">
        <v>218</v>
      </c>
    </row>
    <row r="142" s="2" customFormat="1">
      <c r="A142" s="37"/>
      <c r="B142" s="38"/>
      <c r="C142" s="39"/>
      <c r="D142" s="216" t="s">
        <v>146</v>
      </c>
      <c r="E142" s="39"/>
      <c r="F142" s="217" t="s">
        <v>219</v>
      </c>
      <c r="G142" s="39"/>
      <c r="H142" s="39"/>
      <c r="I142" s="218"/>
      <c r="J142" s="39"/>
      <c r="K142" s="39"/>
      <c r="L142" s="43"/>
      <c r="M142" s="219"/>
      <c r="N142" s="220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146</v>
      </c>
      <c r="AU142" s="16" t="s">
        <v>79</v>
      </c>
    </row>
    <row r="143" s="2" customFormat="1" ht="16.5" customHeight="1">
      <c r="A143" s="37"/>
      <c r="B143" s="38"/>
      <c r="C143" s="221" t="s">
        <v>220</v>
      </c>
      <c r="D143" s="221" t="s">
        <v>221</v>
      </c>
      <c r="E143" s="222" t="s">
        <v>222</v>
      </c>
      <c r="F143" s="223" t="s">
        <v>223</v>
      </c>
      <c r="G143" s="224" t="s">
        <v>142</v>
      </c>
      <c r="H143" s="225">
        <v>15.912000000000001</v>
      </c>
      <c r="I143" s="226"/>
      <c r="J143" s="227">
        <f>ROUND(I143*H143,2)</f>
        <v>0</v>
      </c>
      <c r="K143" s="223" t="s">
        <v>143</v>
      </c>
      <c r="L143" s="228"/>
      <c r="M143" s="229" t="s">
        <v>19</v>
      </c>
      <c r="N143" s="230" t="s">
        <v>40</v>
      </c>
      <c r="O143" s="83"/>
      <c r="P143" s="212">
        <f>O143*H143</f>
        <v>0</v>
      </c>
      <c r="Q143" s="212">
        <v>0.113</v>
      </c>
      <c r="R143" s="212">
        <f>Q143*H143</f>
        <v>1.7980560000000001</v>
      </c>
      <c r="S143" s="212">
        <v>0</v>
      </c>
      <c r="T143" s="21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4" t="s">
        <v>180</v>
      </c>
      <c r="AT143" s="214" t="s">
        <v>221</v>
      </c>
      <c r="AU143" s="214" t="s">
        <v>79</v>
      </c>
      <c r="AY143" s="16" t="s">
        <v>137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77</v>
      </c>
      <c r="BK143" s="215">
        <f>ROUND(I143*H143,2)</f>
        <v>0</v>
      </c>
      <c r="BL143" s="16" t="s">
        <v>144</v>
      </c>
      <c r="BM143" s="214" t="s">
        <v>224</v>
      </c>
    </row>
    <row r="144" s="13" customFormat="1">
      <c r="A144" s="13"/>
      <c r="B144" s="231"/>
      <c r="C144" s="232"/>
      <c r="D144" s="233" t="s">
        <v>225</v>
      </c>
      <c r="E144" s="232"/>
      <c r="F144" s="234" t="s">
        <v>226</v>
      </c>
      <c r="G144" s="232"/>
      <c r="H144" s="235">
        <v>15.912000000000001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225</v>
      </c>
      <c r="AU144" s="241" t="s">
        <v>79</v>
      </c>
      <c r="AV144" s="13" t="s">
        <v>79</v>
      </c>
      <c r="AW144" s="13" t="s">
        <v>4</v>
      </c>
      <c r="AX144" s="13" t="s">
        <v>77</v>
      </c>
      <c r="AY144" s="241" t="s">
        <v>137</v>
      </c>
    </row>
    <row r="145" s="12" customFormat="1" ht="22.8" customHeight="1">
      <c r="A145" s="12"/>
      <c r="B145" s="187"/>
      <c r="C145" s="188"/>
      <c r="D145" s="189" t="s">
        <v>68</v>
      </c>
      <c r="E145" s="201" t="s">
        <v>168</v>
      </c>
      <c r="F145" s="201" t="s">
        <v>227</v>
      </c>
      <c r="G145" s="188"/>
      <c r="H145" s="188"/>
      <c r="I145" s="191"/>
      <c r="J145" s="202">
        <f>BK145</f>
        <v>0</v>
      </c>
      <c r="K145" s="188"/>
      <c r="L145" s="193"/>
      <c r="M145" s="194"/>
      <c r="N145" s="195"/>
      <c r="O145" s="195"/>
      <c r="P145" s="196">
        <f>SUM(P146:P174)</f>
        <v>0</v>
      </c>
      <c r="Q145" s="195"/>
      <c r="R145" s="196">
        <f>SUM(R146:R174)</f>
        <v>5.0314817999999999</v>
      </c>
      <c r="S145" s="195"/>
      <c r="T145" s="197">
        <f>SUM(T146:T174)</f>
        <v>0.0018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8" t="s">
        <v>77</v>
      </c>
      <c r="AT145" s="199" t="s">
        <v>68</v>
      </c>
      <c r="AU145" s="199" t="s">
        <v>77</v>
      </c>
      <c r="AY145" s="198" t="s">
        <v>137</v>
      </c>
      <c r="BK145" s="200">
        <f>SUM(BK146:BK174)</f>
        <v>0</v>
      </c>
    </row>
    <row r="146" s="2" customFormat="1" ht="24.15" customHeight="1">
      <c r="A146" s="37"/>
      <c r="B146" s="38"/>
      <c r="C146" s="203" t="s">
        <v>228</v>
      </c>
      <c r="D146" s="203" t="s">
        <v>139</v>
      </c>
      <c r="E146" s="204" t="s">
        <v>229</v>
      </c>
      <c r="F146" s="205" t="s">
        <v>230</v>
      </c>
      <c r="G146" s="206" t="s">
        <v>142</v>
      </c>
      <c r="H146" s="207">
        <v>64.233999999999995</v>
      </c>
      <c r="I146" s="208"/>
      <c r="J146" s="209">
        <f>ROUND(I146*H146,2)</f>
        <v>0</v>
      </c>
      <c r="K146" s="205" t="s">
        <v>143</v>
      </c>
      <c r="L146" s="43"/>
      <c r="M146" s="210" t="s">
        <v>19</v>
      </c>
      <c r="N146" s="211" t="s">
        <v>40</v>
      </c>
      <c r="O146" s="83"/>
      <c r="P146" s="212">
        <f>O146*H146</f>
        <v>0</v>
      </c>
      <c r="Q146" s="212">
        <v>0.017000000000000001</v>
      </c>
      <c r="R146" s="212">
        <f>Q146*H146</f>
        <v>1.0919779999999999</v>
      </c>
      <c r="S146" s="212">
        <v>0</v>
      </c>
      <c r="T146" s="21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4" t="s">
        <v>144</v>
      </c>
      <c r="AT146" s="214" t="s">
        <v>139</v>
      </c>
      <c r="AU146" s="214" t="s">
        <v>79</v>
      </c>
      <c r="AY146" s="16" t="s">
        <v>137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6" t="s">
        <v>77</v>
      </c>
      <c r="BK146" s="215">
        <f>ROUND(I146*H146,2)</f>
        <v>0</v>
      </c>
      <c r="BL146" s="16" t="s">
        <v>144</v>
      </c>
      <c r="BM146" s="214" t="s">
        <v>231</v>
      </c>
    </row>
    <row r="147" s="2" customFormat="1">
      <c r="A147" s="37"/>
      <c r="B147" s="38"/>
      <c r="C147" s="39"/>
      <c r="D147" s="216" t="s">
        <v>146</v>
      </c>
      <c r="E147" s="39"/>
      <c r="F147" s="217" t="s">
        <v>232</v>
      </c>
      <c r="G147" s="39"/>
      <c r="H147" s="39"/>
      <c r="I147" s="218"/>
      <c r="J147" s="39"/>
      <c r="K147" s="39"/>
      <c r="L147" s="43"/>
      <c r="M147" s="219"/>
      <c r="N147" s="220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146</v>
      </c>
      <c r="AU147" s="16" t="s">
        <v>79</v>
      </c>
    </row>
    <row r="148" s="2" customFormat="1" ht="16.5" customHeight="1">
      <c r="A148" s="37"/>
      <c r="B148" s="38"/>
      <c r="C148" s="203" t="s">
        <v>233</v>
      </c>
      <c r="D148" s="203" t="s">
        <v>139</v>
      </c>
      <c r="E148" s="204" t="s">
        <v>234</v>
      </c>
      <c r="F148" s="205" t="s">
        <v>235</v>
      </c>
      <c r="G148" s="206" t="s">
        <v>142</v>
      </c>
      <c r="H148" s="207">
        <v>7.5</v>
      </c>
      <c r="I148" s="208"/>
      <c r="J148" s="209">
        <f>ROUND(I148*H148,2)</f>
        <v>0</v>
      </c>
      <c r="K148" s="205" t="s">
        <v>143</v>
      </c>
      <c r="L148" s="43"/>
      <c r="M148" s="210" t="s">
        <v>19</v>
      </c>
      <c r="N148" s="211" t="s">
        <v>40</v>
      </c>
      <c r="O148" s="83"/>
      <c r="P148" s="212">
        <f>O148*H148</f>
        <v>0</v>
      </c>
      <c r="Q148" s="212">
        <v>0.040000000000000001</v>
      </c>
      <c r="R148" s="212">
        <f>Q148*H148</f>
        <v>0.29999999999999999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144</v>
      </c>
      <c r="AT148" s="214" t="s">
        <v>139</v>
      </c>
      <c r="AU148" s="214" t="s">
        <v>79</v>
      </c>
      <c r="AY148" s="16" t="s">
        <v>137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77</v>
      </c>
      <c r="BK148" s="215">
        <f>ROUND(I148*H148,2)</f>
        <v>0</v>
      </c>
      <c r="BL148" s="16" t="s">
        <v>144</v>
      </c>
      <c r="BM148" s="214" t="s">
        <v>236</v>
      </c>
    </row>
    <row r="149" s="2" customFormat="1">
      <c r="A149" s="37"/>
      <c r="B149" s="38"/>
      <c r="C149" s="39"/>
      <c r="D149" s="216" t="s">
        <v>146</v>
      </c>
      <c r="E149" s="39"/>
      <c r="F149" s="217" t="s">
        <v>237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146</v>
      </c>
      <c r="AU149" s="16" t="s">
        <v>79</v>
      </c>
    </row>
    <row r="150" s="2" customFormat="1" ht="24.15" customHeight="1">
      <c r="A150" s="37"/>
      <c r="B150" s="38"/>
      <c r="C150" s="203" t="s">
        <v>238</v>
      </c>
      <c r="D150" s="203" t="s">
        <v>139</v>
      </c>
      <c r="E150" s="204" t="s">
        <v>239</v>
      </c>
      <c r="F150" s="205" t="s">
        <v>240</v>
      </c>
      <c r="G150" s="206" t="s">
        <v>142</v>
      </c>
      <c r="H150" s="207">
        <v>4.6200000000000001</v>
      </c>
      <c r="I150" s="208"/>
      <c r="J150" s="209">
        <f>ROUND(I150*H150,2)</f>
        <v>0</v>
      </c>
      <c r="K150" s="205" t="s">
        <v>143</v>
      </c>
      <c r="L150" s="43"/>
      <c r="M150" s="210" t="s">
        <v>19</v>
      </c>
      <c r="N150" s="211" t="s">
        <v>40</v>
      </c>
      <c r="O150" s="83"/>
      <c r="P150" s="212">
        <f>O150*H150</f>
        <v>0</v>
      </c>
      <c r="Q150" s="212">
        <v>0.015599999999999999</v>
      </c>
      <c r="R150" s="212">
        <f>Q150*H150</f>
        <v>0.072071999999999997</v>
      </c>
      <c r="S150" s="212">
        <v>0</v>
      </c>
      <c r="T150" s="21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4" t="s">
        <v>144</v>
      </c>
      <c r="AT150" s="214" t="s">
        <v>139</v>
      </c>
      <c r="AU150" s="214" t="s">
        <v>79</v>
      </c>
      <c r="AY150" s="16" t="s">
        <v>137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6" t="s">
        <v>77</v>
      </c>
      <c r="BK150" s="215">
        <f>ROUND(I150*H150,2)</f>
        <v>0</v>
      </c>
      <c r="BL150" s="16" t="s">
        <v>144</v>
      </c>
      <c r="BM150" s="214" t="s">
        <v>241</v>
      </c>
    </row>
    <row r="151" s="2" customFormat="1">
      <c r="A151" s="37"/>
      <c r="B151" s="38"/>
      <c r="C151" s="39"/>
      <c r="D151" s="216" t="s">
        <v>146</v>
      </c>
      <c r="E151" s="39"/>
      <c r="F151" s="217" t="s">
        <v>242</v>
      </c>
      <c r="G151" s="39"/>
      <c r="H151" s="39"/>
      <c r="I151" s="218"/>
      <c r="J151" s="39"/>
      <c r="K151" s="39"/>
      <c r="L151" s="43"/>
      <c r="M151" s="219"/>
      <c r="N151" s="220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146</v>
      </c>
      <c r="AU151" s="16" t="s">
        <v>79</v>
      </c>
    </row>
    <row r="152" s="2" customFormat="1" ht="24.15" customHeight="1">
      <c r="A152" s="37"/>
      <c r="B152" s="38"/>
      <c r="C152" s="203" t="s">
        <v>243</v>
      </c>
      <c r="D152" s="203" t="s">
        <v>139</v>
      </c>
      <c r="E152" s="204" t="s">
        <v>244</v>
      </c>
      <c r="F152" s="205" t="s">
        <v>245</v>
      </c>
      <c r="G152" s="206" t="s">
        <v>142</v>
      </c>
      <c r="H152" s="207">
        <v>1.5</v>
      </c>
      <c r="I152" s="208"/>
      <c r="J152" s="209">
        <f>ROUND(I152*H152,2)</f>
        <v>0</v>
      </c>
      <c r="K152" s="205" t="s">
        <v>143</v>
      </c>
      <c r="L152" s="43"/>
      <c r="M152" s="210" t="s">
        <v>19</v>
      </c>
      <c r="N152" s="211" t="s">
        <v>40</v>
      </c>
      <c r="O152" s="83"/>
      <c r="P152" s="212">
        <f>O152*H152</f>
        <v>0</v>
      </c>
      <c r="Q152" s="212">
        <v>0.018380000000000001</v>
      </c>
      <c r="R152" s="212">
        <f>Q152*H152</f>
        <v>0.027570000000000001</v>
      </c>
      <c r="S152" s="212">
        <v>0</v>
      </c>
      <c r="T152" s="21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4" t="s">
        <v>144</v>
      </c>
      <c r="AT152" s="214" t="s">
        <v>139</v>
      </c>
      <c r="AU152" s="214" t="s">
        <v>79</v>
      </c>
      <c r="AY152" s="16" t="s">
        <v>137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6" t="s">
        <v>77</v>
      </c>
      <c r="BK152" s="215">
        <f>ROUND(I152*H152,2)</f>
        <v>0</v>
      </c>
      <c r="BL152" s="16" t="s">
        <v>144</v>
      </c>
      <c r="BM152" s="214" t="s">
        <v>246</v>
      </c>
    </row>
    <row r="153" s="2" customFormat="1">
      <c r="A153" s="37"/>
      <c r="B153" s="38"/>
      <c r="C153" s="39"/>
      <c r="D153" s="216" t="s">
        <v>146</v>
      </c>
      <c r="E153" s="39"/>
      <c r="F153" s="217" t="s">
        <v>247</v>
      </c>
      <c r="G153" s="39"/>
      <c r="H153" s="39"/>
      <c r="I153" s="218"/>
      <c r="J153" s="39"/>
      <c r="K153" s="39"/>
      <c r="L153" s="43"/>
      <c r="M153" s="219"/>
      <c r="N153" s="220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146</v>
      </c>
      <c r="AU153" s="16" t="s">
        <v>79</v>
      </c>
    </row>
    <row r="154" s="2" customFormat="1" ht="24.15" customHeight="1">
      <c r="A154" s="37"/>
      <c r="B154" s="38"/>
      <c r="C154" s="203" t="s">
        <v>7</v>
      </c>
      <c r="D154" s="203" t="s">
        <v>139</v>
      </c>
      <c r="E154" s="204" t="s">
        <v>248</v>
      </c>
      <c r="F154" s="205" t="s">
        <v>249</v>
      </c>
      <c r="G154" s="206" t="s">
        <v>142</v>
      </c>
      <c r="H154" s="207">
        <v>139.5</v>
      </c>
      <c r="I154" s="208"/>
      <c r="J154" s="209">
        <f>ROUND(I154*H154,2)</f>
        <v>0</v>
      </c>
      <c r="K154" s="205" t="s">
        <v>143</v>
      </c>
      <c r="L154" s="43"/>
      <c r="M154" s="210" t="s">
        <v>19</v>
      </c>
      <c r="N154" s="211" t="s">
        <v>40</v>
      </c>
      <c r="O154" s="83"/>
      <c r="P154" s="212">
        <f>O154*H154</f>
        <v>0</v>
      </c>
      <c r="Q154" s="212">
        <v>0.017000000000000001</v>
      </c>
      <c r="R154" s="212">
        <f>Q154*H154</f>
        <v>2.3715000000000002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144</v>
      </c>
      <c r="AT154" s="214" t="s">
        <v>139</v>
      </c>
      <c r="AU154" s="214" t="s">
        <v>79</v>
      </c>
      <c r="AY154" s="16" t="s">
        <v>137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77</v>
      </c>
      <c r="BK154" s="215">
        <f>ROUND(I154*H154,2)</f>
        <v>0</v>
      </c>
      <c r="BL154" s="16" t="s">
        <v>144</v>
      </c>
      <c r="BM154" s="214" t="s">
        <v>250</v>
      </c>
    </row>
    <row r="155" s="2" customFormat="1">
      <c r="A155" s="37"/>
      <c r="B155" s="38"/>
      <c r="C155" s="39"/>
      <c r="D155" s="216" t="s">
        <v>146</v>
      </c>
      <c r="E155" s="39"/>
      <c r="F155" s="217" t="s">
        <v>251</v>
      </c>
      <c r="G155" s="39"/>
      <c r="H155" s="39"/>
      <c r="I155" s="218"/>
      <c r="J155" s="39"/>
      <c r="K155" s="39"/>
      <c r="L155" s="43"/>
      <c r="M155" s="219"/>
      <c r="N155" s="22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146</v>
      </c>
      <c r="AU155" s="16" t="s">
        <v>79</v>
      </c>
    </row>
    <row r="156" s="2" customFormat="1" ht="24.15" customHeight="1">
      <c r="A156" s="37"/>
      <c r="B156" s="38"/>
      <c r="C156" s="203" t="s">
        <v>252</v>
      </c>
      <c r="D156" s="203" t="s">
        <v>139</v>
      </c>
      <c r="E156" s="204" t="s">
        <v>253</v>
      </c>
      <c r="F156" s="205" t="s">
        <v>254</v>
      </c>
      <c r="G156" s="206" t="s">
        <v>142</v>
      </c>
      <c r="H156" s="207">
        <v>1.76</v>
      </c>
      <c r="I156" s="208"/>
      <c r="J156" s="209">
        <f>ROUND(I156*H156,2)</f>
        <v>0</v>
      </c>
      <c r="K156" s="205" t="s">
        <v>143</v>
      </c>
      <c r="L156" s="43"/>
      <c r="M156" s="210" t="s">
        <v>19</v>
      </c>
      <c r="N156" s="211" t="s">
        <v>40</v>
      </c>
      <c r="O156" s="83"/>
      <c r="P156" s="212">
        <f>O156*H156</f>
        <v>0</v>
      </c>
      <c r="Q156" s="212">
        <v>0.021000000000000001</v>
      </c>
      <c r="R156" s="212">
        <f>Q156*H156</f>
        <v>0.03696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144</v>
      </c>
      <c r="AT156" s="214" t="s">
        <v>139</v>
      </c>
      <c r="AU156" s="214" t="s">
        <v>79</v>
      </c>
      <c r="AY156" s="16" t="s">
        <v>137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77</v>
      </c>
      <c r="BK156" s="215">
        <f>ROUND(I156*H156,2)</f>
        <v>0</v>
      </c>
      <c r="BL156" s="16" t="s">
        <v>144</v>
      </c>
      <c r="BM156" s="214" t="s">
        <v>255</v>
      </c>
    </row>
    <row r="157" s="2" customFormat="1">
      <c r="A157" s="37"/>
      <c r="B157" s="38"/>
      <c r="C157" s="39"/>
      <c r="D157" s="216" t="s">
        <v>146</v>
      </c>
      <c r="E157" s="39"/>
      <c r="F157" s="217" t="s">
        <v>256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146</v>
      </c>
      <c r="AU157" s="16" t="s">
        <v>79</v>
      </c>
    </row>
    <row r="158" s="2" customFormat="1" ht="24.15" customHeight="1">
      <c r="A158" s="37"/>
      <c r="B158" s="38"/>
      <c r="C158" s="203" t="s">
        <v>257</v>
      </c>
      <c r="D158" s="203" t="s">
        <v>139</v>
      </c>
      <c r="E158" s="204" t="s">
        <v>258</v>
      </c>
      <c r="F158" s="205" t="s">
        <v>259</v>
      </c>
      <c r="G158" s="206" t="s">
        <v>142</v>
      </c>
      <c r="H158" s="207">
        <v>21.399999999999999</v>
      </c>
      <c r="I158" s="208"/>
      <c r="J158" s="209">
        <f>ROUND(I158*H158,2)</f>
        <v>0</v>
      </c>
      <c r="K158" s="205" t="s">
        <v>143</v>
      </c>
      <c r="L158" s="43"/>
      <c r="M158" s="210" t="s">
        <v>19</v>
      </c>
      <c r="N158" s="211" t="s">
        <v>40</v>
      </c>
      <c r="O158" s="83"/>
      <c r="P158" s="212">
        <f>O158*H158</f>
        <v>0</v>
      </c>
      <c r="Q158" s="212">
        <v>0.01103</v>
      </c>
      <c r="R158" s="212">
        <f>Q158*H158</f>
        <v>0.23604199999999997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144</v>
      </c>
      <c r="AT158" s="214" t="s">
        <v>139</v>
      </c>
      <c r="AU158" s="214" t="s">
        <v>79</v>
      </c>
      <c r="AY158" s="16" t="s">
        <v>137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77</v>
      </c>
      <c r="BK158" s="215">
        <f>ROUND(I158*H158,2)</f>
        <v>0</v>
      </c>
      <c r="BL158" s="16" t="s">
        <v>144</v>
      </c>
      <c r="BM158" s="214" t="s">
        <v>260</v>
      </c>
    </row>
    <row r="159" s="2" customFormat="1">
      <c r="A159" s="37"/>
      <c r="B159" s="38"/>
      <c r="C159" s="39"/>
      <c r="D159" s="216" t="s">
        <v>146</v>
      </c>
      <c r="E159" s="39"/>
      <c r="F159" s="217" t="s">
        <v>261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146</v>
      </c>
      <c r="AU159" s="16" t="s">
        <v>79</v>
      </c>
    </row>
    <row r="160" s="2" customFormat="1" ht="24.15" customHeight="1">
      <c r="A160" s="37"/>
      <c r="B160" s="38"/>
      <c r="C160" s="203" t="s">
        <v>262</v>
      </c>
      <c r="D160" s="203" t="s">
        <v>139</v>
      </c>
      <c r="E160" s="204" t="s">
        <v>263</v>
      </c>
      <c r="F160" s="205" t="s">
        <v>264</v>
      </c>
      <c r="G160" s="206" t="s">
        <v>142</v>
      </c>
      <c r="H160" s="207">
        <v>4.04</v>
      </c>
      <c r="I160" s="208"/>
      <c r="J160" s="209">
        <f>ROUND(I160*H160,2)</f>
        <v>0</v>
      </c>
      <c r="K160" s="205" t="s">
        <v>143</v>
      </c>
      <c r="L160" s="43"/>
      <c r="M160" s="210" t="s">
        <v>19</v>
      </c>
      <c r="N160" s="211" t="s">
        <v>40</v>
      </c>
      <c r="O160" s="83"/>
      <c r="P160" s="212">
        <f>O160*H160</f>
        <v>0</v>
      </c>
      <c r="Q160" s="212">
        <v>0.00084999999999999995</v>
      </c>
      <c r="R160" s="212">
        <f>Q160*H160</f>
        <v>0.003434</v>
      </c>
      <c r="S160" s="212">
        <v>0</v>
      </c>
      <c r="T160" s="21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4" t="s">
        <v>144</v>
      </c>
      <c r="AT160" s="214" t="s">
        <v>139</v>
      </c>
      <c r="AU160" s="214" t="s">
        <v>79</v>
      </c>
      <c r="AY160" s="16" t="s">
        <v>137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6" t="s">
        <v>77</v>
      </c>
      <c r="BK160" s="215">
        <f>ROUND(I160*H160,2)</f>
        <v>0</v>
      </c>
      <c r="BL160" s="16" t="s">
        <v>144</v>
      </c>
      <c r="BM160" s="214" t="s">
        <v>265</v>
      </c>
    </row>
    <row r="161" s="2" customFormat="1">
      <c r="A161" s="37"/>
      <c r="B161" s="38"/>
      <c r="C161" s="39"/>
      <c r="D161" s="216" t="s">
        <v>146</v>
      </c>
      <c r="E161" s="39"/>
      <c r="F161" s="217" t="s">
        <v>266</v>
      </c>
      <c r="G161" s="39"/>
      <c r="H161" s="39"/>
      <c r="I161" s="218"/>
      <c r="J161" s="39"/>
      <c r="K161" s="39"/>
      <c r="L161" s="43"/>
      <c r="M161" s="219"/>
      <c r="N161" s="22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146</v>
      </c>
      <c r="AU161" s="16" t="s">
        <v>79</v>
      </c>
    </row>
    <row r="162" s="2" customFormat="1" ht="16.5" customHeight="1">
      <c r="A162" s="37"/>
      <c r="B162" s="38"/>
      <c r="C162" s="203" t="s">
        <v>267</v>
      </c>
      <c r="D162" s="203" t="s">
        <v>139</v>
      </c>
      <c r="E162" s="204" t="s">
        <v>268</v>
      </c>
      <c r="F162" s="205" t="s">
        <v>269</v>
      </c>
      <c r="G162" s="206" t="s">
        <v>155</v>
      </c>
      <c r="H162" s="207">
        <v>4.2999999999999998</v>
      </c>
      <c r="I162" s="208"/>
      <c r="J162" s="209">
        <f>ROUND(I162*H162,2)</f>
        <v>0</v>
      </c>
      <c r="K162" s="205" t="s">
        <v>143</v>
      </c>
      <c r="L162" s="43"/>
      <c r="M162" s="210" t="s">
        <v>19</v>
      </c>
      <c r="N162" s="211" t="s">
        <v>40</v>
      </c>
      <c r="O162" s="83"/>
      <c r="P162" s="212">
        <f>O162*H162</f>
        <v>0</v>
      </c>
      <c r="Q162" s="212">
        <v>0.0015</v>
      </c>
      <c r="R162" s="212">
        <f>Q162*H162</f>
        <v>0.00645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144</v>
      </c>
      <c r="AT162" s="214" t="s">
        <v>139</v>
      </c>
      <c r="AU162" s="214" t="s">
        <v>79</v>
      </c>
      <c r="AY162" s="16" t="s">
        <v>137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77</v>
      </c>
      <c r="BK162" s="215">
        <f>ROUND(I162*H162,2)</f>
        <v>0</v>
      </c>
      <c r="BL162" s="16" t="s">
        <v>144</v>
      </c>
      <c r="BM162" s="214" t="s">
        <v>270</v>
      </c>
    </row>
    <row r="163" s="2" customFormat="1">
      <c r="A163" s="37"/>
      <c r="B163" s="38"/>
      <c r="C163" s="39"/>
      <c r="D163" s="216" t="s">
        <v>146</v>
      </c>
      <c r="E163" s="39"/>
      <c r="F163" s="217" t="s">
        <v>271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146</v>
      </c>
      <c r="AU163" s="16" t="s">
        <v>79</v>
      </c>
    </row>
    <row r="164" s="2" customFormat="1" ht="24.15" customHeight="1">
      <c r="A164" s="37"/>
      <c r="B164" s="38"/>
      <c r="C164" s="203" t="s">
        <v>272</v>
      </c>
      <c r="D164" s="203" t="s">
        <v>139</v>
      </c>
      <c r="E164" s="204" t="s">
        <v>273</v>
      </c>
      <c r="F164" s="205" t="s">
        <v>274</v>
      </c>
      <c r="G164" s="206" t="s">
        <v>142</v>
      </c>
      <c r="H164" s="207">
        <v>13.6</v>
      </c>
      <c r="I164" s="208"/>
      <c r="J164" s="209">
        <f>ROUND(I164*H164,2)</f>
        <v>0</v>
      </c>
      <c r="K164" s="205" t="s">
        <v>143</v>
      </c>
      <c r="L164" s="43"/>
      <c r="M164" s="210" t="s">
        <v>19</v>
      </c>
      <c r="N164" s="211" t="s">
        <v>40</v>
      </c>
      <c r="O164" s="83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4" t="s">
        <v>144</v>
      </c>
      <c r="AT164" s="214" t="s">
        <v>139</v>
      </c>
      <c r="AU164" s="214" t="s">
        <v>79</v>
      </c>
      <c r="AY164" s="16" t="s">
        <v>137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6" t="s">
        <v>77</v>
      </c>
      <c r="BK164" s="215">
        <f>ROUND(I164*H164,2)</f>
        <v>0</v>
      </c>
      <c r="BL164" s="16" t="s">
        <v>144</v>
      </c>
      <c r="BM164" s="214" t="s">
        <v>275</v>
      </c>
    </row>
    <row r="165" s="2" customFormat="1">
      <c r="A165" s="37"/>
      <c r="B165" s="38"/>
      <c r="C165" s="39"/>
      <c r="D165" s="216" t="s">
        <v>146</v>
      </c>
      <c r="E165" s="39"/>
      <c r="F165" s="217" t="s">
        <v>276</v>
      </c>
      <c r="G165" s="39"/>
      <c r="H165" s="39"/>
      <c r="I165" s="218"/>
      <c r="J165" s="39"/>
      <c r="K165" s="39"/>
      <c r="L165" s="43"/>
      <c r="M165" s="219"/>
      <c r="N165" s="220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146</v>
      </c>
      <c r="AU165" s="16" t="s">
        <v>79</v>
      </c>
    </row>
    <row r="166" s="2" customFormat="1" ht="24.15" customHeight="1">
      <c r="A166" s="37"/>
      <c r="B166" s="38"/>
      <c r="C166" s="203" t="s">
        <v>277</v>
      </c>
      <c r="D166" s="203" t="s">
        <v>139</v>
      </c>
      <c r="E166" s="204" t="s">
        <v>278</v>
      </c>
      <c r="F166" s="205" t="s">
        <v>279</v>
      </c>
      <c r="G166" s="206" t="s">
        <v>142</v>
      </c>
      <c r="H166" s="207">
        <v>0.29999999999999999</v>
      </c>
      <c r="I166" s="208"/>
      <c r="J166" s="209">
        <f>ROUND(I166*H166,2)</f>
        <v>0</v>
      </c>
      <c r="K166" s="205" t="s">
        <v>143</v>
      </c>
      <c r="L166" s="43"/>
      <c r="M166" s="210" t="s">
        <v>19</v>
      </c>
      <c r="N166" s="211" t="s">
        <v>40</v>
      </c>
      <c r="O166" s="83"/>
      <c r="P166" s="212">
        <f>O166*H166</f>
        <v>0</v>
      </c>
      <c r="Q166" s="212">
        <v>0.00577</v>
      </c>
      <c r="R166" s="212">
        <f>Q166*H166</f>
        <v>0.0017309999999999999</v>
      </c>
      <c r="S166" s="212">
        <v>0.0060000000000000001</v>
      </c>
      <c r="T166" s="213">
        <f>S166*H166</f>
        <v>0.0018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144</v>
      </c>
      <c r="AT166" s="214" t="s">
        <v>139</v>
      </c>
      <c r="AU166" s="214" t="s">
        <v>79</v>
      </c>
      <c r="AY166" s="16" t="s">
        <v>137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77</v>
      </c>
      <c r="BK166" s="215">
        <f>ROUND(I166*H166,2)</f>
        <v>0</v>
      </c>
      <c r="BL166" s="16" t="s">
        <v>144</v>
      </c>
      <c r="BM166" s="214" t="s">
        <v>280</v>
      </c>
    </row>
    <row r="167" s="2" customFormat="1">
      <c r="A167" s="37"/>
      <c r="B167" s="38"/>
      <c r="C167" s="39"/>
      <c r="D167" s="216" t="s">
        <v>146</v>
      </c>
      <c r="E167" s="39"/>
      <c r="F167" s="217" t="s">
        <v>281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146</v>
      </c>
      <c r="AU167" s="16" t="s">
        <v>79</v>
      </c>
    </row>
    <row r="168" s="2" customFormat="1" ht="21.75" customHeight="1">
      <c r="A168" s="37"/>
      <c r="B168" s="38"/>
      <c r="C168" s="203" t="s">
        <v>282</v>
      </c>
      <c r="D168" s="203" t="s">
        <v>139</v>
      </c>
      <c r="E168" s="204" t="s">
        <v>283</v>
      </c>
      <c r="F168" s="205" t="s">
        <v>284</v>
      </c>
      <c r="G168" s="206" t="s">
        <v>142</v>
      </c>
      <c r="H168" s="207">
        <v>2</v>
      </c>
      <c r="I168" s="208"/>
      <c r="J168" s="209">
        <f>ROUND(I168*H168,2)</f>
        <v>0</v>
      </c>
      <c r="K168" s="205" t="s">
        <v>143</v>
      </c>
      <c r="L168" s="43"/>
      <c r="M168" s="210" t="s">
        <v>19</v>
      </c>
      <c r="N168" s="211" t="s">
        <v>40</v>
      </c>
      <c r="O168" s="83"/>
      <c r="P168" s="212">
        <f>O168*H168</f>
        <v>0</v>
      </c>
      <c r="Q168" s="212">
        <v>0.105</v>
      </c>
      <c r="R168" s="212">
        <f>Q168*H168</f>
        <v>0.20999999999999999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144</v>
      </c>
      <c r="AT168" s="214" t="s">
        <v>139</v>
      </c>
      <c r="AU168" s="214" t="s">
        <v>79</v>
      </c>
      <c r="AY168" s="16" t="s">
        <v>137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77</v>
      </c>
      <c r="BK168" s="215">
        <f>ROUND(I168*H168,2)</f>
        <v>0</v>
      </c>
      <c r="BL168" s="16" t="s">
        <v>144</v>
      </c>
      <c r="BM168" s="214" t="s">
        <v>285</v>
      </c>
    </row>
    <row r="169" s="2" customFormat="1">
      <c r="A169" s="37"/>
      <c r="B169" s="38"/>
      <c r="C169" s="39"/>
      <c r="D169" s="216" t="s">
        <v>146</v>
      </c>
      <c r="E169" s="39"/>
      <c r="F169" s="217" t="s">
        <v>286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146</v>
      </c>
      <c r="AU169" s="16" t="s">
        <v>79</v>
      </c>
    </row>
    <row r="170" s="2" customFormat="1" ht="33" customHeight="1">
      <c r="A170" s="37"/>
      <c r="B170" s="38"/>
      <c r="C170" s="203" t="s">
        <v>287</v>
      </c>
      <c r="D170" s="203" t="s">
        <v>139</v>
      </c>
      <c r="E170" s="204" t="s">
        <v>288</v>
      </c>
      <c r="F170" s="205" t="s">
        <v>289</v>
      </c>
      <c r="G170" s="206" t="s">
        <v>142</v>
      </c>
      <c r="H170" s="207">
        <v>8.2200000000000006</v>
      </c>
      <c r="I170" s="208"/>
      <c r="J170" s="209">
        <f>ROUND(I170*H170,2)</f>
        <v>0</v>
      </c>
      <c r="K170" s="205" t="s">
        <v>143</v>
      </c>
      <c r="L170" s="43"/>
      <c r="M170" s="210" t="s">
        <v>19</v>
      </c>
      <c r="N170" s="211" t="s">
        <v>40</v>
      </c>
      <c r="O170" s="83"/>
      <c r="P170" s="212">
        <f>O170*H170</f>
        <v>0</v>
      </c>
      <c r="Q170" s="212">
        <v>0.026339999999999999</v>
      </c>
      <c r="R170" s="212">
        <f>Q170*H170</f>
        <v>0.21651480000000001</v>
      </c>
      <c r="S170" s="212">
        <v>0</v>
      </c>
      <c r="T170" s="21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4" t="s">
        <v>144</v>
      </c>
      <c r="AT170" s="214" t="s">
        <v>139</v>
      </c>
      <c r="AU170" s="214" t="s">
        <v>79</v>
      </c>
      <c r="AY170" s="16" t="s">
        <v>137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6" t="s">
        <v>77</v>
      </c>
      <c r="BK170" s="215">
        <f>ROUND(I170*H170,2)</f>
        <v>0</v>
      </c>
      <c r="BL170" s="16" t="s">
        <v>144</v>
      </c>
      <c r="BM170" s="214" t="s">
        <v>290</v>
      </c>
    </row>
    <row r="171" s="2" customFormat="1">
      <c r="A171" s="37"/>
      <c r="B171" s="38"/>
      <c r="C171" s="39"/>
      <c r="D171" s="216" t="s">
        <v>146</v>
      </c>
      <c r="E171" s="39"/>
      <c r="F171" s="217" t="s">
        <v>291</v>
      </c>
      <c r="G171" s="39"/>
      <c r="H171" s="39"/>
      <c r="I171" s="218"/>
      <c r="J171" s="39"/>
      <c r="K171" s="39"/>
      <c r="L171" s="43"/>
      <c r="M171" s="219"/>
      <c r="N171" s="220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146</v>
      </c>
      <c r="AU171" s="16" t="s">
        <v>79</v>
      </c>
    </row>
    <row r="172" s="2" customFormat="1" ht="21.75" customHeight="1">
      <c r="A172" s="37"/>
      <c r="B172" s="38"/>
      <c r="C172" s="221" t="s">
        <v>292</v>
      </c>
      <c r="D172" s="221" t="s">
        <v>221</v>
      </c>
      <c r="E172" s="222" t="s">
        <v>293</v>
      </c>
      <c r="F172" s="223" t="s">
        <v>294</v>
      </c>
      <c r="G172" s="224" t="s">
        <v>295</v>
      </c>
      <c r="H172" s="225">
        <v>1</v>
      </c>
      <c r="I172" s="226"/>
      <c r="J172" s="227">
        <f>ROUND(I172*H172,2)</f>
        <v>0</v>
      </c>
      <c r="K172" s="223" t="s">
        <v>19</v>
      </c>
      <c r="L172" s="228"/>
      <c r="M172" s="229" t="s">
        <v>19</v>
      </c>
      <c r="N172" s="230" t="s">
        <v>40</v>
      </c>
      <c r="O172" s="83"/>
      <c r="P172" s="212">
        <f>O172*H172</f>
        <v>0</v>
      </c>
      <c r="Q172" s="212">
        <v>0.01553</v>
      </c>
      <c r="R172" s="212">
        <f>Q172*H172</f>
        <v>0.01553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180</v>
      </c>
      <c r="AT172" s="214" t="s">
        <v>221</v>
      </c>
      <c r="AU172" s="214" t="s">
        <v>79</v>
      </c>
      <c r="AY172" s="16" t="s">
        <v>137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77</v>
      </c>
      <c r="BK172" s="215">
        <f>ROUND(I172*H172,2)</f>
        <v>0</v>
      </c>
      <c r="BL172" s="16" t="s">
        <v>144</v>
      </c>
      <c r="BM172" s="214" t="s">
        <v>296</v>
      </c>
    </row>
    <row r="173" s="2" customFormat="1" ht="24.15" customHeight="1">
      <c r="A173" s="37"/>
      <c r="B173" s="38"/>
      <c r="C173" s="203" t="s">
        <v>297</v>
      </c>
      <c r="D173" s="203" t="s">
        <v>139</v>
      </c>
      <c r="E173" s="204" t="s">
        <v>298</v>
      </c>
      <c r="F173" s="205" t="s">
        <v>299</v>
      </c>
      <c r="G173" s="206" t="s">
        <v>295</v>
      </c>
      <c r="H173" s="207">
        <v>1</v>
      </c>
      <c r="I173" s="208"/>
      <c r="J173" s="209">
        <f>ROUND(I173*H173,2)</f>
        <v>0</v>
      </c>
      <c r="K173" s="205" t="s">
        <v>143</v>
      </c>
      <c r="L173" s="43"/>
      <c r="M173" s="210" t="s">
        <v>19</v>
      </c>
      <c r="N173" s="211" t="s">
        <v>40</v>
      </c>
      <c r="O173" s="83"/>
      <c r="P173" s="212">
        <f>O173*H173</f>
        <v>0</v>
      </c>
      <c r="Q173" s="212">
        <v>0.44169999999999998</v>
      </c>
      <c r="R173" s="212">
        <f>Q173*H173</f>
        <v>0.44169999999999998</v>
      </c>
      <c r="S173" s="212">
        <v>0</v>
      </c>
      <c r="T173" s="21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14" t="s">
        <v>144</v>
      </c>
      <c r="AT173" s="214" t="s">
        <v>139</v>
      </c>
      <c r="AU173" s="214" t="s">
        <v>79</v>
      </c>
      <c r="AY173" s="16" t="s">
        <v>137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6" t="s">
        <v>77</v>
      </c>
      <c r="BK173" s="215">
        <f>ROUND(I173*H173,2)</f>
        <v>0</v>
      </c>
      <c r="BL173" s="16" t="s">
        <v>144</v>
      </c>
      <c r="BM173" s="214" t="s">
        <v>300</v>
      </c>
    </row>
    <row r="174" s="2" customFormat="1">
      <c r="A174" s="37"/>
      <c r="B174" s="38"/>
      <c r="C174" s="39"/>
      <c r="D174" s="216" t="s">
        <v>146</v>
      </c>
      <c r="E174" s="39"/>
      <c r="F174" s="217" t="s">
        <v>301</v>
      </c>
      <c r="G174" s="39"/>
      <c r="H174" s="39"/>
      <c r="I174" s="218"/>
      <c r="J174" s="39"/>
      <c r="K174" s="39"/>
      <c r="L174" s="43"/>
      <c r="M174" s="219"/>
      <c r="N174" s="220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146</v>
      </c>
      <c r="AU174" s="16" t="s">
        <v>79</v>
      </c>
    </row>
    <row r="175" s="12" customFormat="1" ht="22.8" customHeight="1">
      <c r="A175" s="12"/>
      <c r="B175" s="187"/>
      <c r="C175" s="188"/>
      <c r="D175" s="189" t="s">
        <v>68</v>
      </c>
      <c r="E175" s="201" t="s">
        <v>185</v>
      </c>
      <c r="F175" s="201" t="s">
        <v>302</v>
      </c>
      <c r="G175" s="188"/>
      <c r="H175" s="188"/>
      <c r="I175" s="191"/>
      <c r="J175" s="202">
        <f>BK175</f>
        <v>0</v>
      </c>
      <c r="K175" s="188"/>
      <c r="L175" s="193"/>
      <c r="M175" s="194"/>
      <c r="N175" s="195"/>
      <c r="O175" s="195"/>
      <c r="P175" s="196">
        <f>SUM(P176:P214)</f>
        <v>0</v>
      </c>
      <c r="Q175" s="195"/>
      <c r="R175" s="196">
        <f>SUM(R176:R214)</f>
        <v>2.8014045000000003</v>
      </c>
      <c r="S175" s="195"/>
      <c r="T175" s="197">
        <f>SUM(T176:T214)</f>
        <v>9.4715720000000001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8" t="s">
        <v>77</v>
      </c>
      <c r="AT175" s="199" t="s">
        <v>68</v>
      </c>
      <c r="AU175" s="199" t="s">
        <v>77</v>
      </c>
      <c r="AY175" s="198" t="s">
        <v>137</v>
      </c>
      <c r="BK175" s="200">
        <f>SUM(BK176:BK214)</f>
        <v>0</v>
      </c>
    </row>
    <row r="176" s="2" customFormat="1" ht="24.15" customHeight="1">
      <c r="A176" s="37"/>
      <c r="B176" s="38"/>
      <c r="C176" s="203" t="s">
        <v>303</v>
      </c>
      <c r="D176" s="203" t="s">
        <v>139</v>
      </c>
      <c r="E176" s="204" t="s">
        <v>304</v>
      </c>
      <c r="F176" s="205" t="s">
        <v>305</v>
      </c>
      <c r="G176" s="206" t="s">
        <v>155</v>
      </c>
      <c r="H176" s="207">
        <v>14.6</v>
      </c>
      <c r="I176" s="208"/>
      <c r="J176" s="209">
        <f>ROUND(I176*H176,2)</f>
        <v>0</v>
      </c>
      <c r="K176" s="205" t="s">
        <v>143</v>
      </c>
      <c r="L176" s="43"/>
      <c r="M176" s="210" t="s">
        <v>19</v>
      </c>
      <c r="N176" s="211" t="s">
        <v>40</v>
      </c>
      <c r="O176" s="83"/>
      <c r="P176" s="212">
        <f>O176*H176</f>
        <v>0</v>
      </c>
      <c r="Q176" s="212">
        <v>0.10095</v>
      </c>
      <c r="R176" s="212">
        <f>Q176*H176</f>
        <v>1.47387</v>
      </c>
      <c r="S176" s="212">
        <v>0</v>
      </c>
      <c r="T176" s="21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4" t="s">
        <v>144</v>
      </c>
      <c r="AT176" s="214" t="s">
        <v>139</v>
      </c>
      <c r="AU176" s="214" t="s">
        <v>79</v>
      </c>
      <c r="AY176" s="16" t="s">
        <v>137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77</v>
      </c>
      <c r="BK176" s="215">
        <f>ROUND(I176*H176,2)</f>
        <v>0</v>
      </c>
      <c r="BL176" s="16" t="s">
        <v>144</v>
      </c>
      <c r="BM176" s="214" t="s">
        <v>306</v>
      </c>
    </row>
    <row r="177" s="2" customFormat="1">
      <c r="A177" s="37"/>
      <c r="B177" s="38"/>
      <c r="C177" s="39"/>
      <c r="D177" s="216" t="s">
        <v>146</v>
      </c>
      <c r="E177" s="39"/>
      <c r="F177" s="217" t="s">
        <v>307</v>
      </c>
      <c r="G177" s="39"/>
      <c r="H177" s="39"/>
      <c r="I177" s="218"/>
      <c r="J177" s="39"/>
      <c r="K177" s="39"/>
      <c r="L177" s="43"/>
      <c r="M177" s="219"/>
      <c r="N177" s="220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146</v>
      </c>
      <c r="AU177" s="16" t="s">
        <v>79</v>
      </c>
    </row>
    <row r="178" s="2" customFormat="1" ht="16.5" customHeight="1">
      <c r="A178" s="37"/>
      <c r="B178" s="38"/>
      <c r="C178" s="221" t="s">
        <v>308</v>
      </c>
      <c r="D178" s="221" t="s">
        <v>221</v>
      </c>
      <c r="E178" s="222" t="s">
        <v>309</v>
      </c>
      <c r="F178" s="223" t="s">
        <v>310</v>
      </c>
      <c r="G178" s="224" t="s">
        <v>155</v>
      </c>
      <c r="H178" s="225">
        <v>14.6</v>
      </c>
      <c r="I178" s="226"/>
      <c r="J178" s="227">
        <f>ROUND(I178*H178,2)</f>
        <v>0</v>
      </c>
      <c r="K178" s="223" t="s">
        <v>143</v>
      </c>
      <c r="L178" s="228"/>
      <c r="M178" s="229" t="s">
        <v>19</v>
      </c>
      <c r="N178" s="230" t="s">
        <v>40</v>
      </c>
      <c r="O178" s="83"/>
      <c r="P178" s="212">
        <f>O178*H178</f>
        <v>0</v>
      </c>
      <c r="Q178" s="212">
        <v>0.028000000000000001</v>
      </c>
      <c r="R178" s="212">
        <f>Q178*H178</f>
        <v>0.4088</v>
      </c>
      <c r="S178" s="212">
        <v>0</v>
      </c>
      <c r="T178" s="21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4" t="s">
        <v>180</v>
      </c>
      <c r="AT178" s="214" t="s">
        <v>221</v>
      </c>
      <c r="AU178" s="214" t="s">
        <v>79</v>
      </c>
      <c r="AY178" s="16" t="s">
        <v>137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6" t="s">
        <v>77</v>
      </c>
      <c r="BK178" s="215">
        <f>ROUND(I178*H178,2)</f>
        <v>0</v>
      </c>
      <c r="BL178" s="16" t="s">
        <v>144</v>
      </c>
      <c r="BM178" s="214" t="s">
        <v>311</v>
      </c>
    </row>
    <row r="179" s="2" customFormat="1" ht="16.5" customHeight="1">
      <c r="A179" s="37"/>
      <c r="B179" s="38"/>
      <c r="C179" s="203" t="s">
        <v>312</v>
      </c>
      <c r="D179" s="203" t="s">
        <v>139</v>
      </c>
      <c r="E179" s="204" t="s">
        <v>313</v>
      </c>
      <c r="F179" s="205" t="s">
        <v>314</v>
      </c>
      <c r="G179" s="206" t="s">
        <v>295</v>
      </c>
      <c r="H179" s="207">
        <v>2</v>
      </c>
      <c r="I179" s="208"/>
      <c r="J179" s="209">
        <f>ROUND(I179*H179,2)</f>
        <v>0</v>
      </c>
      <c r="K179" s="205" t="s">
        <v>143</v>
      </c>
      <c r="L179" s="43"/>
      <c r="M179" s="210" t="s">
        <v>19</v>
      </c>
      <c r="N179" s="211" t="s">
        <v>40</v>
      </c>
      <c r="O179" s="83"/>
      <c r="P179" s="212">
        <f>O179*H179</f>
        <v>0</v>
      </c>
      <c r="Q179" s="212">
        <v>0.35743999999999998</v>
      </c>
      <c r="R179" s="212">
        <f>Q179*H179</f>
        <v>0.71487999999999996</v>
      </c>
      <c r="S179" s="212">
        <v>0</v>
      </c>
      <c r="T179" s="21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4" t="s">
        <v>144</v>
      </c>
      <c r="AT179" s="214" t="s">
        <v>139</v>
      </c>
      <c r="AU179" s="214" t="s">
        <v>79</v>
      </c>
      <c r="AY179" s="16" t="s">
        <v>137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6" t="s">
        <v>77</v>
      </c>
      <c r="BK179" s="215">
        <f>ROUND(I179*H179,2)</f>
        <v>0</v>
      </c>
      <c r="BL179" s="16" t="s">
        <v>144</v>
      </c>
      <c r="BM179" s="214" t="s">
        <v>315</v>
      </c>
    </row>
    <row r="180" s="2" customFormat="1">
      <c r="A180" s="37"/>
      <c r="B180" s="38"/>
      <c r="C180" s="39"/>
      <c r="D180" s="216" t="s">
        <v>146</v>
      </c>
      <c r="E180" s="39"/>
      <c r="F180" s="217" t="s">
        <v>316</v>
      </c>
      <c r="G180" s="39"/>
      <c r="H180" s="39"/>
      <c r="I180" s="218"/>
      <c r="J180" s="39"/>
      <c r="K180" s="39"/>
      <c r="L180" s="43"/>
      <c r="M180" s="219"/>
      <c r="N180" s="220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146</v>
      </c>
      <c r="AU180" s="16" t="s">
        <v>79</v>
      </c>
    </row>
    <row r="181" s="2" customFormat="1" ht="24.15" customHeight="1">
      <c r="A181" s="37"/>
      <c r="B181" s="38"/>
      <c r="C181" s="203" t="s">
        <v>317</v>
      </c>
      <c r="D181" s="203" t="s">
        <v>139</v>
      </c>
      <c r="E181" s="204" t="s">
        <v>318</v>
      </c>
      <c r="F181" s="205" t="s">
        <v>319</v>
      </c>
      <c r="G181" s="206" t="s">
        <v>142</v>
      </c>
      <c r="H181" s="207">
        <v>76.233999999999995</v>
      </c>
      <c r="I181" s="208"/>
      <c r="J181" s="209">
        <f>ROUND(I181*H181,2)</f>
        <v>0</v>
      </c>
      <c r="K181" s="205" t="s">
        <v>143</v>
      </c>
      <c r="L181" s="43"/>
      <c r="M181" s="210" t="s">
        <v>19</v>
      </c>
      <c r="N181" s="211" t="s">
        <v>40</v>
      </c>
      <c r="O181" s="83"/>
      <c r="P181" s="212">
        <f>O181*H181</f>
        <v>0</v>
      </c>
      <c r="Q181" s="212">
        <v>0.00021000000000000001</v>
      </c>
      <c r="R181" s="212">
        <f>Q181*H181</f>
        <v>0.016009139999999998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144</v>
      </c>
      <c r="AT181" s="214" t="s">
        <v>139</v>
      </c>
      <c r="AU181" s="214" t="s">
        <v>79</v>
      </c>
      <c r="AY181" s="16" t="s">
        <v>137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77</v>
      </c>
      <c r="BK181" s="215">
        <f>ROUND(I181*H181,2)</f>
        <v>0</v>
      </c>
      <c r="BL181" s="16" t="s">
        <v>144</v>
      </c>
      <c r="BM181" s="214" t="s">
        <v>320</v>
      </c>
    </row>
    <row r="182" s="2" customFormat="1">
      <c r="A182" s="37"/>
      <c r="B182" s="38"/>
      <c r="C182" s="39"/>
      <c r="D182" s="216" t="s">
        <v>146</v>
      </c>
      <c r="E182" s="39"/>
      <c r="F182" s="217" t="s">
        <v>321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146</v>
      </c>
      <c r="AU182" s="16" t="s">
        <v>79</v>
      </c>
    </row>
    <row r="183" s="13" customFormat="1">
      <c r="A183" s="13"/>
      <c r="B183" s="231"/>
      <c r="C183" s="232"/>
      <c r="D183" s="233" t="s">
        <v>225</v>
      </c>
      <c r="E183" s="242" t="s">
        <v>19</v>
      </c>
      <c r="F183" s="234" t="s">
        <v>322</v>
      </c>
      <c r="G183" s="232"/>
      <c r="H183" s="235">
        <v>76.233999999999995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225</v>
      </c>
      <c r="AU183" s="241" t="s">
        <v>79</v>
      </c>
      <c r="AV183" s="13" t="s">
        <v>79</v>
      </c>
      <c r="AW183" s="13" t="s">
        <v>323</v>
      </c>
      <c r="AX183" s="13" t="s">
        <v>77</v>
      </c>
      <c r="AY183" s="241" t="s">
        <v>137</v>
      </c>
    </row>
    <row r="184" s="2" customFormat="1" ht="24.15" customHeight="1">
      <c r="A184" s="37"/>
      <c r="B184" s="38"/>
      <c r="C184" s="203" t="s">
        <v>324</v>
      </c>
      <c r="D184" s="203" t="s">
        <v>139</v>
      </c>
      <c r="E184" s="204" t="s">
        <v>325</v>
      </c>
      <c r="F184" s="205" t="s">
        <v>326</v>
      </c>
      <c r="G184" s="206" t="s">
        <v>142</v>
      </c>
      <c r="H184" s="207">
        <v>64.233999999999995</v>
      </c>
      <c r="I184" s="208"/>
      <c r="J184" s="209">
        <f>ROUND(I184*H184,2)</f>
        <v>0</v>
      </c>
      <c r="K184" s="205" t="s">
        <v>143</v>
      </c>
      <c r="L184" s="43"/>
      <c r="M184" s="210" t="s">
        <v>19</v>
      </c>
      <c r="N184" s="211" t="s">
        <v>40</v>
      </c>
      <c r="O184" s="83"/>
      <c r="P184" s="212">
        <f>O184*H184</f>
        <v>0</v>
      </c>
      <c r="Q184" s="212">
        <v>4.0000000000000003E-05</v>
      </c>
      <c r="R184" s="212">
        <f>Q184*H184</f>
        <v>0.0025693600000000001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144</v>
      </c>
      <c r="AT184" s="214" t="s">
        <v>139</v>
      </c>
      <c r="AU184" s="214" t="s">
        <v>79</v>
      </c>
      <c r="AY184" s="16" t="s">
        <v>137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77</v>
      </c>
      <c r="BK184" s="215">
        <f>ROUND(I184*H184,2)</f>
        <v>0</v>
      </c>
      <c r="BL184" s="16" t="s">
        <v>144</v>
      </c>
      <c r="BM184" s="214" t="s">
        <v>327</v>
      </c>
    </row>
    <row r="185" s="2" customFormat="1">
      <c r="A185" s="37"/>
      <c r="B185" s="38"/>
      <c r="C185" s="39"/>
      <c r="D185" s="216" t="s">
        <v>146</v>
      </c>
      <c r="E185" s="39"/>
      <c r="F185" s="217" t="s">
        <v>328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146</v>
      </c>
      <c r="AU185" s="16" t="s">
        <v>79</v>
      </c>
    </row>
    <row r="186" s="2" customFormat="1" ht="24.15" customHeight="1">
      <c r="A186" s="37"/>
      <c r="B186" s="38"/>
      <c r="C186" s="203" t="s">
        <v>329</v>
      </c>
      <c r="D186" s="203" t="s">
        <v>139</v>
      </c>
      <c r="E186" s="204" t="s">
        <v>330</v>
      </c>
      <c r="F186" s="205" t="s">
        <v>331</v>
      </c>
      <c r="G186" s="206" t="s">
        <v>165</v>
      </c>
      <c r="H186" s="207">
        <v>3.1000000000000001</v>
      </c>
      <c r="I186" s="208"/>
      <c r="J186" s="209">
        <f>ROUND(I186*H186,2)</f>
        <v>0</v>
      </c>
      <c r="K186" s="205" t="s">
        <v>143</v>
      </c>
      <c r="L186" s="43"/>
      <c r="M186" s="210" t="s">
        <v>19</v>
      </c>
      <c r="N186" s="211" t="s">
        <v>40</v>
      </c>
      <c r="O186" s="83"/>
      <c r="P186" s="212">
        <f>O186*H186</f>
        <v>0</v>
      </c>
      <c r="Q186" s="212">
        <v>0</v>
      </c>
      <c r="R186" s="212">
        <f>Q186*H186</f>
        <v>0</v>
      </c>
      <c r="S186" s="212">
        <v>1.8</v>
      </c>
      <c r="T186" s="213">
        <f>S186*H186</f>
        <v>5.5800000000000001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144</v>
      </c>
      <c r="AT186" s="214" t="s">
        <v>139</v>
      </c>
      <c r="AU186" s="214" t="s">
        <v>79</v>
      </c>
      <c r="AY186" s="16" t="s">
        <v>137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77</v>
      </c>
      <c r="BK186" s="215">
        <f>ROUND(I186*H186,2)</f>
        <v>0</v>
      </c>
      <c r="BL186" s="16" t="s">
        <v>144</v>
      </c>
      <c r="BM186" s="214" t="s">
        <v>332</v>
      </c>
    </row>
    <row r="187" s="2" customFormat="1">
      <c r="A187" s="37"/>
      <c r="B187" s="38"/>
      <c r="C187" s="39"/>
      <c r="D187" s="216" t="s">
        <v>146</v>
      </c>
      <c r="E187" s="39"/>
      <c r="F187" s="217" t="s">
        <v>333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146</v>
      </c>
      <c r="AU187" s="16" t="s">
        <v>79</v>
      </c>
    </row>
    <row r="188" s="2" customFormat="1" ht="24.15" customHeight="1">
      <c r="A188" s="37"/>
      <c r="B188" s="38"/>
      <c r="C188" s="203" t="s">
        <v>334</v>
      </c>
      <c r="D188" s="203" t="s">
        <v>139</v>
      </c>
      <c r="E188" s="204" t="s">
        <v>335</v>
      </c>
      <c r="F188" s="205" t="s">
        <v>336</v>
      </c>
      <c r="G188" s="206" t="s">
        <v>142</v>
      </c>
      <c r="H188" s="207">
        <v>4.9299999999999997</v>
      </c>
      <c r="I188" s="208"/>
      <c r="J188" s="209">
        <f>ROUND(I188*H188,2)</f>
        <v>0</v>
      </c>
      <c r="K188" s="205" t="s">
        <v>143</v>
      </c>
      <c r="L188" s="43"/>
      <c r="M188" s="210" t="s">
        <v>19</v>
      </c>
      <c r="N188" s="211" t="s">
        <v>40</v>
      </c>
      <c r="O188" s="83"/>
      <c r="P188" s="212">
        <f>O188*H188</f>
        <v>0</v>
      </c>
      <c r="Q188" s="212">
        <v>0</v>
      </c>
      <c r="R188" s="212">
        <f>Q188*H188</f>
        <v>0</v>
      </c>
      <c r="S188" s="212">
        <v>0.035000000000000003</v>
      </c>
      <c r="T188" s="213">
        <f>S188*H188</f>
        <v>0.17255000000000001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14" t="s">
        <v>144</v>
      </c>
      <c r="AT188" s="214" t="s">
        <v>139</v>
      </c>
      <c r="AU188" s="214" t="s">
        <v>79</v>
      </c>
      <c r="AY188" s="16" t="s">
        <v>137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77</v>
      </c>
      <c r="BK188" s="215">
        <f>ROUND(I188*H188,2)</f>
        <v>0</v>
      </c>
      <c r="BL188" s="16" t="s">
        <v>144</v>
      </c>
      <c r="BM188" s="214" t="s">
        <v>337</v>
      </c>
    </row>
    <row r="189" s="2" customFormat="1">
      <c r="A189" s="37"/>
      <c r="B189" s="38"/>
      <c r="C189" s="39"/>
      <c r="D189" s="216" t="s">
        <v>146</v>
      </c>
      <c r="E189" s="39"/>
      <c r="F189" s="217" t="s">
        <v>338</v>
      </c>
      <c r="G189" s="39"/>
      <c r="H189" s="39"/>
      <c r="I189" s="218"/>
      <c r="J189" s="39"/>
      <c r="K189" s="39"/>
      <c r="L189" s="43"/>
      <c r="M189" s="219"/>
      <c r="N189" s="220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146</v>
      </c>
      <c r="AU189" s="16" t="s">
        <v>79</v>
      </c>
    </row>
    <row r="190" s="13" customFormat="1">
      <c r="A190" s="13"/>
      <c r="B190" s="231"/>
      <c r="C190" s="232"/>
      <c r="D190" s="233" t="s">
        <v>225</v>
      </c>
      <c r="E190" s="242" t="s">
        <v>19</v>
      </c>
      <c r="F190" s="234" t="s">
        <v>339</v>
      </c>
      <c r="G190" s="232"/>
      <c r="H190" s="235">
        <v>4.9299999999999997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225</v>
      </c>
      <c r="AU190" s="241" t="s">
        <v>79</v>
      </c>
      <c r="AV190" s="13" t="s">
        <v>79</v>
      </c>
      <c r="AW190" s="13" t="s">
        <v>323</v>
      </c>
      <c r="AX190" s="13" t="s">
        <v>77</v>
      </c>
      <c r="AY190" s="241" t="s">
        <v>137</v>
      </c>
    </row>
    <row r="191" s="2" customFormat="1" ht="21.75" customHeight="1">
      <c r="A191" s="37"/>
      <c r="B191" s="38"/>
      <c r="C191" s="203" t="s">
        <v>340</v>
      </c>
      <c r="D191" s="203" t="s">
        <v>139</v>
      </c>
      <c r="E191" s="204" t="s">
        <v>341</v>
      </c>
      <c r="F191" s="205" t="s">
        <v>342</v>
      </c>
      <c r="G191" s="206" t="s">
        <v>165</v>
      </c>
      <c r="H191" s="207">
        <v>0.59999999999999998</v>
      </c>
      <c r="I191" s="208"/>
      <c r="J191" s="209">
        <f>ROUND(I191*H191,2)</f>
        <v>0</v>
      </c>
      <c r="K191" s="205" t="s">
        <v>143</v>
      </c>
      <c r="L191" s="43"/>
      <c r="M191" s="210" t="s">
        <v>19</v>
      </c>
      <c r="N191" s="211" t="s">
        <v>40</v>
      </c>
      <c r="O191" s="83"/>
      <c r="P191" s="212">
        <f>O191*H191</f>
        <v>0</v>
      </c>
      <c r="Q191" s="212">
        <v>0</v>
      </c>
      <c r="R191" s="212">
        <f>Q191*H191</f>
        <v>0</v>
      </c>
      <c r="S191" s="212">
        <v>1.3999999999999999</v>
      </c>
      <c r="T191" s="213">
        <f>S191*H191</f>
        <v>0.83999999999999997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14" t="s">
        <v>144</v>
      </c>
      <c r="AT191" s="214" t="s">
        <v>139</v>
      </c>
      <c r="AU191" s="214" t="s">
        <v>79</v>
      </c>
      <c r="AY191" s="16" t="s">
        <v>137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6" t="s">
        <v>77</v>
      </c>
      <c r="BK191" s="215">
        <f>ROUND(I191*H191,2)</f>
        <v>0</v>
      </c>
      <c r="BL191" s="16" t="s">
        <v>144</v>
      </c>
      <c r="BM191" s="214" t="s">
        <v>343</v>
      </c>
    </row>
    <row r="192" s="2" customFormat="1">
      <c r="A192" s="37"/>
      <c r="B192" s="38"/>
      <c r="C192" s="39"/>
      <c r="D192" s="216" t="s">
        <v>146</v>
      </c>
      <c r="E192" s="39"/>
      <c r="F192" s="217" t="s">
        <v>344</v>
      </c>
      <c r="G192" s="39"/>
      <c r="H192" s="39"/>
      <c r="I192" s="218"/>
      <c r="J192" s="39"/>
      <c r="K192" s="39"/>
      <c r="L192" s="43"/>
      <c r="M192" s="219"/>
      <c r="N192" s="220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146</v>
      </c>
      <c r="AU192" s="16" t="s">
        <v>79</v>
      </c>
    </row>
    <row r="193" s="2" customFormat="1" ht="16.5" customHeight="1">
      <c r="A193" s="37"/>
      <c r="B193" s="38"/>
      <c r="C193" s="203" t="s">
        <v>345</v>
      </c>
      <c r="D193" s="203" t="s">
        <v>139</v>
      </c>
      <c r="E193" s="204" t="s">
        <v>346</v>
      </c>
      <c r="F193" s="205" t="s">
        <v>347</v>
      </c>
      <c r="G193" s="206" t="s">
        <v>295</v>
      </c>
      <c r="H193" s="207">
        <v>2</v>
      </c>
      <c r="I193" s="208"/>
      <c r="J193" s="209">
        <f>ROUND(I193*H193,2)</f>
        <v>0</v>
      </c>
      <c r="K193" s="205" t="s">
        <v>143</v>
      </c>
      <c r="L193" s="43"/>
      <c r="M193" s="210" t="s">
        <v>19</v>
      </c>
      <c r="N193" s="211" t="s">
        <v>40</v>
      </c>
      <c r="O193" s="83"/>
      <c r="P193" s="212">
        <f>O193*H193</f>
        <v>0</v>
      </c>
      <c r="Q193" s="212">
        <v>0</v>
      </c>
      <c r="R193" s="212">
        <f>Q193*H193</f>
        <v>0</v>
      </c>
      <c r="S193" s="212">
        <v>0.48199999999999998</v>
      </c>
      <c r="T193" s="213">
        <f>S193*H193</f>
        <v>0.96399999999999997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144</v>
      </c>
      <c r="AT193" s="214" t="s">
        <v>139</v>
      </c>
      <c r="AU193" s="214" t="s">
        <v>79</v>
      </c>
      <c r="AY193" s="16" t="s">
        <v>137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77</v>
      </c>
      <c r="BK193" s="215">
        <f>ROUND(I193*H193,2)</f>
        <v>0</v>
      </c>
      <c r="BL193" s="16" t="s">
        <v>144</v>
      </c>
      <c r="BM193" s="214" t="s">
        <v>348</v>
      </c>
    </row>
    <row r="194" s="2" customFormat="1">
      <c r="A194" s="37"/>
      <c r="B194" s="38"/>
      <c r="C194" s="39"/>
      <c r="D194" s="216" t="s">
        <v>146</v>
      </c>
      <c r="E194" s="39"/>
      <c r="F194" s="217" t="s">
        <v>349</v>
      </c>
      <c r="G194" s="39"/>
      <c r="H194" s="39"/>
      <c r="I194" s="218"/>
      <c r="J194" s="39"/>
      <c r="K194" s="39"/>
      <c r="L194" s="43"/>
      <c r="M194" s="219"/>
      <c r="N194" s="22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146</v>
      </c>
      <c r="AU194" s="16" t="s">
        <v>79</v>
      </c>
    </row>
    <row r="195" s="2" customFormat="1" ht="24.15" customHeight="1">
      <c r="A195" s="37"/>
      <c r="B195" s="38"/>
      <c r="C195" s="203" t="s">
        <v>350</v>
      </c>
      <c r="D195" s="203" t="s">
        <v>139</v>
      </c>
      <c r="E195" s="204" t="s">
        <v>351</v>
      </c>
      <c r="F195" s="205" t="s">
        <v>352</v>
      </c>
      <c r="G195" s="206" t="s">
        <v>142</v>
      </c>
      <c r="H195" s="207">
        <v>2</v>
      </c>
      <c r="I195" s="208"/>
      <c r="J195" s="209">
        <f>ROUND(I195*H195,2)</f>
        <v>0</v>
      </c>
      <c r="K195" s="205" t="s">
        <v>143</v>
      </c>
      <c r="L195" s="43"/>
      <c r="M195" s="210" t="s">
        <v>19</v>
      </c>
      <c r="N195" s="211" t="s">
        <v>40</v>
      </c>
      <c r="O195" s="83"/>
      <c r="P195" s="212">
        <f>O195*H195</f>
        <v>0</v>
      </c>
      <c r="Q195" s="212">
        <v>0</v>
      </c>
      <c r="R195" s="212">
        <f>Q195*H195</f>
        <v>0</v>
      </c>
      <c r="S195" s="212">
        <v>0.075999999999999998</v>
      </c>
      <c r="T195" s="213">
        <f>S195*H195</f>
        <v>0.152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4" t="s">
        <v>144</v>
      </c>
      <c r="AT195" s="214" t="s">
        <v>139</v>
      </c>
      <c r="AU195" s="214" t="s">
        <v>79</v>
      </c>
      <c r="AY195" s="16" t="s">
        <v>137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6" t="s">
        <v>77</v>
      </c>
      <c r="BK195" s="215">
        <f>ROUND(I195*H195,2)</f>
        <v>0</v>
      </c>
      <c r="BL195" s="16" t="s">
        <v>144</v>
      </c>
      <c r="BM195" s="214" t="s">
        <v>353</v>
      </c>
    </row>
    <row r="196" s="2" customFormat="1">
      <c r="A196" s="37"/>
      <c r="B196" s="38"/>
      <c r="C196" s="39"/>
      <c r="D196" s="216" t="s">
        <v>146</v>
      </c>
      <c r="E196" s="39"/>
      <c r="F196" s="217" t="s">
        <v>354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146</v>
      </c>
      <c r="AU196" s="16" t="s">
        <v>79</v>
      </c>
    </row>
    <row r="197" s="2" customFormat="1" ht="16.5" customHeight="1">
      <c r="A197" s="37"/>
      <c r="B197" s="38"/>
      <c r="C197" s="203" t="s">
        <v>355</v>
      </c>
      <c r="D197" s="203" t="s">
        <v>139</v>
      </c>
      <c r="E197" s="204" t="s">
        <v>356</v>
      </c>
      <c r="F197" s="205" t="s">
        <v>357</v>
      </c>
      <c r="G197" s="206" t="s">
        <v>155</v>
      </c>
      <c r="H197" s="207">
        <v>10.9</v>
      </c>
      <c r="I197" s="208"/>
      <c r="J197" s="209">
        <f>ROUND(I197*H197,2)</f>
        <v>0</v>
      </c>
      <c r="K197" s="205" t="s">
        <v>143</v>
      </c>
      <c r="L197" s="43"/>
      <c r="M197" s="210" t="s">
        <v>19</v>
      </c>
      <c r="N197" s="211" t="s">
        <v>40</v>
      </c>
      <c r="O197" s="83"/>
      <c r="P197" s="212">
        <f>O197*H197</f>
        <v>0</v>
      </c>
      <c r="Q197" s="212">
        <v>0</v>
      </c>
      <c r="R197" s="212">
        <f>Q197*H197</f>
        <v>0</v>
      </c>
      <c r="S197" s="212">
        <v>0.0064999999999999997</v>
      </c>
      <c r="T197" s="213">
        <f>S197*H197</f>
        <v>0.070849999999999996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4" t="s">
        <v>144</v>
      </c>
      <c r="AT197" s="214" t="s">
        <v>139</v>
      </c>
      <c r="AU197" s="214" t="s">
        <v>79</v>
      </c>
      <c r="AY197" s="16" t="s">
        <v>137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6" t="s">
        <v>77</v>
      </c>
      <c r="BK197" s="215">
        <f>ROUND(I197*H197,2)</f>
        <v>0</v>
      </c>
      <c r="BL197" s="16" t="s">
        <v>144</v>
      </c>
      <c r="BM197" s="214" t="s">
        <v>358</v>
      </c>
    </row>
    <row r="198" s="2" customFormat="1">
      <c r="A198" s="37"/>
      <c r="B198" s="38"/>
      <c r="C198" s="39"/>
      <c r="D198" s="216" t="s">
        <v>146</v>
      </c>
      <c r="E198" s="39"/>
      <c r="F198" s="217" t="s">
        <v>359</v>
      </c>
      <c r="G198" s="39"/>
      <c r="H198" s="39"/>
      <c r="I198" s="218"/>
      <c r="J198" s="39"/>
      <c r="K198" s="39"/>
      <c r="L198" s="43"/>
      <c r="M198" s="219"/>
      <c r="N198" s="22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146</v>
      </c>
      <c r="AU198" s="16" t="s">
        <v>79</v>
      </c>
    </row>
    <row r="199" s="2" customFormat="1" ht="24.15" customHeight="1">
      <c r="A199" s="37"/>
      <c r="B199" s="38"/>
      <c r="C199" s="203" t="s">
        <v>360</v>
      </c>
      <c r="D199" s="203" t="s">
        <v>139</v>
      </c>
      <c r="E199" s="204" t="s">
        <v>361</v>
      </c>
      <c r="F199" s="205" t="s">
        <v>362</v>
      </c>
      <c r="G199" s="206" t="s">
        <v>295</v>
      </c>
      <c r="H199" s="207">
        <v>1</v>
      </c>
      <c r="I199" s="208"/>
      <c r="J199" s="209">
        <f>ROUND(I199*H199,2)</f>
        <v>0</v>
      </c>
      <c r="K199" s="205" t="s">
        <v>143</v>
      </c>
      <c r="L199" s="43"/>
      <c r="M199" s="210" t="s">
        <v>19</v>
      </c>
      <c r="N199" s="211" t="s">
        <v>40</v>
      </c>
      <c r="O199" s="83"/>
      <c r="P199" s="212">
        <f>O199*H199</f>
        <v>0</v>
      </c>
      <c r="Q199" s="212">
        <v>0</v>
      </c>
      <c r="R199" s="212">
        <f>Q199*H199</f>
        <v>0</v>
      </c>
      <c r="S199" s="212">
        <v>0.099000000000000005</v>
      </c>
      <c r="T199" s="213">
        <f>S199*H199</f>
        <v>0.099000000000000005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4" t="s">
        <v>144</v>
      </c>
      <c r="AT199" s="214" t="s">
        <v>139</v>
      </c>
      <c r="AU199" s="214" t="s">
        <v>79</v>
      </c>
      <c r="AY199" s="16" t="s">
        <v>137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16" t="s">
        <v>77</v>
      </c>
      <c r="BK199" s="215">
        <f>ROUND(I199*H199,2)</f>
        <v>0</v>
      </c>
      <c r="BL199" s="16" t="s">
        <v>144</v>
      </c>
      <c r="BM199" s="214" t="s">
        <v>363</v>
      </c>
    </row>
    <row r="200" s="2" customFormat="1">
      <c r="A200" s="37"/>
      <c r="B200" s="38"/>
      <c r="C200" s="39"/>
      <c r="D200" s="216" t="s">
        <v>146</v>
      </c>
      <c r="E200" s="39"/>
      <c r="F200" s="217" t="s">
        <v>364</v>
      </c>
      <c r="G200" s="39"/>
      <c r="H200" s="39"/>
      <c r="I200" s="218"/>
      <c r="J200" s="39"/>
      <c r="K200" s="39"/>
      <c r="L200" s="43"/>
      <c r="M200" s="219"/>
      <c r="N200" s="220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146</v>
      </c>
      <c r="AU200" s="16" t="s">
        <v>79</v>
      </c>
    </row>
    <row r="201" s="2" customFormat="1" ht="24.15" customHeight="1">
      <c r="A201" s="37"/>
      <c r="B201" s="38"/>
      <c r="C201" s="203" t="s">
        <v>365</v>
      </c>
      <c r="D201" s="203" t="s">
        <v>139</v>
      </c>
      <c r="E201" s="204" t="s">
        <v>366</v>
      </c>
      <c r="F201" s="205" t="s">
        <v>367</v>
      </c>
      <c r="G201" s="206" t="s">
        <v>155</v>
      </c>
      <c r="H201" s="207">
        <v>3</v>
      </c>
      <c r="I201" s="208"/>
      <c r="J201" s="209">
        <f>ROUND(I201*H201,2)</f>
        <v>0</v>
      </c>
      <c r="K201" s="205" t="s">
        <v>143</v>
      </c>
      <c r="L201" s="43"/>
      <c r="M201" s="210" t="s">
        <v>19</v>
      </c>
      <c r="N201" s="211" t="s">
        <v>40</v>
      </c>
      <c r="O201" s="83"/>
      <c r="P201" s="212">
        <f>O201*H201</f>
        <v>0</v>
      </c>
      <c r="Q201" s="212">
        <v>0</v>
      </c>
      <c r="R201" s="212">
        <f>Q201*H201</f>
        <v>0</v>
      </c>
      <c r="S201" s="212">
        <v>0.071999999999999995</v>
      </c>
      <c r="T201" s="213">
        <f>S201*H201</f>
        <v>0.21599999999999997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14" t="s">
        <v>144</v>
      </c>
      <c r="AT201" s="214" t="s">
        <v>139</v>
      </c>
      <c r="AU201" s="214" t="s">
        <v>79</v>
      </c>
      <c r="AY201" s="16" t="s">
        <v>137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77</v>
      </c>
      <c r="BK201" s="215">
        <f>ROUND(I201*H201,2)</f>
        <v>0</v>
      </c>
      <c r="BL201" s="16" t="s">
        <v>144</v>
      </c>
      <c r="BM201" s="214" t="s">
        <v>368</v>
      </c>
    </row>
    <row r="202" s="2" customFormat="1">
      <c r="A202" s="37"/>
      <c r="B202" s="38"/>
      <c r="C202" s="39"/>
      <c r="D202" s="216" t="s">
        <v>146</v>
      </c>
      <c r="E202" s="39"/>
      <c r="F202" s="217" t="s">
        <v>369</v>
      </c>
      <c r="G202" s="39"/>
      <c r="H202" s="39"/>
      <c r="I202" s="218"/>
      <c r="J202" s="39"/>
      <c r="K202" s="39"/>
      <c r="L202" s="43"/>
      <c r="M202" s="219"/>
      <c r="N202" s="220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146</v>
      </c>
      <c r="AU202" s="16" t="s">
        <v>79</v>
      </c>
    </row>
    <row r="203" s="2" customFormat="1" ht="24.15" customHeight="1">
      <c r="A203" s="37"/>
      <c r="B203" s="38"/>
      <c r="C203" s="203" t="s">
        <v>370</v>
      </c>
      <c r="D203" s="203" t="s">
        <v>139</v>
      </c>
      <c r="E203" s="204" t="s">
        <v>371</v>
      </c>
      <c r="F203" s="205" t="s">
        <v>372</v>
      </c>
      <c r="G203" s="206" t="s">
        <v>155</v>
      </c>
      <c r="H203" s="207">
        <v>4.9000000000000004</v>
      </c>
      <c r="I203" s="208"/>
      <c r="J203" s="209">
        <f>ROUND(I203*H203,2)</f>
        <v>0</v>
      </c>
      <c r="K203" s="205" t="s">
        <v>143</v>
      </c>
      <c r="L203" s="43"/>
      <c r="M203" s="210" t="s">
        <v>19</v>
      </c>
      <c r="N203" s="211" t="s">
        <v>40</v>
      </c>
      <c r="O203" s="83"/>
      <c r="P203" s="212">
        <f>O203*H203</f>
        <v>0</v>
      </c>
      <c r="Q203" s="212">
        <v>0</v>
      </c>
      <c r="R203" s="212">
        <f>Q203*H203</f>
        <v>0</v>
      </c>
      <c r="S203" s="212">
        <v>0.033000000000000002</v>
      </c>
      <c r="T203" s="213">
        <f>S203*H203</f>
        <v>0.16170000000000001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14" t="s">
        <v>144</v>
      </c>
      <c r="AT203" s="214" t="s">
        <v>139</v>
      </c>
      <c r="AU203" s="214" t="s">
        <v>79</v>
      </c>
      <c r="AY203" s="16" t="s">
        <v>137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16" t="s">
        <v>77</v>
      </c>
      <c r="BK203" s="215">
        <f>ROUND(I203*H203,2)</f>
        <v>0</v>
      </c>
      <c r="BL203" s="16" t="s">
        <v>144</v>
      </c>
      <c r="BM203" s="214" t="s">
        <v>373</v>
      </c>
    </row>
    <row r="204" s="2" customFormat="1">
      <c r="A204" s="37"/>
      <c r="B204" s="38"/>
      <c r="C204" s="39"/>
      <c r="D204" s="216" t="s">
        <v>146</v>
      </c>
      <c r="E204" s="39"/>
      <c r="F204" s="217" t="s">
        <v>374</v>
      </c>
      <c r="G204" s="39"/>
      <c r="H204" s="39"/>
      <c r="I204" s="218"/>
      <c r="J204" s="39"/>
      <c r="K204" s="39"/>
      <c r="L204" s="43"/>
      <c r="M204" s="219"/>
      <c r="N204" s="220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146</v>
      </c>
      <c r="AU204" s="16" t="s">
        <v>79</v>
      </c>
    </row>
    <row r="205" s="2" customFormat="1" ht="24.15" customHeight="1">
      <c r="A205" s="37"/>
      <c r="B205" s="38"/>
      <c r="C205" s="203" t="s">
        <v>375</v>
      </c>
      <c r="D205" s="203" t="s">
        <v>139</v>
      </c>
      <c r="E205" s="204" t="s">
        <v>376</v>
      </c>
      <c r="F205" s="205" t="s">
        <v>377</v>
      </c>
      <c r="G205" s="206" t="s">
        <v>155</v>
      </c>
      <c r="H205" s="207">
        <v>2.7999999999999998</v>
      </c>
      <c r="I205" s="208"/>
      <c r="J205" s="209">
        <f>ROUND(I205*H205,2)</f>
        <v>0</v>
      </c>
      <c r="K205" s="205" t="s">
        <v>143</v>
      </c>
      <c r="L205" s="43"/>
      <c r="M205" s="210" t="s">
        <v>19</v>
      </c>
      <c r="N205" s="211" t="s">
        <v>40</v>
      </c>
      <c r="O205" s="83"/>
      <c r="P205" s="212">
        <f>O205*H205</f>
        <v>0</v>
      </c>
      <c r="Q205" s="212">
        <v>0.066170000000000007</v>
      </c>
      <c r="R205" s="212">
        <f>Q205*H205</f>
        <v>0.185276</v>
      </c>
      <c r="S205" s="212">
        <v>0</v>
      </c>
      <c r="T205" s="21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4" t="s">
        <v>144</v>
      </c>
      <c r="AT205" s="214" t="s">
        <v>139</v>
      </c>
      <c r="AU205" s="214" t="s">
        <v>79</v>
      </c>
      <c r="AY205" s="16" t="s">
        <v>137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6" t="s">
        <v>77</v>
      </c>
      <c r="BK205" s="215">
        <f>ROUND(I205*H205,2)</f>
        <v>0</v>
      </c>
      <c r="BL205" s="16" t="s">
        <v>144</v>
      </c>
      <c r="BM205" s="214" t="s">
        <v>378</v>
      </c>
    </row>
    <row r="206" s="2" customFormat="1">
      <c r="A206" s="37"/>
      <c r="B206" s="38"/>
      <c r="C206" s="39"/>
      <c r="D206" s="216" t="s">
        <v>146</v>
      </c>
      <c r="E206" s="39"/>
      <c r="F206" s="217" t="s">
        <v>379</v>
      </c>
      <c r="G206" s="39"/>
      <c r="H206" s="39"/>
      <c r="I206" s="218"/>
      <c r="J206" s="39"/>
      <c r="K206" s="39"/>
      <c r="L206" s="43"/>
      <c r="M206" s="219"/>
      <c r="N206" s="220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146</v>
      </c>
      <c r="AU206" s="16" t="s">
        <v>79</v>
      </c>
    </row>
    <row r="207" s="2" customFormat="1" ht="16.5" customHeight="1">
      <c r="A207" s="37"/>
      <c r="B207" s="38"/>
      <c r="C207" s="203" t="s">
        <v>380</v>
      </c>
      <c r="D207" s="203" t="s">
        <v>139</v>
      </c>
      <c r="E207" s="204" t="s">
        <v>381</v>
      </c>
      <c r="F207" s="205" t="s">
        <v>382</v>
      </c>
      <c r="G207" s="206" t="s">
        <v>155</v>
      </c>
      <c r="H207" s="207">
        <v>1.8999999999999999</v>
      </c>
      <c r="I207" s="208"/>
      <c r="J207" s="209">
        <f>ROUND(I207*H207,2)</f>
        <v>0</v>
      </c>
      <c r="K207" s="205" t="s">
        <v>143</v>
      </c>
      <c r="L207" s="43"/>
      <c r="M207" s="210" t="s">
        <v>19</v>
      </c>
      <c r="N207" s="211" t="s">
        <v>40</v>
      </c>
      <c r="O207" s="83"/>
      <c r="P207" s="212">
        <f>O207*H207</f>
        <v>0</v>
      </c>
      <c r="Q207" s="212">
        <v>0</v>
      </c>
      <c r="R207" s="212">
        <f>Q207*H207</f>
        <v>0</v>
      </c>
      <c r="S207" s="212">
        <v>0.112</v>
      </c>
      <c r="T207" s="213">
        <f>S207*H207</f>
        <v>0.21279999999999999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4" t="s">
        <v>144</v>
      </c>
      <c r="AT207" s="214" t="s">
        <v>139</v>
      </c>
      <c r="AU207" s="214" t="s">
        <v>79</v>
      </c>
      <c r="AY207" s="16" t="s">
        <v>137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6" t="s">
        <v>77</v>
      </c>
      <c r="BK207" s="215">
        <f>ROUND(I207*H207,2)</f>
        <v>0</v>
      </c>
      <c r="BL207" s="16" t="s">
        <v>144</v>
      </c>
      <c r="BM207" s="214" t="s">
        <v>383</v>
      </c>
    </row>
    <row r="208" s="2" customFormat="1">
      <c r="A208" s="37"/>
      <c r="B208" s="38"/>
      <c r="C208" s="39"/>
      <c r="D208" s="216" t="s">
        <v>146</v>
      </c>
      <c r="E208" s="39"/>
      <c r="F208" s="217" t="s">
        <v>384</v>
      </c>
      <c r="G208" s="39"/>
      <c r="H208" s="39"/>
      <c r="I208" s="218"/>
      <c r="J208" s="39"/>
      <c r="K208" s="39"/>
      <c r="L208" s="43"/>
      <c r="M208" s="219"/>
      <c r="N208" s="220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146</v>
      </c>
      <c r="AU208" s="16" t="s">
        <v>79</v>
      </c>
    </row>
    <row r="209" s="2" customFormat="1" ht="24.15" customHeight="1">
      <c r="A209" s="37"/>
      <c r="B209" s="38"/>
      <c r="C209" s="203" t="s">
        <v>385</v>
      </c>
      <c r="D209" s="203" t="s">
        <v>139</v>
      </c>
      <c r="E209" s="204" t="s">
        <v>386</v>
      </c>
      <c r="F209" s="205" t="s">
        <v>387</v>
      </c>
      <c r="G209" s="206" t="s">
        <v>142</v>
      </c>
      <c r="H209" s="207">
        <v>1.76</v>
      </c>
      <c r="I209" s="208"/>
      <c r="J209" s="209">
        <f>ROUND(I209*H209,2)</f>
        <v>0</v>
      </c>
      <c r="K209" s="205" t="s">
        <v>143</v>
      </c>
      <c r="L209" s="43"/>
      <c r="M209" s="210" t="s">
        <v>19</v>
      </c>
      <c r="N209" s="211" t="s">
        <v>40</v>
      </c>
      <c r="O209" s="83"/>
      <c r="P209" s="212">
        <f>O209*H209</f>
        <v>0</v>
      </c>
      <c r="Q209" s="212">
        <v>0</v>
      </c>
      <c r="R209" s="212">
        <f>Q209*H209</f>
        <v>0</v>
      </c>
      <c r="S209" s="212">
        <v>0.045999999999999999</v>
      </c>
      <c r="T209" s="213">
        <f>S209*H209</f>
        <v>0.080960000000000004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4" t="s">
        <v>144</v>
      </c>
      <c r="AT209" s="214" t="s">
        <v>139</v>
      </c>
      <c r="AU209" s="214" t="s">
        <v>79</v>
      </c>
      <c r="AY209" s="16" t="s">
        <v>137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6" t="s">
        <v>77</v>
      </c>
      <c r="BK209" s="215">
        <f>ROUND(I209*H209,2)</f>
        <v>0</v>
      </c>
      <c r="BL209" s="16" t="s">
        <v>144</v>
      </c>
      <c r="BM209" s="214" t="s">
        <v>388</v>
      </c>
    </row>
    <row r="210" s="2" customFormat="1">
      <c r="A210" s="37"/>
      <c r="B210" s="38"/>
      <c r="C210" s="39"/>
      <c r="D210" s="216" t="s">
        <v>146</v>
      </c>
      <c r="E210" s="39"/>
      <c r="F210" s="217" t="s">
        <v>389</v>
      </c>
      <c r="G210" s="39"/>
      <c r="H210" s="39"/>
      <c r="I210" s="218"/>
      <c r="J210" s="39"/>
      <c r="K210" s="39"/>
      <c r="L210" s="43"/>
      <c r="M210" s="219"/>
      <c r="N210" s="220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146</v>
      </c>
      <c r="AU210" s="16" t="s">
        <v>79</v>
      </c>
    </row>
    <row r="211" s="2" customFormat="1" ht="24.15" customHeight="1">
      <c r="A211" s="37"/>
      <c r="B211" s="38"/>
      <c r="C211" s="203" t="s">
        <v>390</v>
      </c>
      <c r="D211" s="203" t="s">
        <v>139</v>
      </c>
      <c r="E211" s="204" t="s">
        <v>391</v>
      </c>
      <c r="F211" s="205" t="s">
        <v>392</v>
      </c>
      <c r="G211" s="206" t="s">
        <v>142</v>
      </c>
      <c r="H211" s="207">
        <v>12.584</v>
      </c>
      <c r="I211" s="208"/>
      <c r="J211" s="209">
        <f>ROUND(I211*H211,2)</f>
        <v>0</v>
      </c>
      <c r="K211" s="205" t="s">
        <v>143</v>
      </c>
      <c r="L211" s="43"/>
      <c r="M211" s="210" t="s">
        <v>19</v>
      </c>
      <c r="N211" s="211" t="s">
        <v>40</v>
      </c>
      <c r="O211" s="83"/>
      <c r="P211" s="212">
        <f>O211*H211</f>
        <v>0</v>
      </c>
      <c r="Q211" s="212">
        <v>0</v>
      </c>
      <c r="R211" s="212">
        <f>Q211*H211</f>
        <v>0</v>
      </c>
      <c r="S211" s="212">
        <v>0.068000000000000005</v>
      </c>
      <c r="T211" s="213">
        <f>S211*H211</f>
        <v>0.85571200000000003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4" t="s">
        <v>144</v>
      </c>
      <c r="AT211" s="214" t="s">
        <v>139</v>
      </c>
      <c r="AU211" s="214" t="s">
        <v>79</v>
      </c>
      <c r="AY211" s="16" t="s">
        <v>137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77</v>
      </c>
      <c r="BK211" s="215">
        <f>ROUND(I211*H211,2)</f>
        <v>0</v>
      </c>
      <c r="BL211" s="16" t="s">
        <v>144</v>
      </c>
      <c r="BM211" s="214" t="s">
        <v>393</v>
      </c>
    </row>
    <row r="212" s="2" customFormat="1">
      <c r="A212" s="37"/>
      <c r="B212" s="38"/>
      <c r="C212" s="39"/>
      <c r="D212" s="216" t="s">
        <v>146</v>
      </c>
      <c r="E212" s="39"/>
      <c r="F212" s="217" t="s">
        <v>394</v>
      </c>
      <c r="G212" s="39"/>
      <c r="H212" s="39"/>
      <c r="I212" s="218"/>
      <c r="J212" s="39"/>
      <c r="K212" s="39"/>
      <c r="L212" s="43"/>
      <c r="M212" s="219"/>
      <c r="N212" s="220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146</v>
      </c>
      <c r="AU212" s="16" t="s">
        <v>79</v>
      </c>
    </row>
    <row r="213" s="13" customFormat="1">
      <c r="A213" s="13"/>
      <c r="B213" s="231"/>
      <c r="C213" s="232"/>
      <c r="D213" s="233" t="s">
        <v>225</v>
      </c>
      <c r="E213" s="242" t="s">
        <v>19</v>
      </c>
      <c r="F213" s="234" t="s">
        <v>395</v>
      </c>
      <c r="G213" s="232"/>
      <c r="H213" s="235">
        <v>12.584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225</v>
      </c>
      <c r="AU213" s="241" t="s">
        <v>79</v>
      </c>
      <c r="AV213" s="13" t="s">
        <v>79</v>
      </c>
      <c r="AW213" s="13" t="s">
        <v>323</v>
      </c>
      <c r="AX213" s="13" t="s">
        <v>77</v>
      </c>
      <c r="AY213" s="241" t="s">
        <v>137</v>
      </c>
    </row>
    <row r="214" s="2" customFormat="1" ht="16.5" customHeight="1">
      <c r="A214" s="37"/>
      <c r="B214" s="38"/>
      <c r="C214" s="203" t="s">
        <v>396</v>
      </c>
      <c r="D214" s="203" t="s">
        <v>139</v>
      </c>
      <c r="E214" s="204" t="s">
        <v>397</v>
      </c>
      <c r="F214" s="205" t="s">
        <v>398</v>
      </c>
      <c r="G214" s="206" t="s">
        <v>155</v>
      </c>
      <c r="H214" s="207">
        <v>2</v>
      </c>
      <c r="I214" s="208"/>
      <c r="J214" s="209">
        <f>ROUND(I214*H214,2)</f>
        <v>0</v>
      </c>
      <c r="K214" s="205" t="s">
        <v>19</v>
      </c>
      <c r="L214" s="43"/>
      <c r="M214" s="210" t="s">
        <v>19</v>
      </c>
      <c r="N214" s="211" t="s">
        <v>40</v>
      </c>
      <c r="O214" s="83"/>
      <c r="P214" s="212">
        <f>O214*H214</f>
        <v>0</v>
      </c>
      <c r="Q214" s="212">
        <v>0</v>
      </c>
      <c r="R214" s="212">
        <f>Q214*H214</f>
        <v>0</v>
      </c>
      <c r="S214" s="212">
        <v>0.033000000000000002</v>
      </c>
      <c r="T214" s="213">
        <f>S214*H214</f>
        <v>0.066000000000000003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4" t="s">
        <v>144</v>
      </c>
      <c r="AT214" s="214" t="s">
        <v>139</v>
      </c>
      <c r="AU214" s="214" t="s">
        <v>79</v>
      </c>
      <c r="AY214" s="16" t="s">
        <v>137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16" t="s">
        <v>77</v>
      </c>
      <c r="BK214" s="215">
        <f>ROUND(I214*H214,2)</f>
        <v>0</v>
      </c>
      <c r="BL214" s="16" t="s">
        <v>144</v>
      </c>
      <c r="BM214" s="214" t="s">
        <v>399</v>
      </c>
    </row>
    <row r="215" s="12" customFormat="1" ht="22.8" customHeight="1">
      <c r="A215" s="12"/>
      <c r="B215" s="187"/>
      <c r="C215" s="188"/>
      <c r="D215" s="189" t="s">
        <v>68</v>
      </c>
      <c r="E215" s="201" t="s">
        <v>400</v>
      </c>
      <c r="F215" s="201" t="s">
        <v>401</v>
      </c>
      <c r="G215" s="188"/>
      <c r="H215" s="188"/>
      <c r="I215" s="191"/>
      <c r="J215" s="202">
        <f>BK215</f>
        <v>0</v>
      </c>
      <c r="K215" s="188"/>
      <c r="L215" s="193"/>
      <c r="M215" s="194"/>
      <c r="N215" s="195"/>
      <c r="O215" s="195"/>
      <c r="P215" s="196">
        <f>SUM(P216:P225)</f>
        <v>0</v>
      </c>
      <c r="Q215" s="195"/>
      <c r="R215" s="196">
        <f>SUM(R216:R225)</f>
        <v>0</v>
      </c>
      <c r="S215" s="195"/>
      <c r="T215" s="197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98" t="s">
        <v>77</v>
      </c>
      <c r="AT215" s="199" t="s">
        <v>68</v>
      </c>
      <c r="AU215" s="199" t="s">
        <v>77</v>
      </c>
      <c r="AY215" s="198" t="s">
        <v>137</v>
      </c>
      <c r="BK215" s="200">
        <f>SUM(BK216:BK225)</f>
        <v>0</v>
      </c>
    </row>
    <row r="216" s="2" customFormat="1" ht="24.15" customHeight="1">
      <c r="A216" s="37"/>
      <c r="B216" s="38"/>
      <c r="C216" s="203" t="s">
        <v>402</v>
      </c>
      <c r="D216" s="203" t="s">
        <v>139</v>
      </c>
      <c r="E216" s="204" t="s">
        <v>403</v>
      </c>
      <c r="F216" s="205" t="s">
        <v>404</v>
      </c>
      <c r="G216" s="206" t="s">
        <v>177</v>
      </c>
      <c r="H216" s="207">
        <v>12.228</v>
      </c>
      <c r="I216" s="208"/>
      <c r="J216" s="209">
        <f>ROUND(I216*H216,2)</f>
        <v>0</v>
      </c>
      <c r="K216" s="205" t="s">
        <v>143</v>
      </c>
      <c r="L216" s="43"/>
      <c r="M216" s="210" t="s">
        <v>19</v>
      </c>
      <c r="N216" s="211" t="s">
        <v>40</v>
      </c>
      <c r="O216" s="83"/>
      <c r="P216" s="212">
        <f>O216*H216</f>
        <v>0</v>
      </c>
      <c r="Q216" s="212">
        <v>0</v>
      </c>
      <c r="R216" s="212">
        <f>Q216*H216</f>
        <v>0</v>
      </c>
      <c r="S216" s="212">
        <v>0</v>
      </c>
      <c r="T216" s="21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14" t="s">
        <v>144</v>
      </c>
      <c r="AT216" s="214" t="s">
        <v>139</v>
      </c>
      <c r="AU216" s="214" t="s">
        <v>79</v>
      </c>
      <c r="AY216" s="16" t="s">
        <v>137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16" t="s">
        <v>77</v>
      </c>
      <c r="BK216" s="215">
        <f>ROUND(I216*H216,2)</f>
        <v>0</v>
      </c>
      <c r="BL216" s="16" t="s">
        <v>144</v>
      </c>
      <c r="BM216" s="214" t="s">
        <v>405</v>
      </c>
    </row>
    <row r="217" s="2" customFormat="1">
      <c r="A217" s="37"/>
      <c r="B217" s="38"/>
      <c r="C217" s="39"/>
      <c r="D217" s="216" t="s">
        <v>146</v>
      </c>
      <c r="E217" s="39"/>
      <c r="F217" s="217" t="s">
        <v>406</v>
      </c>
      <c r="G217" s="39"/>
      <c r="H217" s="39"/>
      <c r="I217" s="218"/>
      <c r="J217" s="39"/>
      <c r="K217" s="39"/>
      <c r="L217" s="43"/>
      <c r="M217" s="219"/>
      <c r="N217" s="220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146</v>
      </c>
      <c r="AU217" s="16" t="s">
        <v>79</v>
      </c>
    </row>
    <row r="218" s="2" customFormat="1" ht="33" customHeight="1">
      <c r="A218" s="37"/>
      <c r="B218" s="38"/>
      <c r="C218" s="203" t="s">
        <v>407</v>
      </c>
      <c r="D218" s="203" t="s">
        <v>139</v>
      </c>
      <c r="E218" s="204" t="s">
        <v>408</v>
      </c>
      <c r="F218" s="205" t="s">
        <v>409</v>
      </c>
      <c r="G218" s="206" t="s">
        <v>177</v>
      </c>
      <c r="H218" s="207">
        <v>12.228</v>
      </c>
      <c r="I218" s="208"/>
      <c r="J218" s="209">
        <f>ROUND(I218*H218,2)</f>
        <v>0</v>
      </c>
      <c r="K218" s="205" t="s">
        <v>143</v>
      </c>
      <c r="L218" s="43"/>
      <c r="M218" s="210" t="s">
        <v>19</v>
      </c>
      <c r="N218" s="211" t="s">
        <v>40</v>
      </c>
      <c r="O218" s="83"/>
      <c r="P218" s="212">
        <f>O218*H218</f>
        <v>0</v>
      </c>
      <c r="Q218" s="212">
        <v>0</v>
      </c>
      <c r="R218" s="212">
        <f>Q218*H218</f>
        <v>0</v>
      </c>
      <c r="S218" s="212">
        <v>0</v>
      </c>
      <c r="T218" s="21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14" t="s">
        <v>144</v>
      </c>
      <c r="AT218" s="214" t="s">
        <v>139</v>
      </c>
      <c r="AU218" s="214" t="s">
        <v>79</v>
      </c>
      <c r="AY218" s="16" t="s">
        <v>137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6" t="s">
        <v>77</v>
      </c>
      <c r="BK218" s="215">
        <f>ROUND(I218*H218,2)</f>
        <v>0</v>
      </c>
      <c r="BL218" s="16" t="s">
        <v>144</v>
      </c>
      <c r="BM218" s="214" t="s">
        <v>410</v>
      </c>
    </row>
    <row r="219" s="2" customFormat="1">
      <c r="A219" s="37"/>
      <c r="B219" s="38"/>
      <c r="C219" s="39"/>
      <c r="D219" s="216" t="s">
        <v>146</v>
      </c>
      <c r="E219" s="39"/>
      <c r="F219" s="217" t="s">
        <v>411</v>
      </c>
      <c r="G219" s="39"/>
      <c r="H219" s="39"/>
      <c r="I219" s="218"/>
      <c r="J219" s="39"/>
      <c r="K219" s="39"/>
      <c r="L219" s="43"/>
      <c r="M219" s="219"/>
      <c r="N219" s="220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146</v>
      </c>
      <c r="AU219" s="16" t="s">
        <v>79</v>
      </c>
    </row>
    <row r="220" s="2" customFormat="1" ht="21.75" customHeight="1">
      <c r="A220" s="37"/>
      <c r="B220" s="38"/>
      <c r="C220" s="203" t="s">
        <v>412</v>
      </c>
      <c r="D220" s="203" t="s">
        <v>139</v>
      </c>
      <c r="E220" s="204" t="s">
        <v>413</v>
      </c>
      <c r="F220" s="205" t="s">
        <v>414</v>
      </c>
      <c r="G220" s="206" t="s">
        <v>177</v>
      </c>
      <c r="H220" s="207">
        <v>12.228</v>
      </c>
      <c r="I220" s="208"/>
      <c r="J220" s="209">
        <f>ROUND(I220*H220,2)</f>
        <v>0</v>
      </c>
      <c r="K220" s="205" t="s">
        <v>143</v>
      </c>
      <c r="L220" s="43"/>
      <c r="M220" s="210" t="s">
        <v>19</v>
      </c>
      <c r="N220" s="211" t="s">
        <v>40</v>
      </c>
      <c r="O220" s="83"/>
      <c r="P220" s="212">
        <f>O220*H220</f>
        <v>0</v>
      </c>
      <c r="Q220" s="212">
        <v>0</v>
      </c>
      <c r="R220" s="212">
        <f>Q220*H220</f>
        <v>0</v>
      </c>
      <c r="S220" s="212">
        <v>0</v>
      </c>
      <c r="T220" s="21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4" t="s">
        <v>144</v>
      </c>
      <c r="AT220" s="214" t="s">
        <v>139</v>
      </c>
      <c r="AU220" s="214" t="s">
        <v>79</v>
      </c>
      <c r="AY220" s="16" t="s">
        <v>137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77</v>
      </c>
      <c r="BK220" s="215">
        <f>ROUND(I220*H220,2)</f>
        <v>0</v>
      </c>
      <c r="BL220" s="16" t="s">
        <v>144</v>
      </c>
      <c r="BM220" s="214" t="s">
        <v>415</v>
      </c>
    </row>
    <row r="221" s="2" customFormat="1">
      <c r="A221" s="37"/>
      <c r="B221" s="38"/>
      <c r="C221" s="39"/>
      <c r="D221" s="216" t="s">
        <v>146</v>
      </c>
      <c r="E221" s="39"/>
      <c r="F221" s="217" t="s">
        <v>416</v>
      </c>
      <c r="G221" s="39"/>
      <c r="H221" s="39"/>
      <c r="I221" s="218"/>
      <c r="J221" s="39"/>
      <c r="K221" s="39"/>
      <c r="L221" s="43"/>
      <c r="M221" s="219"/>
      <c r="N221" s="220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146</v>
      </c>
      <c r="AU221" s="16" t="s">
        <v>79</v>
      </c>
    </row>
    <row r="222" s="2" customFormat="1" ht="24.15" customHeight="1">
      <c r="A222" s="37"/>
      <c r="B222" s="38"/>
      <c r="C222" s="203" t="s">
        <v>417</v>
      </c>
      <c r="D222" s="203" t="s">
        <v>139</v>
      </c>
      <c r="E222" s="204" t="s">
        <v>418</v>
      </c>
      <c r="F222" s="205" t="s">
        <v>419</v>
      </c>
      <c r="G222" s="206" t="s">
        <v>177</v>
      </c>
      <c r="H222" s="207">
        <v>12.228</v>
      </c>
      <c r="I222" s="208"/>
      <c r="J222" s="209">
        <f>ROUND(I222*H222,2)</f>
        <v>0</v>
      </c>
      <c r="K222" s="205" t="s">
        <v>143</v>
      </c>
      <c r="L222" s="43"/>
      <c r="M222" s="210" t="s">
        <v>19</v>
      </c>
      <c r="N222" s="211" t="s">
        <v>40</v>
      </c>
      <c r="O222" s="83"/>
      <c r="P222" s="212">
        <f>O222*H222</f>
        <v>0</v>
      </c>
      <c r="Q222" s="212">
        <v>0</v>
      </c>
      <c r="R222" s="212">
        <f>Q222*H222</f>
        <v>0</v>
      </c>
      <c r="S222" s="212">
        <v>0</v>
      </c>
      <c r="T222" s="21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4" t="s">
        <v>144</v>
      </c>
      <c r="AT222" s="214" t="s">
        <v>139</v>
      </c>
      <c r="AU222" s="214" t="s">
        <v>79</v>
      </c>
      <c r="AY222" s="16" t="s">
        <v>137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16" t="s">
        <v>77</v>
      </c>
      <c r="BK222" s="215">
        <f>ROUND(I222*H222,2)</f>
        <v>0</v>
      </c>
      <c r="BL222" s="16" t="s">
        <v>144</v>
      </c>
      <c r="BM222" s="214" t="s">
        <v>420</v>
      </c>
    </row>
    <row r="223" s="2" customFormat="1">
      <c r="A223" s="37"/>
      <c r="B223" s="38"/>
      <c r="C223" s="39"/>
      <c r="D223" s="216" t="s">
        <v>146</v>
      </c>
      <c r="E223" s="39"/>
      <c r="F223" s="217" t="s">
        <v>421</v>
      </c>
      <c r="G223" s="39"/>
      <c r="H223" s="39"/>
      <c r="I223" s="218"/>
      <c r="J223" s="39"/>
      <c r="K223" s="39"/>
      <c r="L223" s="43"/>
      <c r="M223" s="219"/>
      <c r="N223" s="220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146</v>
      </c>
      <c r="AU223" s="16" t="s">
        <v>79</v>
      </c>
    </row>
    <row r="224" s="2" customFormat="1" ht="24.15" customHeight="1">
      <c r="A224" s="37"/>
      <c r="B224" s="38"/>
      <c r="C224" s="203" t="s">
        <v>422</v>
      </c>
      <c r="D224" s="203" t="s">
        <v>139</v>
      </c>
      <c r="E224" s="204" t="s">
        <v>423</v>
      </c>
      <c r="F224" s="205" t="s">
        <v>424</v>
      </c>
      <c r="G224" s="206" t="s">
        <v>177</v>
      </c>
      <c r="H224" s="207">
        <v>1.3060000000000001</v>
      </c>
      <c r="I224" s="208"/>
      <c r="J224" s="209">
        <f>ROUND(I224*H224,2)</f>
        <v>0</v>
      </c>
      <c r="K224" s="205" t="s">
        <v>143</v>
      </c>
      <c r="L224" s="43"/>
      <c r="M224" s="210" t="s">
        <v>19</v>
      </c>
      <c r="N224" s="211" t="s">
        <v>40</v>
      </c>
      <c r="O224" s="83"/>
      <c r="P224" s="212">
        <f>O224*H224</f>
        <v>0</v>
      </c>
      <c r="Q224" s="212">
        <v>0</v>
      </c>
      <c r="R224" s="212">
        <f>Q224*H224</f>
        <v>0</v>
      </c>
      <c r="S224" s="212">
        <v>0</v>
      </c>
      <c r="T224" s="21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4" t="s">
        <v>144</v>
      </c>
      <c r="AT224" s="214" t="s">
        <v>139</v>
      </c>
      <c r="AU224" s="214" t="s">
        <v>79</v>
      </c>
      <c r="AY224" s="16" t="s">
        <v>137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16" t="s">
        <v>77</v>
      </c>
      <c r="BK224" s="215">
        <f>ROUND(I224*H224,2)</f>
        <v>0</v>
      </c>
      <c r="BL224" s="16" t="s">
        <v>144</v>
      </c>
      <c r="BM224" s="214" t="s">
        <v>425</v>
      </c>
    </row>
    <row r="225" s="2" customFormat="1">
      <c r="A225" s="37"/>
      <c r="B225" s="38"/>
      <c r="C225" s="39"/>
      <c r="D225" s="216" t="s">
        <v>146</v>
      </c>
      <c r="E225" s="39"/>
      <c r="F225" s="217" t="s">
        <v>426</v>
      </c>
      <c r="G225" s="39"/>
      <c r="H225" s="39"/>
      <c r="I225" s="218"/>
      <c r="J225" s="39"/>
      <c r="K225" s="39"/>
      <c r="L225" s="43"/>
      <c r="M225" s="219"/>
      <c r="N225" s="220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146</v>
      </c>
      <c r="AU225" s="16" t="s">
        <v>79</v>
      </c>
    </row>
    <row r="226" s="12" customFormat="1" ht="22.8" customHeight="1">
      <c r="A226" s="12"/>
      <c r="B226" s="187"/>
      <c r="C226" s="188"/>
      <c r="D226" s="189" t="s">
        <v>68</v>
      </c>
      <c r="E226" s="201" t="s">
        <v>427</v>
      </c>
      <c r="F226" s="201" t="s">
        <v>428</v>
      </c>
      <c r="G226" s="188"/>
      <c r="H226" s="188"/>
      <c r="I226" s="191"/>
      <c r="J226" s="202">
        <f>BK226</f>
        <v>0</v>
      </c>
      <c r="K226" s="188"/>
      <c r="L226" s="193"/>
      <c r="M226" s="194"/>
      <c r="N226" s="195"/>
      <c r="O226" s="195"/>
      <c r="P226" s="196">
        <f>SUM(P227:P230)</f>
        <v>0</v>
      </c>
      <c r="Q226" s="195"/>
      <c r="R226" s="196">
        <f>SUM(R227:R230)</f>
        <v>0</v>
      </c>
      <c r="S226" s="195"/>
      <c r="T226" s="19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8" t="s">
        <v>77</v>
      </c>
      <c r="AT226" s="199" t="s">
        <v>68</v>
      </c>
      <c r="AU226" s="199" t="s">
        <v>77</v>
      </c>
      <c r="AY226" s="198" t="s">
        <v>137</v>
      </c>
      <c r="BK226" s="200">
        <f>SUM(BK227:BK230)</f>
        <v>0</v>
      </c>
    </row>
    <row r="227" s="2" customFormat="1" ht="33" customHeight="1">
      <c r="A227" s="37"/>
      <c r="B227" s="38"/>
      <c r="C227" s="203" t="s">
        <v>429</v>
      </c>
      <c r="D227" s="203" t="s">
        <v>139</v>
      </c>
      <c r="E227" s="204" t="s">
        <v>430</v>
      </c>
      <c r="F227" s="205" t="s">
        <v>431</v>
      </c>
      <c r="G227" s="206" t="s">
        <v>177</v>
      </c>
      <c r="H227" s="207">
        <v>13.058</v>
      </c>
      <c r="I227" s="208"/>
      <c r="J227" s="209">
        <f>ROUND(I227*H227,2)</f>
        <v>0</v>
      </c>
      <c r="K227" s="205" t="s">
        <v>143</v>
      </c>
      <c r="L227" s="43"/>
      <c r="M227" s="210" t="s">
        <v>19</v>
      </c>
      <c r="N227" s="211" t="s">
        <v>40</v>
      </c>
      <c r="O227" s="83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14" t="s">
        <v>144</v>
      </c>
      <c r="AT227" s="214" t="s">
        <v>139</v>
      </c>
      <c r="AU227" s="214" t="s">
        <v>79</v>
      </c>
      <c r="AY227" s="16" t="s">
        <v>137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77</v>
      </c>
      <c r="BK227" s="215">
        <f>ROUND(I227*H227,2)</f>
        <v>0</v>
      </c>
      <c r="BL227" s="16" t="s">
        <v>144</v>
      </c>
      <c r="BM227" s="214" t="s">
        <v>432</v>
      </c>
    </row>
    <row r="228" s="2" customFormat="1">
      <c r="A228" s="37"/>
      <c r="B228" s="38"/>
      <c r="C228" s="39"/>
      <c r="D228" s="216" t="s">
        <v>146</v>
      </c>
      <c r="E228" s="39"/>
      <c r="F228" s="217" t="s">
        <v>433</v>
      </c>
      <c r="G228" s="39"/>
      <c r="H228" s="39"/>
      <c r="I228" s="218"/>
      <c r="J228" s="39"/>
      <c r="K228" s="39"/>
      <c r="L228" s="43"/>
      <c r="M228" s="219"/>
      <c r="N228" s="220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146</v>
      </c>
      <c r="AU228" s="16" t="s">
        <v>79</v>
      </c>
    </row>
    <row r="229" s="2" customFormat="1" ht="37.8" customHeight="1">
      <c r="A229" s="37"/>
      <c r="B229" s="38"/>
      <c r="C229" s="203" t="s">
        <v>434</v>
      </c>
      <c r="D229" s="203" t="s">
        <v>139</v>
      </c>
      <c r="E229" s="204" t="s">
        <v>435</v>
      </c>
      <c r="F229" s="205" t="s">
        <v>436</v>
      </c>
      <c r="G229" s="206" t="s">
        <v>177</v>
      </c>
      <c r="H229" s="207">
        <v>13.058</v>
      </c>
      <c r="I229" s="208"/>
      <c r="J229" s="209">
        <f>ROUND(I229*H229,2)</f>
        <v>0</v>
      </c>
      <c r="K229" s="205" t="s">
        <v>143</v>
      </c>
      <c r="L229" s="43"/>
      <c r="M229" s="210" t="s">
        <v>19</v>
      </c>
      <c r="N229" s="211" t="s">
        <v>40</v>
      </c>
      <c r="O229" s="83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14" t="s">
        <v>144</v>
      </c>
      <c r="AT229" s="214" t="s">
        <v>139</v>
      </c>
      <c r="AU229" s="214" t="s">
        <v>79</v>
      </c>
      <c r="AY229" s="16" t="s">
        <v>137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6" t="s">
        <v>77</v>
      </c>
      <c r="BK229" s="215">
        <f>ROUND(I229*H229,2)</f>
        <v>0</v>
      </c>
      <c r="BL229" s="16" t="s">
        <v>144</v>
      </c>
      <c r="BM229" s="214" t="s">
        <v>437</v>
      </c>
    </row>
    <row r="230" s="2" customFormat="1">
      <c r="A230" s="37"/>
      <c r="B230" s="38"/>
      <c r="C230" s="39"/>
      <c r="D230" s="216" t="s">
        <v>146</v>
      </c>
      <c r="E230" s="39"/>
      <c r="F230" s="217" t="s">
        <v>438</v>
      </c>
      <c r="G230" s="39"/>
      <c r="H230" s="39"/>
      <c r="I230" s="218"/>
      <c r="J230" s="39"/>
      <c r="K230" s="39"/>
      <c r="L230" s="43"/>
      <c r="M230" s="219"/>
      <c r="N230" s="220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146</v>
      </c>
      <c r="AU230" s="16" t="s">
        <v>79</v>
      </c>
    </row>
    <row r="231" s="12" customFormat="1" ht="25.92" customHeight="1">
      <c r="A231" s="12"/>
      <c r="B231" s="187"/>
      <c r="C231" s="188"/>
      <c r="D231" s="189" t="s">
        <v>68</v>
      </c>
      <c r="E231" s="190" t="s">
        <v>439</v>
      </c>
      <c r="F231" s="190" t="s">
        <v>440</v>
      </c>
      <c r="G231" s="188"/>
      <c r="H231" s="188"/>
      <c r="I231" s="191"/>
      <c r="J231" s="192">
        <f>BK231</f>
        <v>0</v>
      </c>
      <c r="K231" s="188"/>
      <c r="L231" s="193"/>
      <c r="M231" s="194"/>
      <c r="N231" s="195"/>
      <c r="O231" s="195"/>
      <c r="P231" s="196">
        <f>P232+P241+P252+P261+P264+P273+P292+P303+P321+P328+P348+P375</f>
        <v>0</v>
      </c>
      <c r="Q231" s="195"/>
      <c r="R231" s="196">
        <f>R232+R241+R252+R261+R264+R273+R292+R303+R321+R328+R348+R375</f>
        <v>3.523085500000001</v>
      </c>
      <c r="S231" s="195"/>
      <c r="T231" s="197">
        <f>T232+T241+T252+T261+T264+T273+T292+T303+T321+T328+T348+T375</f>
        <v>1.6667495399999999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8" t="s">
        <v>79</v>
      </c>
      <c r="AT231" s="199" t="s">
        <v>68</v>
      </c>
      <c r="AU231" s="199" t="s">
        <v>69</v>
      </c>
      <c r="AY231" s="198" t="s">
        <v>137</v>
      </c>
      <c r="BK231" s="200">
        <f>BK232+BK241+BK252+BK261+BK264+BK273+BK292+BK303+BK321+BK328+BK348+BK375</f>
        <v>0</v>
      </c>
    </row>
    <row r="232" s="12" customFormat="1" ht="22.8" customHeight="1">
      <c r="A232" s="12"/>
      <c r="B232" s="187"/>
      <c r="C232" s="188"/>
      <c r="D232" s="189" t="s">
        <v>68</v>
      </c>
      <c r="E232" s="201" t="s">
        <v>441</v>
      </c>
      <c r="F232" s="201" t="s">
        <v>442</v>
      </c>
      <c r="G232" s="188"/>
      <c r="H232" s="188"/>
      <c r="I232" s="191"/>
      <c r="J232" s="202">
        <f>BK232</f>
        <v>0</v>
      </c>
      <c r="K232" s="188"/>
      <c r="L232" s="193"/>
      <c r="M232" s="194"/>
      <c r="N232" s="195"/>
      <c r="O232" s="195"/>
      <c r="P232" s="196">
        <f>SUM(P233:P240)</f>
        <v>0</v>
      </c>
      <c r="Q232" s="195"/>
      <c r="R232" s="196">
        <f>SUM(R233:R240)</f>
        <v>0</v>
      </c>
      <c r="S232" s="195"/>
      <c r="T232" s="197">
        <f>SUM(T233:T240)</f>
        <v>0.33674000000000004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8" t="s">
        <v>79</v>
      </c>
      <c r="AT232" s="199" t="s">
        <v>68</v>
      </c>
      <c r="AU232" s="199" t="s">
        <v>77</v>
      </c>
      <c r="AY232" s="198" t="s">
        <v>137</v>
      </c>
      <c r="BK232" s="200">
        <f>SUM(BK233:BK240)</f>
        <v>0</v>
      </c>
    </row>
    <row r="233" s="2" customFormat="1" ht="16.5" customHeight="1">
      <c r="A233" s="37"/>
      <c r="B233" s="38"/>
      <c r="C233" s="203" t="s">
        <v>443</v>
      </c>
      <c r="D233" s="203" t="s">
        <v>139</v>
      </c>
      <c r="E233" s="204" t="s">
        <v>444</v>
      </c>
      <c r="F233" s="205" t="s">
        <v>445</v>
      </c>
      <c r="G233" s="206" t="s">
        <v>446</v>
      </c>
      <c r="H233" s="207">
        <v>2</v>
      </c>
      <c r="I233" s="208"/>
      <c r="J233" s="209">
        <f>ROUND(I233*H233,2)</f>
        <v>0</v>
      </c>
      <c r="K233" s="205" t="s">
        <v>143</v>
      </c>
      <c r="L233" s="43"/>
      <c r="M233" s="210" t="s">
        <v>19</v>
      </c>
      <c r="N233" s="211" t="s">
        <v>40</v>
      </c>
      <c r="O233" s="83"/>
      <c r="P233" s="212">
        <f>O233*H233</f>
        <v>0</v>
      </c>
      <c r="Q233" s="212">
        <v>0</v>
      </c>
      <c r="R233" s="212">
        <f>Q233*H233</f>
        <v>0</v>
      </c>
      <c r="S233" s="212">
        <v>0.01933</v>
      </c>
      <c r="T233" s="213">
        <f>S233*H233</f>
        <v>0.03866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14" t="s">
        <v>220</v>
      </c>
      <c r="AT233" s="214" t="s">
        <v>139</v>
      </c>
      <c r="AU233" s="214" t="s">
        <v>79</v>
      </c>
      <c r="AY233" s="16" t="s">
        <v>137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6" t="s">
        <v>77</v>
      </c>
      <c r="BK233" s="215">
        <f>ROUND(I233*H233,2)</f>
        <v>0</v>
      </c>
      <c r="BL233" s="16" t="s">
        <v>220</v>
      </c>
      <c r="BM233" s="214" t="s">
        <v>447</v>
      </c>
    </row>
    <row r="234" s="2" customFormat="1">
      <c r="A234" s="37"/>
      <c r="B234" s="38"/>
      <c r="C234" s="39"/>
      <c r="D234" s="216" t="s">
        <v>146</v>
      </c>
      <c r="E234" s="39"/>
      <c r="F234" s="217" t="s">
        <v>448</v>
      </c>
      <c r="G234" s="39"/>
      <c r="H234" s="39"/>
      <c r="I234" s="218"/>
      <c r="J234" s="39"/>
      <c r="K234" s="39"/>
      <c r="L234" s="43"/>
      <c r="M234" s="219"/>
      <c r="N234" s="220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146</v>
      </c>
      <c r="AU234" s="16" t="s">
        <v>79</v>
      </c>
    </row>
    <row r="235" s="2" customFormat="1" ht="16.5" customHeight="1">
      <c r="A235" s="37"/>
      <c r="B235" s="38"/>
      <c r="C235" s="203" t="s">
        <v>449</v>
      </c>
      <c r="D235" s="203" t="s">
        <v>139</v>
      </c>
      <c r="E235" s="204" t="s">
        <v>450</v>
      </c>
      <c r="F235" s="205" t="s">
        <v>451</v>
      </c>
      <c r="G235" s="206" t="s">
        <v>446</v>
      </c>
      <c r="H235" s="207">
        <v>7</v>
      </c>
      <c r="I235" s="208"/>
      <c r="J235" s="209">
        <f>ROUND(I235*H235,2)</f>
        <v>0</v>
      </c>
      <c r="K235" s="205" t="s">
        <v>143</v>
      </c>
      <c r="L235" s="43"/>
      <c r="M235" s="210" t="s">
        <v>19</v>
      </c>
      <c r="N235" s="211" t="s">
        <v>40</v>
      </c>
      <c r="O235" s="83"/>
      <c r="P235" s="212">
        <f>O235*H235</f>
        <v>0</v>
      </c>
      <c r="Q235" s="212">
        <v>0</v>
      </c>
      <c r="R235" s="212">
        <f>Q235*H235</f>
        <v>0</v>
      </c>
      <c r="S235" s="212">
        <v>0.03968</v>
      </c>
      <c r="T235" s="213">
        <f>S235*H235</f>
        <v>0.27776000000000001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14" t="s">
        <v>220</v>
      </c>
      <c r="AT235" s="214" t="s">
        <v>139</v>
      </c>
      <c r="AU235" s="214" t="s">
        <v>79</v>
      </c>
      <c r="AY235" s="16" t="s">
        <v>137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6" t="s">
        <v>77</v>
      </c>
      <c r="BK235" s="215">
        <f>ROUND(I235*H235,2)</f>
        <v>0</v>
      </c>
      <c r="BL235" s="16" t="s">
        <v>220</v>
      </c>
      <c r="BM235" s="214" t="s">
        <v>452</v>
      </c>
    </row>
    <row r="236" s="2" customFormat="1">
      <c r="A236" s="37"/>
      <c r="B236" s="38"/>
      <c r="C236" s="39"/>
      <c r="D236" s="216" t="s">
        <v>146</v>
      </c>
      <c r="E236" s="39"/>
      <c r="F236" s="217" t="s">
        <v>453</v>
      </c>
      <c r="G236" s="39"/>
      <c r="H236" s="39"/>
      <c r="I236" s="218"/>
      <c r="J236" s="39"/>
      <c r="K236" s="39"/>
      <c r="L236" s="43"/>
      <c r="M236" s="219"/>
      <c r="N236" s="220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146</v>
      </c>
      <c r="AU236" s="16" t="s">
        <v>79</v>
      </c>
    </row>
    <row r="237" s="2" customFormat="1" ht="16.5" customHeight="1">
      <c r="A237" s="37"/>
      <c r="B237" s="38"/>
      <c r="C237" s="203" t="s">
        <v>454</v>
      </c>
      <c r="D237" s="203" t="s">
        <v>139</v>
      </c>
      <c r="E237" s="204" t="s">
        <v>455</v>
      </c>
      <c r="F237" s="205" t="s">
        <v>456</v>
      </c>
      <c r="G237" s="206" t="s">
        <v>446</v>
      </c>
      <c r="H237" s="207">
        <v>1</v>
      </c>
      <c r="I237" s="208"/>
      <c r="J237" s="209">
        <f>ROUND(I237*H237,2)</f>
        <v>0</v>
      </c>
      <c r="K237" s="205" t="s">
        <v>143</v>
      </c>
      <c r="L237" s="43"/>
      <c r="M237" s="210" t="s">
        <v>19</v>
      </c>
      <c r="N237" s="211" t="s">
        <v>40</v>
      </c>
      <c r="O237" s="83"/>
      <c r="P237" s="212">
        <f>O237*H237</f>
        <v>0</v>
      </c>
      <c r="Q237" s="212">
        <v>0</v>
      </c>
      <c r="R237" s="212">
        <f>Q237*H237</f>
        <v>0</v>
      </c>
      <c r="S237" s="212">
        <v>0.019460000000000002</v>
      </c>
      <c r="T237" s="213">
        <f>S237*H237</f>
        <v>0.019460000000000002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14" t="s">
        <v>220</v>
      </c>
      <c r="AT237" s="214" t="s">
        <v>139</v>
      </c>
      <c r="AU237" s="214" t="s">
        <v>79</v>
      </c>
      <c r="AY237" s="16" t="s">
        <v>137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77</v>
      </c>
      <c r="BK237" s="215">
        <f>ROUND(I237*H237,2)</f>
        <v>0</v>
      </c>
      <c r="BL237" s="16" t="s">
        <v>220</v>
      </c>
      <c r="BM237" s="214" t="s">
        <v>457</v>
      </c>
    </row>
    <row r="238" s="2" customFormat="1">
      <c r="A238" s="37"/>
      <c r="B238" s="38"/>
      <c r="C238" s="39"/>
      <c r="D238" s="216" t="s">
        <v>146</v>
      </c>
      <c r="E238" s="39"/>
      <c r="F238" s="217" t="s">
        <v>458</v>
      </c>
      <c r="G238" s="39"/>
      <c r="H238" s="39"/>
      <c r="I238" s="218"/>
      <c r="J238" s="39"/>
      <c r="K238" s="39"/>
      <c r="L238" s="43"/>
      <c r="M238" s="219"/>
      <c r="N238" s="220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146</v>
      </c>
      <c r="AU238" s="16" t="s">
        <v>79</v>
      </c>
    </row>
    <row r="239" s="2" customFormat="1" ht="16.5" customHeight="1">
      <c r="A239" s="37"/>
      <c r="B239" s="38"/>
      <c r="C239" s="203" t="s">
        <v>459</v>
      </c>
      <c r="D239" s="203" t="s">
        <v>139</v>
      </c>
      <c r="E239" s="204" t="s">
        <v>460</v>
      </c>
      <c r="F239" s="205" t="s">
        <v>461</v>
      </c>
      <c r="G239" s="206" t="s">
        <v>446</v>
      </c>
      <c r="H239" s="207">
        <v>1</v>
      </c>
      <c r="I239" s="208"/>
      <c r="J239" s="209">
        <f>ROUND(I239*H239,2)</f>
        <v>0</v>
      </c>
      <c r="K239" s="205" t="s">
        <v>143</v>
      </c>
      <c r="L239" s="43"/>
      <c r="M239" s="210" t="s">
        <v>19</v>
      </c>
      <c r="N239" s="211" t="s">
        <v>40</v>
      </c>
      <c r="O239" s="83"/>
      <c r="P239" s="212">
        <f>O239*H239</f>
        <v>0</v>
      </c>
      <c r="Q239" s="212">
        <v>0</v>
      </c>
      <c r="R239" s="212">
        <f>Q239*H239</f>
        <v>0</v>
      </c>
      <c r="S239" s="212">
        <v>0.00085999999999999998</v>
      </c>
      <c r="T239" s="213">
        <f>S239*H239</f>
        <v>0.00085999999999999998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14" t="s">
        <v>220</v>
      </c>
      <c r="AT239" s="214" t="s">
        <v>139</v>
      </c>
      <c r="AU239" s="214" t="s">
        <v>79</v>
      </c>
      <c r="AY239" s="16" t="s">
        <v>137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16" t="s">
        <v>77</v>
      </c>
      <c r="BK239" s="215">
        <f>ROUND(I239*H239,2)</f>
        <v>0</v>
      </c>
      <c r="BL239" s="16" t="s">
        <v>220</v>
      </c>
      <c r="BM239" s="214" t="s">
        <v>462</v>
      </c>
    </row>
    <row r="240" s="2" customFormat="1">
      <c r="A240" s="37"/>
      <c r="B240" s="38"/>
      <c r="C240" s="39"/>
      <c r="D240" s="216" t="s">
        <v>146</v>
      </c>
      <c r="E240" s="39"/>
      <c r="F240" s="217" t="s">
        <v>463</v>
      </c>
      <c r="G240" s="39"/>
      <c r="H240" s="39"/>
      <c r="I240" s="218"/>
      <c r="J240" s="39"/>
      <c r="K240" s="39"/>
      <c r="L240" s="43"/>
      <c r="M240" s="219"/>
      <c r="N240" s="220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146</v>
      </c>
      <c r="AU240" s="16" t="s">
        <v>79</v>
      </c>
    </row>
    <row r="241" s="12" customFormat="1" ht="22.8" customHeight="1">
      <c r="A241" s="12"/>
      <c r="B241" s="187"/>
      <c r="C241" s="188"/>
      <c r="D241" s="189" t="s">
        <v>68</v>
      </c>
      <c r="E241" s="201" t="s">
        <v>464</v>
      </c>
      <c r="F241" s="201" t="s">
        <v>465</v>
      </c>
      <c r="G241" s="188"/>
      <c r="H241" s="188"/>
      <c r="I241" s="191"/>
      <c r="J241" s="202">
        <f>BK241</f>
        <v>0</v>
      </c>
      <c r="K241" s="188"/>
      <c r="L241" s="193"/>
      <c r="M241" s="194"/>
      <c r="N241" s="195"/>
      <c r="O241" s="195"/>
      <c r="P241" s="196">
        <f>SUM(P242:P251)</f>
        <v>0</v>
      </c>
      <c r="Q241" s="195"/>
      <c r="R241" s="196">
        <f>SUM(R242:R251)</f>
        <v>0</v>
      </c>
      <c r="S241" s="195"/>
      <c r="T241" s="197">
        <f>SUM(T242:T251)</f>
        <v>0.029400000000000003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8" t="s">
        <v>79</v>
      </c>
      <c r="AT241" s="199" t="s">
        <v>68</v>
      </c>
      <c r="AU241" s="199" t="s">
        <v>77</v>
      </c>
      <c r="AY241" s="198" t="s">
        <v>137</v>
      </c>
      <c r="BK241" s="200">
        <f>SUM(BK242:BK251)</f>
        <v>0</v>
      </c>
    </row>
    <row r="242" s="2" customFormat="1" ht="16.5" customHeight="1">
      <c r="A242" s="37"/>
      <c r="B242" s="38"/>
      <c r="C242" s="203" t="s">
        <v>466</v>
      </c>
      <c r="D242" s="203" t="s">
        <v>139</v>
      </c>
      <c r="E242" s="204" t="s">
        <v>467</v>
      </c>
      <c r="F242" s="205" t="s">
        <v>468</v>
      </c>
      <c r="G242" s="206" t="s">
        <v>295</v>
      </c>
      <c r="H242" s="207">
        <v>1</v>
      </c>
      <c r="I242" s="208"/>
      <c r="J242" s="209">
        <f>ROUND(I242*H242,2)</f>
        <v>0</v>
      </c>
      <c r="K242" s="205" t="s">
        <v>143</v>
      </c>
      <c r="L242" s="43"/>
      <c r="M242" s="210" t="s">
        <v>19</v>
      </c>
      <c r="N242" s="211" t="s">
        <v>40</v>
      </c>
      <c r="O242" s="83"/>
      <c r="P242" s="212">
        <f>O242*H242</f>
        <v>0</v>
      </c>
      <c r="Q242" s="212">
        <v>0</v>
      </c>
      <c r="R242" s="212">
        <f>Q242*H242</f>
        <v>0</v>
      </c>
      <c r="S242" s="212">
        <v>0.023</v>
      </c>
      <c r="T242" s="213">
        <f>S242*H242</f>
        <v>0.023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14" t="s">
        <v>220</v>
      </c>
      <c r="AT242" s="214" t="s">
        <v>139</v>
      </c>
      <c r="AU242" s="214" t="s">
        <v>79</v>
      </c>
      <c r="AY242" s="16" t="s">
        <v>137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6" t="s">
        <v>77</v>
      </c>
      <c r="BK242" s="215">
        <f>ROUND(I242*H242,2)</f>
        <v>0</v>
      </c>
      <c r="BL242" s="16" t="s">
        <v>220</v>
      </c>
      <c r="BM242" s="214" t="s">
        <v>469</v>
      </c>
    </row>
    <row r="243" s="2" customFormat="1">
      <c r="A243" s="37"/>
      <c r="B243" s="38"/>
      <c r="C243" s="39"/>
      <c r="D243" s="216" t="s">
        <v>146</v>
      </c>
      <c r="E243" s="39"/>
      <c r="F243" s="217" t="s">
        <v>470</v>
      </c>
      <c r="G243" s="39"/>
      <c r="H243" s="39"/>
      <c r="I243" s="218"/>
      <c r="J243" s="39"/>
      <c r="K243" s="39"/>
      <c r="L243" s="43"/>
      <c r="M243" s="219"/>
      <c r="N243" s="220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146</v>
      </c>
      <c r="AU243" s="16" t="s">
        <v>79</v>
      </c>
    </row>
    <row r="244" s="2" customFormat="1" ht="16.5" customHeight="1">
      <c r="A244" s="37"/>
      <c r="B244" s="38"/>
      <c r="C244" s="203" t="s">
        <v>471</v>
      </c>
      <c r="D244" s="203" t="s">
        <v>139</v>
      </c>
      <c r="E244" s="204" t="s">
        <v>472</v>
      </c>
      <c r="F244" s="205" t="s">
        <v>473</v>
      </c>
      <c r="G244" s="206" t="s">
        <v>295</v>
      </c>
      <c r="H244" s="207">
        <v>1</v>
      </c>
      <c r="I244" s="208"/>
      <c r="J244" s="209">
        <f>ROUND(I244*H244,2)</f>
        <v>0</v>
      </c>
      <c r="K244" s="205" t="s">
        <v>143</v>
      </c>
      <c r="L244" s="43"/>
      <c r="M244" s="210" t="s">
        <v>19</v>
      </c>
      <c r="N244" s="211" t="s">
        <v>40</v>
      </c>
      <c r="O244" s="83"/>
      <c r="P244" s="212">
        <f>O244*H244</f>
        <v>0</v>
      </c>
      <c r="Q244" s="212">
        <v>0</v>
      </c>
      <c r="R244" s="212">
        <f>Q244*H244</f>
        <v>0</v>
      </c>
      <c r="S244" s="212">
        <v>0.00089999999999999998</v>
      </c>
      <c r="T244" s="213">
        <f>S244*H244</f>
        <v>0.00089999999999999998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14" t="s">
        <v>220</v>
      </c>
      <c r="AT244" s="214" t="s">
        <v>139</v>
      </c>
      <c r="AU244" s="214" t="s">
        <v>79</v>
      </c>
      <c r="AY244" s="16" t="s">
        <v>137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6" t="s">
        <v>77</v>
      </c>
      <c r="BK244" s="215">
        <f>ROUND(I244*H244,2)</f>
        <v>0</v>
      </c>
      <c r="BL244" s="16" t="s">
        <v>220</v>
      </c>
      <c r="BM244" s="214" t="s">
        <v>474</v>
      </c>
    </row>
    <row r="245" s="2" customFormat="1">
      <c r="A245" s="37"/>
      <c r="B245" s="38"/>
      <c r="C245" s="39"/>
      <c r="D245" s="216" t="s">
        <v>146</v>
      </c>
      <c r="E245" s="39"/>
      <c r="F245" s="217" t="s">
        <v>475</v>
      </c>
      <c r="G245" s="39"/>
      <c r="H245" s="39"/>
      <c r="I245" s="218"/>
      <c r="J245" s="39"/>
      <c r="K245" s="39"/>
      <c r="L245" s="43"/>
      <c r="M245" s="219"/>
      <c r="N245" s="220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146</v>
      </c>
      <c r="AU245" s="16" t="s">
        <v>79</v>
      </c>
    </row>
    <row r="246" s="2" customFormat="1" ht="16.5" customHeight="1">
      <c r="A246" s="37"/>
      <c r="B246" s="38"/>
      <c r="C246" s="203" t="s">
        <v>476</v>
      </c>
      <c r="D246" s="203" t="s">
        <v>139</v>
      </c>
      <c r="E246" s="204" t="s">
        <v>477</v>
      </c>
      <c r="F246" s="205" t="s">
        <v>478</v>
      </c>
      <c r="G246" s="206" t="s">
        <v>295</v>
      </c>
      <c r="H246" s="207">
        <v>1</v>
      </c>
      <c r="I246" s="208"/>
      <c r="J246" s="209">
        <f>ROUND(I246*H246,2)</f>
        <v>0</v>
      </c>
      <c r="K246" s="205" t="s">
        <v>143</v>
      </c>
      <c r="L246" s="43"/>
      <c r="M246" s="210" t="s">
        <v>19</v>
      </c>
      <c r="N246" s="211" t="s">
        <v>40</v>
      </c>
      <c r="O246" s="83"/>
      <c r="P246" s="212">
        <f>O246*H246</f>
        <v>0</v>
      </c>
      <c r="Q246" s="212">
        <v>0</v>
      </c>
      <c r="R246" s="212">
        <f>Q246*H246</f>
        <v>0</v>
      </c>
      <c r="S246" s="212">
        <v>0.001</v>
      </c>
      <c r="T246" s="213">
        <f>S246*H246</f>
        <v>0.001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14" t="s">
        <v>220</v>
      </c>
      <c r="AT246" s="214" t="s">
        <v>139</v>
      </c>
      <c r="AU246" s="214" t="s">
        <v>79</v>
      </c>
      <c r="AY246" s="16" t="s">
        <v>137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16" t="s">
        <v>77</v>
      </c>
      <c r="BK246" s="215">
        <f>ROUND(I246*H246,2)</f>
        <v>0</v>
      </c>
      <c r="BL246" s="16" t="s">
        <v>220</v>
      </c>
      <c r="BM246" s="214" t="s">
        <v>479</v>
      </c>
    </row>
    <row r="247" s="2" customFormat="1">
      <c r="A247" s="37"/>
      <c r="B247" s="38"/>
      <c r="C247" s="39"/>
      <c r="D247" s="216" t="s">
        <v>146</v>
      </c>
      <c r="E247" s="39"/>
      <c r="F247" s="217" t="s">
        <v>480</v>
      </c>
      <c r="G247" s="39"/>
      <c r="H247" s="39"/>
      <c r="I247" s="218"/>
      <c r="J247" s="39"/>
      <c r="K247" s="39"/>
      <c r="L247" s="43"/>
      <c r="M247" s="219"/>
      <c r="N247" s="220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146</v>
      </c>
      <c r="AU247" s="16" t="s">
        <v>79</v>
      </c>
    </row>
    <row r="248" s="2" customFormat="1" ht="16.5" customHeight="1">
      <c r="A248" s="37"/>
      <c r="B248" s="38"/>
      <c r="C248" s="203" t="s">
        <v>481</v>
      </c>
      <c r="D248" s="203" t="s">
        <v>139</v>
      </c>
      <c r="E248" s="204" t="s">
        <v>482</v>
      </c>
      <c r="F248" s="205" t="s">
        <v>483</v>
      </c>
      <c r="G248" s="206" t="s">
        <v>295</v>
      </c>
      <c r="H248" s="207">
        <v>1</v>
      </c>
      <c r="I248" s="208"/>
      <c r="J248" s="209">
        <f>ROUND(I248*H248,2)</f>
        <v>0</v>
      </c>
      <c r="K248" s="205" t="s">
        <v>143</v>
      </c>
      <c r="L248" s="43"/>
      <c r="M248" s="210" t="s">
        <v>19</v>
      </c>
      <c r="N248" s="211" t="s">
        <v>40</v>
      </c>
      <c r="O248" s="83"/>
      <c r="P248" s="212">
        <f>O248*H248</f>
        <v>0</v>
      </c>
      <c r="Q248" s="212">
        <v>0</v>
      </c>
      <c r="R248" s="212">
        <f>Q248*H248</f>
        <v>0</v>
      </c>
      <c r="S248" s="212">
        <v>0.0025000000000000001</v>
      </c>
      <c r="T248" s="213">
        <f>S248*H248</f>
        <v>0.0025000000000000001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14" t="s">
        <v>220</v>
      </c>
      <c r="AT248" s="214" t="s">
        <v>139</v>
      </c>
      <c r="AU248" s="214" t="s">
        <v>79</v>
      </c>
      <c r="AY248" s="16" t="s">
        <v>137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16" t="s">
        <v>77</v>
      </c>
      <c r="BK248" s="215">
        <f>ROUND(I248*H248,2)</f>
        <v>0</v>
      </c>
      <c r="BL248" s="16" t="s">
        <v>220</v>
      </c>
      <c r="BM248" s="214" t="s">
        <v>484</v>
      </c>
    </row>
    <row r="249" s="2" customFormat="1">
      <c r="A249" s="37"/>
      <c r="B249" s="38"/>
      <c r="C249" s="39"/>
      <c r="D249" s="216" t="s">
        <v>146</v>
      </c>
      <c r="E249" s="39"/>
      <c r="F249" s="217" t="s">
        <v>485</v>
      </c>
      <c r="G249" s="39"/>
      <c r="H249" s="39"/>
      <c r="I249" s="218"/>
      <c r="J249" s="39"/>
      <c r="K249" s="39"/>
      <c r="L249" s="43"/>
      <c r="M249" s="219"/>
      <c r="N249" s="220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146</v>
      </c>
      <c r="AU249" s="16" t="s">
        <v>79</v>
      </c>
    </row>
    <row r="250" s="2" customFormat="1" ht="16.5" customHeight="1">
      <c r="A250" s="37"/>
      <c r="B250" s="38"/>
      <c r="C250" s="203" t="s">
        <v>486</v>
      </c>
      <c r="D250" s="203" t="s">
        <v>139</v>
      </c>
      <c r="E250" s="204" t="s">
        <v>487</v>
      </c>
      <c r="F250" s="205" t="s">
        <v>488</v>
      </c>
      <c r="G250" s="206" t="s">
        <v>295</v>
      </c>
      <c r="H250" s="207">
        <v>1</v>
      </c>
      <c r="I250" s="208"/>
      <c r="J250" s="209">
        <f>ROUND(I250*H250,2)</f>
        <v>0</v>
      </c>
      <c r="K250" s="205" t="s">
        <v>143</v>
      </c>
      <c r="L250" s="43"/>
      <c r="M250" s="210" t="s">
        <v>19</v>
      </c>
      <c r="N250" s="211" t="s">
        <v>40</v>
      </c>
      <c r="O250" s="83"/>
      <c r="P250" s="212">
        <f>O250*H250</f>
        <v>0</v>
      </c>
      <c r="Q250" s="212">
        <v>0</v>
      </c>
      <c r="R250" s="212">
        <f>Q250*H250</f>
        <v>0</v>
      </c>
      <c r="S250" s="212">
        <v>0.002</v>
      </c>
      <c r="T250" s="213">
        <f>S250*H250</f>
        <v>0.002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14" t="s">
        <v>220</v>
      </c>
      <c r="AT250" s="214" t="s">
        <v>139</v>
      </c>
      <c r="AU250" s="214" t="s">
        <v>79</v>
      </c>
      <c r="AY250" s="16" t="s">
        <v>137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6" t="s">
        <v>77</v>
      </c>
      <c r="BK250" s="215">
        <f>ROUND(I250*H250,2)</f>
        <v>0</v>
      </c>
      <c r="BL250" s="16" t="s">
        <v>220</v>
      </c>
      <c r="BM250" s="214" t="s">
        <v>489</v>
      </c>
    </row>
    <row r="251" s="2" customFormat="1">
      <c r="A251" s="37"/>
      <c r="B251" s="38"/>
      <c r="C251" s="39"/>
      <c r="D251" s="216" t="s">
        <v>146</v>
      </c>
      <c r="E251" s="39"/>
      <c r="F251" s="217" t="s">
        <v>490</v>
      </c>
      <c r="G251" s="39"/>
      <c r="H251" s="39"/>
      <c r="I251" s="218"/>
      <c r="J251" s="39"/>
      <c r="K251" s="39"/>
      <c r="L251" s="43"/>
      <c r="M251" s="219"/>
      <c r="N251" s="220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146</v>
      </c>
      <c r="AU251" s="16" t="s">
        <v>79</v>
      </c>
    </row>
    <row r="252" s="12" customFormat="1" ht="22.8" customHeight="1">
      <c r="A252" s="12"/>
      <c r="B252" s="187"/>
      <c r="C252" s="188"/>
      <c r="D252" s="189" t="s">
        <v>68</v>
      </c>
      <c r="E252" s="201" t="s">
        <v>491</v>
      </c>
      <c r="F252" s="201" t="s">
        <v>492</v>
      </c>
      <c r="G252" s="188"/>
      <c r="H252" s="188"/>
      <c r="I252" s="191"/>
      <c r="J252" s="202">
        <f>BK252</f>
        <v>0</v>
      </c>
      <c r="K252" s="188"/>
      <c r="L252" s="193"/>
      <c r="M252" s="194"/>
      <c r="N252" s="195"/>
      <c r="O252" s="195"/>
      <c r="P252" s="196">
        <f>SUM(P253:P260)</f>
        <v>0</v>
      </c>
      <c r="Q252" s="195"/>
      <c r="R252" s="196">
        <f>SUM(R253:R260)</f>
        <v>0.0033299999999999996</v>
      </c>
      <c r="S252" s="195"/>
      <c r="T252" s="197">
        <f>SUM(T253:T260)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8" t="s">
        <v>79</v>
      </c>
      <c r="AT252" s="199" t="s">
        <v>68</v>
      </c>
      <c r="AU252" s="199" t="s">
        <v>77</v>
      </c>
      <c r="AY252" s="198" t="s">
        <v>137</v>
      </c>
      <c r="BK252" s="200">
        <f>SUM(BK253:BK260)</f>
        <v>0</v>
      </c>
    </row>
    <row r="253" s="2" customFormat="1" ht="16.5" customHeight="1">
      <c r="A253" s="37"/>
      <c r="B253" s="38"/>
      <c r="C253" s="203" t="s">
        <v>493</v>
      </c>
      <c r="D253" s="203" t="s">
        <v>139</v>
      </c>
      <c r="E253" s="204" t="s">
        <v>494</v>
      </c>
      <c r="F253" s="205" t="s">
        <v>495</v>
      </c>
      <c r="G253" s="206" t="s">
        <v>295</v>
      </c>
      <c r="H253" s="207">
        <v>1</v>
      </c>
      <c r="I253" s="208"/>
      <c r="J253" s="209">
        <f>ROUND(I253*H253,2)</f>
        <v>0</v>
      </c>
      <c r="K253" s="205" t="s">
        <v>143</v>
      </c>
      <c r="L253" s="43"/>
      <c r="M253" s="210" t="s">
        <v>19</v>
      </c>
      <c r="N253" s="211" t="s">
        <v>40</v>
      </c>
      <c r="O253" s="83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14" t="s">
        <v>220</v>
      </c>
      <c r="AT253" s="214" t="s">
        <v>139</v>
      </c>
      <c r="AU253" s="214" t="s">
        <v>79</v>
      </c>
      <c r="AY253" s="16" t="s">
        <v>137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6" t="s">
        <v>77</v>
      </c>
      <c r="BK253" s="215">
        <f>ROUND(I253*H253,2)</f>
        <v>0</v>
      </c>
      <c r="BL253" s="16" t="s">
        <v>220</v>
      </c>
      <c r="BM253" s="214" t="s">
        <v>496</v>
      </c>
    </row>
    <row r="254" s="2" customFormat="1">
      <c r="A254" s="37"/>
      <c r="B254" s="38"/>
      <c r="C254" s="39"/>
      <c r="D254" s="216" t="s">
        <v>146</v>
      </c>
      <c r="E254" s="39"/>
      <c r="F254" s="217" t="s">
        <v>497</v>
      </c>
      <c r="G254" s="39"/>
      <c r="H254" s="39"/>
      <c r="I254" s="218"/>
      <c r="J254" s="39"/>
      <c r="K254" s="39"/>
      <c r="L254" s="43"/>
      <c r="M254" s="219"/>
      <c r="N254" s="220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146</v>
      </c>
      <c r="AU254" s="16" t="s">
        <v>79</v>
      </c>
    </row>
    <row r="255" s="2" customFormat="1" ht="16.5" customHeight="1">
      <c r="A255" s="37"/>
      <c r="B255" s="38"/>
      <c r="C255" s="221" t="s">
        <v>498</v>
      </c>
      <c r="D255" s="221" t="s">
        <v>221</v>
      </c>
      <c r="E255" s="222" t="s">
        <v>499</v>
      </c>
      <c r="F255" s="223" t="s">
        <v>500</v>
      </c>
      <c r="G255" s="224" t="s">
        <v>295</v>
      </c>
      <c r="H255" s="225">
        <v>1</v>
      </c>
      <c r="I255" s="226"/>
      <c r="J255" s="227">
        <f>ROUND(I255*H255,2)</f>
        <v>0</v>
      </c>
      <c r="K255" s="223" t="s">
        <v>19</v>
      </c>
      <c r="L255" s="228"/>
      <c r="M255" s="229" t="s">
        <v>19</v>
      </c>
      <c r="N255" s="230" t="s">
        <v>40</v>
      </c>
      <c r="O255" s="83"/>
      <c r="P255" s="212">
        <f>O255*H255</f>
        <v>0</v>
      </c>
      <c r="Q255" s="212">
        <v>0.00089999999999999998</v>
      </c>
      <c r="R255" s="212">
        <f>Q255*H255</f>
        <v>0.00089999999999999998</v>
      </c>
      <c r="S255" s="212">
        <v>0</v>
      </c>
      <c r="T255" s="21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14" t="s">
        <v>303</v>
      </c>
      <c r="AT255" s="214" t="s">
        <v>221</v>
      </c>
      <c r="AU255" s="214" t="s">
        <v>79</v>
      </c>
      <c r="AY255" s="16" t="s">
        <v>137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16" t="s">
        <v>77</v>
      </c>
      <c r="BK255" s="215">
        <f>ROUND(I255*H255,2)</f>
        <v>0</v>
      </c>
      <c r="BL255" s="16" t="s">
        <v>220</v>
      </c>
      <c r="BM255" s="214" t="s">
        <v>501</v>
      </c>
    </row>
    <row r="256" s="2" customFormat="1" ht="16.5" customHeight="1">
      <c r="A256" s="37"/>
      <c r="B256" s="38"/>
      <c r="C256" s="203" t="s">
        <v>502</v>
      </c>
      <c r="D256" s="203" t="s">
        <v>139</v>
      </c>
      <c r="E256" s="204" t="s">
        <v>503</v>
      </c>
      <c r="F256" s="205" t="s">
        <v>504</v>
      </c>
      <c r="G256" s="206" t="s">
        <v>295</v>
      </c>
      <c r="H256" s="207">
        <v>1</v>
      </c>
      <c r="I256" s="208"/>
      <c r="J256" s="209">
        <f>ROUND(I256*H256,2)</f>
        <v>0</v>
      </c>
      <c r="K256" s="205" t="s">
        <v>143</v>
      </c>
      <c r="L256" s="43"/>
      <c r="M256" s="210" t="s">
        <v>19</v>
      </c>
      <c r="N256" s="211" t="s">
        <v>40</v>
      </c>
      <c r="O256" s="83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14" t="s">
        <v>220</v>
      </c>
      <c r="AT256" s="214" t="s">
        <v>139</v>
      </c>
      <c r="AU256" s="214" t="s">
        <v>79</v>
      </c>
      <c r="AY256" s="16" t="s">
        <v>137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6" t="s">
        <v>77</v>
      </c>
      <c r="BK256" s="215">
        <f>ROUND(I256*H256,2)</f>
        <v>0</v>
      </c>
      <c r="BL256" s="16" t="s">
        <v>220</v>
      </c>
      <c r="BM256" s="214" t="s">
        <v>505</v>
      </c>
    </row>
    <row r="257" s="2" customFormat="1">
      <c r="A257" s="37"/>
      <c r="B257" s="38"/>
      <c r="C257" s="39"/>
      <c r="D257" s="216" t="s">
        <v>146</v>
      </c>
      <c r="E257" s="39"/>
      <c r="F257" s="217" t="s">
        <v>506</v>
      </c>
      <c r="G257" s="39"/>
      <c r="H257" s="39"/>
      <c r="I257" s="218"/>
      <c r="J257" s="39"/>
      <c r="K257" s="39"/>
      <c r="L257" s="43"/>
      <c r="M257" s="219"/>
      <c r="N257" s="220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146</v>
      </c>
      <c r="AU257" s="16" t="s">
        <v>79</v>
      </c>
    </row>
    <row r="258" s="2" customFormat="1" ht="16.5" customHeight="1">
      <c r="A258" s="37"/>
      <c r="B258" s="38"/>
      <c r="C258" s="221" t="s">
        <v>507</v>
      </c>
      <c r="D258" s="221" t="s">
        <v>221</v>
      </c>
      <c r="E258" s="222" t="s">
        <v>508</v>
      </c>
      <c r="F258" s="223" t="s">
        <v>509</v>
      </c>
      <c r="G258" s="224" t="s">
        <v>295</v>
      </c>
      <c r="H258" s="225">
        <v>1</v>
      </c>
      <c r="I258" s="226"/>
      <c r="J258" s="227">
        <f>ROUND(I258*H258,2)</f>
        <v>0</v>
      </c>
      <c r="K258" s="223" t="s">
        <v>143</v>
      </c>
      <c r="L258" s="228"/>
      <c r="M258" s="229" t="s">
        <v>19</v>
      </c>
      <c r="N258" s="230" t="s">
        <v>40</v>
      </c>
      <c r="O258" s="83"/>
      <c r="P258" s="212">
        <f>O258*H258</f>
        <v>0</v>
      </c>
      <c r="Q258" s="212">
        <v>0.0024299999999999999</v>
      </c>
      <c r="R258" s="212">
        <f>Q258*H258</f>
        <v>0.0024299999999999999</v>
      </c>
      <c r="S258" s="212">
        <v>0</v>
      </c>
      <c r="T258" s="21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14" t="s">
        <v>303</v>
      </c>
      <c r="AT258" s="214" t="s">
        <v>221</v>
      </c>
      <c r="AU258" s="214" t="s">
        <v>79</v>
      </c>
      <c r="AY258" s="16" t="s">
        <v>137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6" t="s">
        <v>77</v>
      </c>
      <c r="BK258" s="215">
        <f>ROUND(I258*H258,2)</f>
        <v>0</v>
      </c>
      <c r="BL258" s="16" t="s">
        <v>220</v>
      </c>
      <c r="BM258" s="214" t="s">
        <v>510</v>
      </c>
    </row>
    <row r="259" s="2" customFormat="1" ht="16.5" customHeight="1">
      <c r="A259" s="37"/>
      <c r="B259" s="38"/>
      <c r="C259" s="203" t="s">
        <v>511</v>
      </c>
      <c r="D259" s="203" t="s">
        <v>139</v>
      </c>
      <c r="E259" s="204" t="s">
        <v>512</v>
      </c>
      <c r="F259" s="205" t="s">
        <v>513</v>
      </c>
      <c r="G259" s="206" t="s">
        <v>295</v>
      </c>
      <c r="H259" s="207">
        <v>1</v>
      </c>
      <c r="I259" s="208"/>
      <c r="J259" s="209">
        <f>ROUND(I259*H259,2)</f>
        <v>0</v>
      </c>
      <c r="K259" s="205" t="s">
        <v>143</v>
      </c>
      <c r="L259" s="43"/>
      <c r="M259" s="210" t="s">
        <v>19</v>
      </c>
      <c r="N259" s="211" t="s">
        <v>40</v>
      </c>
      <c r="O259" s="83"/>
      <c r="P259" s="212">
        <f>O259*H259</f>
        <v>0</v>
      </c>
      <c r="Q259" s="212">
        <v>0</v>
      </c>
      <c r="R259" s="212">
        <f>Q259*H259</f>
        <v>0</v>
      </c>
      <c r="S259" s="212">
        <v>0</v>
      </c>
      <c r="T259" s="21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14" t="s">
        <v>220</v>
      </c>
      <c r="AT259" s="214" t="s">
        <v>139</v>
      </c>
      <c r="AU259" s="214" t="s">
        <v>79</v>
      </c>
      <c r="AY259" s="16" t="s">
        <v>137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16" t="s">
        <v>77</v>
      </c>
      <c r="BK259" s="215">
        <f>ROUND(I259*H259,2)</f>
        <v>0</v>
      </c>
      <c r="BL259" s="16" t="s">
        <v>220</v>
      </c>
      <c r="BM259" s="214" t="s">
        <v>514</v>
      </c>
    </row>
    <row r="260" s="2" customFormat="1">
      <c r="A260" s="37"/>
      <c r="B260" s="38"/>
      <c r="C260" s="39"/>
      <c r="D260" s="216" t="s">
        <v>146</v>
      </c>
      <c r="E260" s="39"/>
      <c r="F260" s="217" t="s">
        <v>515</v>
      </c>
      <c r="G260" s="39"/>
      <c r="H260" s="39"/>
      <c r="I260" s="218"/>
      <c r="J260" s="39"/>
      <c r="K260" s="39"/>
      <c r="L260" s="43"/>
      <c r="M260" s="219"/>
      <c r="N260" s="220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146</v>
      </c>
      <c r="AU260" s="16" t="s">
        <v>79</v>
      </c>
    </row>
    <row r="261" s="12" customFormat="1" ht="22.8" customHeight="1">
      <c r="A261" s="12"/>
      <c r="B261" s="187"/>
      <c r="C261" s="188"/>
      <c r="D261" s="189" t="s">
        <v>68</v>
      </c>
      <c r="E261" s="201" t="s">
        <v>516</v>
      </c>
      <c r="F261" s="201" t="s">
        <v>517</v>
      </c>
      <c r="G261" s="188"/>
      <c r="H261" s="188"/>
      <c r="I261" s="191"/>
      <c r="J261" s="202">
        <f>BK261</f>
        <v>0</v>
      </c>
      <c r="K261" s="188"/>
      <c r="L261" s="193"/>
      <c r="M261" s="194"/>
      <c r="N261" s="195"/>
      <c r="O261" s="195"/>
      <c r="P261" s="196">
        <f>SUM(P262:P263)</f>
        <v>0</v>
      </c>
      <c r="Q261" s="195"/>
      <c r="R261" s="196">
        <f>SUM(R262:R263)</f>
        <v>0</v>
      </c>
      <c r="S261" s="195"/>
      <c r="T261" s="197">
        <f>SUM(T262:T263)</f>
        <v>0.2616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8" t="s">
        <v>79</v>
      </c>
      <c r="AT261" s="199" t="s">
        <v>68</v>
      </c>
      <c r="AU261" s="199" t="s">
        <v>77</v>
      </c>
      <c r="AY261" s="198" t="s">
        <v>137</v>
      </c>
      <c r="BK261" s="200">
        <f>SUM(BK262:BK263)</f>
        <v>0</v>
      </c>
    </row>
    <row r="262" s="2" customFormat="1" ht="16.5" customHeight="1">
      <c r="A262" s="37"/>
      <c r="B262" s="38"/>
      <c r="C262" s="203" t="s">
        <v>518</v>
      </c>
      <c r="D262" s="203" t="s">
        <v>139</v>
      </c>
      <c r="E262" s="204" t="s">
        <v>519</v>
      </c>
      <c r="F262" s="205" t="s">
        <v>520</v>
      </c>
      <c r="G262" s="206" t="s">
        <v>142</v>
      </c>
      <c r="H262" s="207">
        <v>8.7200000000000006</v>
      </c>
      <c r="I262" s="208"/>
      <c r="J262" s="209">
        <f>ROUND(I262*H262,2)</f>
        <v>0</v>
      </c>
      <c r="K262" s="205" t="s">
        <v>143</v>
      </c>
      <c r="L262" s="43"/>
      <c r="M262" s="210" t="s">
        <v>19</v>
      </c>
      <c r="N262" s="211" t="s">
        <v>40</v>
      </c>
      <c r="O262" s="83"/>
      <c r="P262" s="212">
        <f>O262*H262</f>
        <v>0</v>
      </c>
      <c r="Q262" s="212">
        <v>0</v>
      </c>
      <c r="R262" s="212">
        <f>Q262*H262</f>
        <v>0</v>
      </c>
      <c r="S262" s="212">
        <v>0.029999999999999999</v>
      </c>
      <c r="T262" s="213">
        <f>S262*H262</f>
        <v>0.2616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14" t="s">
        <v>220</v>
      </c>
      <c r="AT262" s="214" t="s">
        <v>139</v>
      </c>
      <c r="AU262" s="214" t="s">
        <v>79</v>
      </c>
      <c r="AY262" s="16" t="s">
        <v>137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6" t="s">
        <v>77</v>
      </c>
      <c r="BK262" s="215">
        <f>ROUND(I262*H262,2)</f>
        <v>0</v>
      </c>
      <c r="BL262" s="16" t="s">
        <v>220</v>
      </c>
      <c r="BM262" s="214" t="s">
        <v>521</v>
      </c>
    </row>
    <row r="263" s="2" customFormat="1">
      <c r="A263" s="37"/>
      <c r="B263" s="38"/>
      <c r="C263" s="39"/>
      <c r="D263" s="216" t="s">
        <v>146</v>
      </c>
      <c r="E263" s="39"/>
      <c r="F263" s="217" t="s">
        <v>522</v>
      </c>
      <c r="G263" s="39"/>
      <c r="H263" s="39"/>
      <c r="I263" s="218"/>
      <c r="J263" s="39"/>
      <c r="K263" s="39"/>
      <c r="L263" s="43"/>
      <c r="M263" s="219"/>
      <c r="N263" s="220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146</v>
      </c>
      <c r="AU263" s="16" t="s">
        <v>79</v>
      </c>
    </row>
    <row r="264" s="12" customFormat="1" ht="22.8" customHeight="1">
      <c r="A264" s="12"/>
      <c r="B264" s="187"/>
      <c r="C264" s="188"/>
      <c r="D264" s="189" t="s">
        <v>68</v>
      </c>
      <c r="E264" s="201" t="s">
        <v>523</v>
      </c>
      <c r="F264" s="201" t="s">
        <v>524</v>
      </c>
      <c r="G264" s="188"/>
      <c r="H264" s="188"/>
      <c r="I264" s="191"/>
      <c r="J264" s="202">
        <f>BK264</f>
        <v>0</v>
      </c>
      <c r="K264" s="188"/>
      <c r="L264" s="193"/>
      <c r="M264" s="194"/>
      <c r="N264" s="195"/>
      <c r="O264" s="195"/>
      <c r="P264" s="196">
        <f>SUM(P265:P272)</f>
        <v>0</v>
      </c>
      <c r="Q264" s="195"/>
      <c r="R264" s="196">
        <f>SUM(R265:R272)</f>
        <v>1.5810837000000002</v>
      </c>
      <c r="S264" s="195"/>
      <c r="T264" s="197">
        <f>SUM(T265:T272)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98" t="s">
        <v>79</v>
      </c>
      <c r="AT264" s="199" t="s">
        <v>68</v>
      </c>
      <c r="AU264" s="199" t="s">
        <v>77</v>
      </c>
      <c r="AY264" s="198" t="s">
        <v>137</v>
      </c>
      <c r="BK264" s="200">
        <f>SUM(BK265:BK272)</f>
        <v>0</v>
      </c>
    </row>
    <row r="265" s="2" customFormat="1" ht="37.8" customHeight="1">
      <c r="A265" s="37"/>
      <c r="B265" s="38"/>
      <c r="C265" s="203" t="s">
        <v>525</v>
      </c>
      <c r="D265" s="203" t="s">
        <v>139</v>
      </c>
      <c r="E265" s="204" t="s">
        <v>526</v>
      </c>
      <c r="F265" s="205" t="s">
        <v>527</v>
      </c>
      <c r="G265" s="206" t="s">
        <v>142</v>
      </c>
      <c r="H265" s="207">
        <v>18.600000000000001</v>
      </c>
      <c r="I265" s="208"/>
      <c r="J265" s="209">
        <f>ROUND(I265*H265,2)</f>
        <v>0</v>
      </c>
      <c r="K265" s="205" t="s">
        <v>143</v>
      </c>
      <c r="L265" s="43"/>
      <c r="M265" s="210" t="s">
        <v>19</v>
      </c>
      <c r="N265" s="211" t="s">
        <v>40</v>
      </c>
      <c r="O265" s="83"/>
      <c r="P265" s="212">
        <f>O265*H265</f>
        <v>0</v>
      </c>
      <c r="Q265" s="212">
        <v>0.059709999999999999</v>
      </c>
      <c r="R265" s="212">
        <f>Q265*H265</f>
        <v>1.110606</v>
      </c>
      <c r="S265" s="212">
        <v>0</v>
      </c>
      <c r="T265" s="21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14" t="s">
        <v>220</v>
      </c>
      <c r="AT265" s="214" t="s">
        <v>139</v>
      </c>
      <c r="AU265" s="214" t="s">
        <v>79</v>
      </c>
      <c r="AY265" s="16" t="s">
        <v>137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6" t="s">
        <v>77</v>
      </c>
      <c r="BK265" s="215">
        <f>ROUND(I265*H265,2)</f>
        <v>0</v>
      </c>
      <c r="BL265" s="16" t="s">
        <v>220</v>
      </c>
      <c r="BM265" s="214" t="s">
        <v>528</v>
      </c>
    </row>
    <row r="266" s="2" customFormat="1">
      <c r="A266" s="37"/>
      <c r="B266" s="38"/>
      <c r="C266" s="39"/>
      <c r="D266" s="216" t="s">
        <v>146</v>
      </c>
      <c r="E266" s="39"/>
      <c r="F266" s="217" t="s">
        <v>529</v>
      </c>
      <c r="G266" s="39"/>
      <c r="H266" s="39"/>
      <c r="I266" s="218"/>
      <c r="J266" s="39"/>
      <c r="K266" s="39"/>
      <c r="L266" s="43"/>
      <c r="M266" s="219"/>
      <c r="N266" s="220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146</v>
      </c>
      <c r="AU266" s="16" t="s">
        <v>79</v>
      </c>
    </row>
    <row r="267" s="2" customFormat="1" ht="24.15" customHeight="1">
      <c r="A267" s="37"/>
      <c r="B267" s="38"/>
      <c r="C267" s="203" t="s">
        <v>530</v>
      </c>
      <c r="D267" s="203" t="s">
        <v>139</v>
      </c>
      <c r="E267" s="204" t="s">
        <v>531</v>
      </c>
      <c r="F267" s="205" t="s">
        <v>532</v>
      </c>
      <c r="G267" s="206" t="s">
        <v>142</v>
      </c>
      <c r="H267" s="207">
        <v>3.4500000000000002</v>
      </c>
      <c r="I267" s="208"/>
      <c r="J267" s="209">
        <f>ROUND(I267*H267,2)</f>
        <v>0</v>
      </c>
      <c r="K267" s="205" t="s">
        <v>143</v>
      </c>
      <c r="L267" s="43"/>
      <c r="M267" s="210" t="s">
        <v>19</v>
      </c>
      <c r="N267" s="211" t="s">
        <v>40</v>
      </c>
      <c r="O267" s="83"/>
      <c r="P267" s="212">
        <f>O267*H267</f>
        <v>0</v>
      </c>
      <c r="Q267" s="212">
        <v>0.015769999999999999</v>
      </c>
      <c r="R267" s="212">
        <f>Q267*H267</f>
        <v>0.054406500000000003</v>
      </c>
      <c r="S267" s="212">
        <v>0</v>
      </c>
      <c r="T267" s="21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14" t="s">
        <v>220</v>
      </c>
      <c r="AT267" s="214" t="s">
        <v>139</v>
      </c>
      <c r="AU267" s="214" t="s">
        <v>79</v>
      </c>
      <c r="AY267" s="16" t="s">
        <v>137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16" t="s">
        <v>77</v>
      </c>
      <c r="BK267" s="215">
        <f>ROUND(I267*H267,2)</f>
        <v>0</v>
      </c>
      <c r="BL267" s="16" t="s">
        <v>220</v>
      </c>
      <c r="BM267" s="214" t="s">
        <v>533</v>
      </c>
    </row>
    <row r="268" s="2" customFormat="1">
      <c r="A268" s="37"/>
      <c r="B268" s="38"/>
      <c r="C268" s="39"/>
      <c r="D268" s="216" t="s">
        <v>146</v>
      </c>
      <c r="E268" s="39"/>
      <c r="F268" s="217" t="s">
        <v>534</v>
      </c>
      <c r="G268" s="39"/>
      <c r="H268" s="39"/>
      <c r="I268" s="218"/>
      <c r="J268" s="39"/>
      <c r="K268" s="39"/>
      <c r="L268" s="43"/>
      <c r="M268" s="219"/>
      <c r="N268" s="220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146</v>
      </c>
      <c r="AU268" s="16" t="s">
        <v>79</v>
      </c>
    </row>
    <row r="269" s="2" customFormat="1" ht="24.15" customHeight="1">
      <c r="A269" s="37"/>
      <c r="B269" s="38"/>
      <c r="C269" s="203" t="s">
        <v>535</v>
      </c>
      <c r="D269" s="203" t="s">
        <v>139</v>
      </c>
      <c r="E269" s="204" t="s">
        <v>536</v>
      </c>
      <c r="F269" s="205" t="s">
        <v>537</v>
      </c>
      <c r="G269" s="206" t="s">
        <v>142</v>
      </c>
      <c r="H269" s="207">
        <v>12.720000000000001</v>
      </c>
      <c r="I269" s="208"/>
      <c r="J269" s="209">
        <f>ROUND(I269*H269,2)</f>
        <v>0</v>
      </c>
      <c r="K269" s="205" t="s">
        <v>143</v>
      </c>
      <c r="L269" s="43"/>
      <c r="M269" s="210" t="s">
        <v>19</v>
      </c>
      <c r="N269" s="211" t="s">
        <v>40</v>
      </c>
      <c r="O269" s="83"/>
      <c r="P269" s="212">
        <f>O269*H269</f>
        <v>0</v>
      </c>
      <c r="Q269" s="212">
        <v>0.032710000000000003</v>
      </c>
      <c r="R269" s="212">
        <f>Q269*H269</f>
        <v>0.41607120000000009</v>
      </c>
      <c r="S269" s="212">
        <v>0</v>
      </c>
      <c r="T269" s="21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14" t="s">
        <v>220</v>
      </c>
      <c r="AT269" s="214" t="s">
        <v>139</v>
      </c>
      <c r="AU269" s="214" t="s">
        <v>79</v>
      </c>
      <c r="AY269" s="16" t="s">
        <v>137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16" t="s">
        <v>77</v>
      </c>
      <c r="BK269" s="215">
        <f>ROUND(I269*H269,2)</f>
        <v>0</v>
      </c>
      <c r="BL269" s="16" t="s">
        <v>220</v>
      </c>
      <c r="BM269" s="214" t="s">
        <v>538</v>
      </c>
    </row>
    <row r="270" s="2" customFormat="1">
      <c r="A270" s="37"/>
      <c r="B270" s="38"/>
      <c r="C270" s="39"/>
      <c r="D270" s="216" t="s">
        <v>146</v>
      </c>
      <c r="E270" s="39"/>
      <c r="F270" s="217" t="s">
        <v>539</v>
      </c>
      <c r="G270" s="39"/>
      <c r="H270" s="39"/>
      <c r="I270" s="218"/>
      <c r="J270" s="39"/>
      <c r="K270" s="39"/>
      <c r="L270" s="43"/>
      <c r="M270" s="219"/>
      <c r="N270" s="220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146</v>
      </c>
      <c r="AU270" s="16" t="s">
        <v>79</v>
      </c>
    </row>
    <row r="271" s="2" customFormat="1" ht="37.8" customHeight="1">
      <c r="A271" s="37"/>
      <c r="B271" s="38"/>
      <c r="C271" s="203" t="s">
        <v>540</v>
      </c>
      <c r="D271" s="203" t="s">
        <v>139</v>
      </c>
      <c r="E271" s="204" t="s">
        <v>541</v>
      </c>
      <c r="F271" s="205" t="s">
        <v>542</v>
      </c>
      <c r="G271" s="206" t="s">
        <v>177</v>
      </c>
      <c r="H271" s="207">
        <v>1.581</v>
      </c>
      <c r="I271" s="208"/>
      <c r="J271" s="209">
        <f>ROUND(I271*H271,2)</f>
        <v>0</v>
      </c>
      <c r="K271" s="205" t="s">
        <v>143</v>
      </c>
      <c r="L271" s="43"/>
      <c r="M271" s="210" t="s">
        <v>19</v>
      </c>
      <c r="N271" s="211" t="s">
        <v>40</v>
      </c>
      <c r="O271" s="83"/>
      <c r="P271" s="212">
        <f>O271*H271</f>
        <v>0</v>
      </c>
      <c r="Q271" s="212">
        <v>0</v>
      </c>
      <c r="R271" s="212">
        <f>Q271*H271</f>
        <v>0</v>
      </c>
      <c r="S271" s="212">
        <v>0</v>
      </c>
      <c r="T271" s="21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14" t="s">
        <v>220</v>
      </c>
      <c r="AT271" s="214" t="s">
        <v>139</v>
      </c>
      <c r="AU271" s="214" t="s">
        <v>79</v>
      </c>
      <c r="AY271" s="16" t="s">
        <v>137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16" t="s">
        <v>77</v>
      </c>
      <c r="BK271" s="215">
        <f>ROUND(I271*H271,2)</f>
        <v>0</v>
      </c>
      <c r="BL271" s="16" t="s">
        <v>220</v>
      </c>
      <c r="BM271" s="214" t="s">
        <v>543</v>
      </c>
    </row>
    <row r="272" s="2" customFormat="1">
      <c r="A272" s="37"/>
      <c r="B272" s="38"/>
      <c r="C272" s="39"/>
      <c r="D272" s="216" t="s">
        <v>146</v>
      </c>
      <c r="E272" s="39"/>
      <c r="F272" s="217" t="s">
        <v>544</v>
      </c>
      <c r="G272" s="39"/>
      <c r="H272" s="39"/>
      <c r="I272" s="218"/>
      <c r="J272" s="39"/>
      <c r="K272" s="39"/>
      <c r="L272" s="43"/>
      <c r="M272" s="219"/>
      <c r="N272" s="220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146</v>
      </c>
      <c r="AU272" s="16" t="s">
        <v>79</v>
      </c>
    </row>
    <row r="273" s="12" customFormat="1" ht="22.8" customHeight="1">
      <c r="A273" s="12"/>
      <c r="B273" s="187"/>
      <c r="C273" s="188"/>
      <c r="D273" s="189" t="s">
        <v>68</v>
      </c>
      <c r="E273" s="201" t="s">
        <v>545</v>
      </c>
      <c r="F273" s="201" t="s">
        <v>546</v>
      </c>
      <c r="G273" s="188"/>
      <c r="H273" s="188"/>
      <c r="I273" s="191"/>
      <c r="J273" s="202">
        <f>BK273</f>
        <v>0</v>
      </c>
      <c r="K273" s="188"/>
      <c r="L273" s="193"/>
      <c r="M273" s="194"/>
      <c r="N273" s="195"/>
      <c r="O273" s="195"/>
      <c r="P273" s="196">
        <f>SUM(P274:P291)</f>
        <v>0</v>
      </c>
      <c r="Q273" s="195"/>
      <c r="R273" s="196">
        <f>SUM(R274:R291)</f>
        <v>0.020549999999999999</v>
      </c>
      <c r="S273" s="195"/>
      <c r="T273" s="197">
        <f>SUM(T274:T291)</f>
        <v>0.78175499999999998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8" t="s">
        <v>79</v>
      </c>
      <c r="AT273" s="199" t="s">
        <v>68</v>
      </c>
      <c r="AU273" s="199" t="s">
        <v>77</v>
      </c>
      <c r="AY273" s="198" t="s">
        <v>137</v>
      </c>
      <c r="BK273" s="200">
        <f>SUM(BK274:BK291)</f>
        <v>0</v>
      </c>
    </row>
    <row r="274" s="2" customFormat="1" ht="16.5" customHeight="1">
      <c r="A274" s="37"/>
      <c r="B274" s="38"/>
      <c r="C274" s="203" t="s">
        <v>547</v>
      </c>
      <c r="D274" s="203" t="s">
        <v>139</v>
      </c>
      <c r="E274" s="204" t="s">
        <v>548</v>
      </c>
      <c r="F274" s="205" t="s">
        <v>549</v>
      </c>
      <c r="G274" s="206" t="s">
        <v>295</v>
      </c>
      <c r="H274" s="207">
        <v>1</v>
      </c>
      <c r="I274" s="208"/>
      <c r="J274" s="209">
        <f>ROUND(I274*H274,2)</f>
        <v>0</v>
      </c>
      <c r="K274" s="205" t="s">
        <v>143</v>
      </c>
      <c r="L274" s="43"/>
      <c r="M274" s="210" t="s">
        <v>19</v>
      </c>
      <c r="N274" s="211" t="s">
        <v>40</v>
      </c>
      <c r="O274" s="83"/>
      <c r="P274" s="212">
        <f>O274*H274</f>
        <v>0</v>
      </c>
      <c r="Q274" s="212">
        <v>0</v>
      </c>
      <c r="R274" s="212">
        <f>Q274*H274</f>
        <v>0</v>
      </c>
      <c r="S274" s="212">
        <v>0.001</v>
      </c>
      <c r="T274" s="213">
        <f>S274*H274</f>
        <v>0.001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14" t="s">
        <v>220</v>
      </c>
      <c r="AT274" s="214" t="s">
        <v>139</v>
      </c>
      <c r="AU274" s="214" t="s">
        <v>79</v>
      </c>
      <c r="AY274" s="16" t="s">
        <v>137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77</v>
      </c>
      <c r="BK274" s="215">
        <f>ROUND(I274*H274,2)</f>
        <v>0</v>
      </c>
      <c r="BL274" s="16" t="s">
        <v>220</v>
      </c>
      <c r="BM274" s="214" t="s">
        <v>550</v>
      </c>
    </row>
    <row r="275" s="2" customFormat="1">
      <c r="A275" s="37"/>
      <c r="B275" s="38"/>
      <c r="C275" s="39"/>
      <c r="D275" s="216" t="s">
        <v>146</v>
      </c>
      <c r="E275" s="39"/>
      <c r="F275" s="217" t="s">
        <v>551</v>
      </c>
      <c r="G275" s="39"/>
      <c r="H275" s="39"/>
      <c r="I275" s="218"/>
      <c r="J275" s="39"/>
      <c r="K275" s="39"/>
      <c r="L275" s="43"/>
      <c r="M275" s="219"/>
      <c r="N275" s="220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146</v>
      </c>
      <c r="AU275" s="16" t="s">
        <v>79</v>
      </c>
    </row>
    <row r="276" s="2" customFormat="1" ht="24.15" customHeight="1">
      <c r="A276" s="37"/>
      <c r="B276" s="38"/>
      <c r="C276" s="203" t="s">
        <v>552</v>
      </c>
      <c r="D276" s="203" t="s">
        <v>139</v>
      </c>
      <c r="E276" s="204" t="s">
        <v>553</v>
      </c>
      <c r="F276" s="205" t="s">
        <v>554</v>
      </c>
      <c r="G276" s="206" t="s">
        <v>295</v>
      </c>
      <c r="H276" s="207">
        <v>0.90000000000000002</v>
      </c>
      <c r="I276" s="208"/>
      <c r="J276" s="209">
        <f>ROUND(I276*H276,2)</f>
        <v>0</v>
      </c>
      <c r="K276" s="205" t="s">
        <v>143</v>
      </c>
      <c r="L276" s="43"/>
      <c r="M276" s="210" t="s">
        <v>19</v>
      </c>
      <c r="N276" s="211" t="s">
        <v>40</v>
      </c>
      <c r="O276" s="83"/>
      <c r="P276" s="212">
        <f>O276*H276</f>
        <v>0</v>
      </c>
      <c r="Q276" s="212">
        <v>0</v>
      </c>
      <c r="R276" s="212">
        <f>Q276*H276</f>
        <v>0</v>
      </c>
      <c r="S276" s="212">
        <v>0</v>
      </c>
      <c r="T276" s="21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14" t="s">
        <v>220</v>
      </c>
      <c r="AT276" s="214" t="s">
        <v>139</v>
      </c>
      <c r="AU276" s="214" t="s">
        <v>79</v>
      </c>
      <c r="AY276" s="16" t="s">
        <v>137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16" t="s">
        <v>77</v>
      </c>
      <c r="BK276" s="215">
        <f>ROUND(I276*H276,2)</f>
        <v>0</v>
      </c>
      <c r="BL276" s="16" t="s">
        <v>220</v>
      </c>
      <c r="BM276" s="214" t="s">
        <v>555</v>
      </c>
    </row>
    <row r="277" s="2" customFormat="1">
      <c r="A277" s="37"/>
      <c r="B277" s="38"/>
      <c r="C277" s="39"/>
      <c r="D277" s="216" t="s">
        <v>146</v>
      </c>
      <c r="E277" s="39"/>
      <c r="F277" s="217" t="s">
        <v>556</v>
      </c>
      <c r="G277" s="39"/>
      <c r="H277" s="39"/>
      <c r="I277" s="218"/>
      <c r="J277" s="39"/>
      <c r="K277" s="39"/>
      <c r="L277" s="43"/>
      <c r="M277" s="219"/>
      <c r="N277" s="220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146</v>
      </c>
      <c r="AU277" s="16" t="s">
        <v>79</v>
      </c>
    </row>
    <row r="278" s="2" customFormat="1" ht="21.75" customHeight="1">
      <c r="A278" s="37"/>
      <c r="B278" s="38"/>
      <c r="C278" s="221" t="s">
        <v>557</v>
      </c>
      <c r="D278" s="221" t="s">
        <v>221</v>
      </c>
      <c r="E278" s="222" t="s">
        <v>558</v>
      </c>
      <c r="F278" s="223" t="s">
        <v>559</v>
      </c>
      <c r="G278" s="224" t="s">
        <v>295</v>
      </c>
      <c r="H278" s="225">
        <v>0.90000000000000002</v>
      </c>
      <c r="I278" s="226"/>
      <c r="J278" s="227">
        <f>ROUND(I278*H278,2)</f>
        <v>0</v>
      </c>
      <c r="K278" s="223" t="s">
        <v>143</v>
      </c>
      <c r="L278" s="228"/>
      <c r="M278" s="229" t="s">
        <v>19</v>
      </c>
      <c r="N278" s="230" t="s">
        <v>40</v>
      </c>
      <c r="O278" s="83"/>
      <c r="P278" s="212">
        <f>O278*H278</f>
        <v>0</v>
      </c>
      <c r="Q278" s="212">
        <v>0.021499999999999998</v>
      </c>
      <c r="R278" s="212">
        <f>Q278*H278</f>
        <v>0.019349999999999999</v>
      </c>
      <c r="S278" s="212">
        <v>0</v>
      </c>
      <c r="T278" s="21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14" t="s">
        <v>303</v>
      </c>
      <c r="AT278" s="214" t="s">
        <v>221</v>
      </c>
      <c r="AU278" s="214" t="s">
        <v>79</v>
      </c>
      <c r="AY278" s="16" t="s">
        <v>137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6" t="s">
        <v>77</v>
      </c>
      <c r="BK278" s="215">
        <f>ROUND(I278*H278,2)</f>
        <v>0</v>
      </c>
      <c r="BL278" s="16" t="s">
        <v>220</v>
      </c>
      <c r="BM278" s="214" t="s">
        <v>560</v>
      </c>
    </row>
    <row r="279" s="2" customFormat="1">
      <c r="A279" s="37"/>
      <c r="B279" s="38"/>
      <c r="C279" s="39"/>
      <c r="D279" s="233" t="s">
        <v>561</v>
      </c>
      <c r="E279" s="39"/>
      <c r="F279" s="243" t="s">
        <v>562</v>
      </c>
      <c r="G279" s="39"/>
      <c r="H279" s="39"/>
      <c r="I279" s="218"/>
      <c r="J279" s="39"/>
      <c r="K279" s="39"/>
      <c r="L279" s="43"/>
      <c r="M279" s="219"/>
      <c r="N279" s="220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561</v>
      </c>
      <c r="AU279" s="16" t="s">
        <v>79</v>
      </c>
    </row>
    <row r="280" s="2" customFormat="1" ht="24.15" customHeight="1">
      <c r="A280" s="37"/>
      <c r="B280" s="38"/>
      <c r="C280" s="203" t="s">
        <v>563</v>
      </c>
      <c r="D280" s="203" t="s">
        <v>139</v>
      </c>
      <c r="E280" s="204" t="s">
        <v>564</v>
      </c>
      <c r="F280" s="205" t="s">
        <v>565</v>
      </c>
      <c r="G280" s="206" t="s">
        <v>295</v>
      </c>
      <c r="H280" s="207">
        <v>1</v>
      </c>
      <c r="I280" s="208"/>
      <c r="J280" s="209">
        <f>ROUND(I280*H280,2)</f>
        <v>0</v>
      </c>
      <c r="K280" s="205" t="s">
        <v>143</v>
      </c>
      <c r="L280" s="43"/>
      <c r="M280" s="210" t="s">
        <v>19</v>
      </c>
      <c r="N280" s="211" t="s">
        <v>40</v>
      </c>
      <c r="O280" s="83"/>
      <c r="P280" s="212">
        <f>O280*H280</f>
        <v>0</v>
      </c>
      <c r="Q280" s="212">
        <v>0</v>
      </c>
      <c r="R280" s="212">
        <f>Q280*H280</f>
        <v>0</v>
      </c>
      <c r="S280" s="212">
        <v>0.024</v>
      </c>
      <c r="T280" s="213">
        <f>S280*H280</f>
        <v>0.024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14" t="s">
        <v>220</v>
      </c>
      <c r="AT280" s="214" t="s">
        <v>139</v>
      </c>
      <c r="AU280" s="214" t="s">
        <v>79</v>
      </c>
      <c r="AY280" s="16" t="s">
        <v>137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6" t="s">
        <v>77</v>
      </c>
      <c r="BK280" s="215">
        <f>ROUND(I280*H280,2)</f>
        <v>0</v>
      </c>
      <c r="BL280" s="16" t="s">
        <v>220</v>
      </c>
      <c r="BM280" s="214" t="s">
        <v>566</v>
      </c>
    </row>
    <row r="281" s="2" customFormat="1">
      <c r="A281" s="37"/>
      <c r="B281" s="38"/>
      <c r="C281" s="39"/>
      <c r="D281" s="216" t="s">
        <v>146</v>
      </c>
      <c r="E281" s="39"/>
      <c r="F281" s="217" t="s">
        <v>567</v>
      </c>
      <c r="G281" s="39"/>
      <c r="H281" s="39"/>
      <c r="I281" s="218"/>
      <c r="J281" s="39"/>
      <c r="K281" s="39"/>
      <c r="L281" s="43"/>
      <c r="M281" s="219"/>
      <c r="N281" s="220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146</v>
      </c>
      <c r="AU281" s="16" t="s">
        <v>79</v>
      </c>
    </row>
    <row r="282" s="2" customFormat="1" ht="16.5" customHeight="1">
      <c r="A282" s="37"/>
      <c r="B282" s="38"/>
      <c r="C282" s="203" t="s">
        <v>568</v>
      </c>
      <c r="D282" s="203" t="s">
        <v>139</v>
      </c>
      <c r="E282" s="204" t="s">
        <v>569</v>
      </c>
      <c r="F282" s="205" t="s">
        <v>570</v>
      </c>
      <c r="G282" s="206" t="s">
        <v>155</v>
      </c>
      <c r="H282" s="207">
        <v>6</v>
      </c>
      <c r="I282" s="208"/>
      <c r="J282" s="209">
        <f>ROUND(I282*H282,2)</f>
        <v>0</v>
      </c>
      <c r="K282" s="205" t="s">
        <v>143</v>
      </c>
      <c r="L282" s="43"/>
      <c r="M282" s="210" t="s">
        <v>19</v>
      </c>
      <c r="N282" s="211" t="s">
        <v>40</v>
      </c>
      <c r="O282" s="83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14" t="s">
        <v>220</v>
      </c>
      <c r="AT282" s="214" t="s">
        <v>139</v>
      </c>
      <c r="AU282" s="214" t="s">
        <v>79</v>
      </c>
      <c r="AY282" s="16" t="s">
        <v>137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16" t="s">
        <v>77</v>
      </c>
      <c r="BK282" s="215">
        <f>ROUND(I282*H282,2)</f>
        <v>0</v>
      </c>
      <c r="BL282" s="16" t="s">
        <v>220</v>
      </c>
      <c r="BM282" s="214" t="s">
        <v>571</v>
      </c>
    </row>
    <row r="283" s="2" customFormat="1">
      <c r="A283" s="37"/>
      <c r="B283" s="38"/>
      <c r="C283" s="39"/>
      <c r="D283" s="216" t="s">
        <v>146</v>
      </c>
      <c r="E283" s="39"/>
      <c r="F283" s="217" t="s">
        <v>572</v>
      </c>
      <c r="G283" s="39"/>
      <c r="H283" s="39"/>
      <c r="I283" s="218"/>
      <c r="J283" s="39"/>
      <c r="K283" s="39"/>
      <c r="L283" s="43"/>
      <c r="M283" s="219"/>
      <c r="N283" s="220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146</v>
      </c>
      <c r="AU283" s="16" t="s">
        <v>79</v>
      </c>
    </row>
    <row r="284" s="2" customFormat="1" ht="16.5" customHeight="1">
      <c r="A284" s="37"/>
      <c r="B284" s="38"/>
      <c r="C284" s="221" t="s">
        <v>573</v>
      </c>
      <c r="D284" s="221" t="s">
        <v>221</v>
      </c>
      <c r="E284" s="222" t="s">
        <v>574</v>
      </c>
      <c r="F284" s="223" t="s">
        <v>575</v>
      </c>
      <c r="G284" s="224" t="s">
        <v>155</v>
      </c>
      <c r="H284" s="225">
        <v>6</v>
      </c>
      <c r="I284" s="226"/>
      <c r="J284" s="227">
        <f>ROUND(I284*H284,2)</f>
        <v>0</v>
      </c>
      <c r="K284" s="223" t="s">
        <v>143</v>
      </c>
      <c r="L284" s="228"/>
      <c r="M284" s="229" t="s">
        <v>19</v>
      </c>
      <c r="N284" s="230" t="s">
        <v>40</v>
      </c>
      <c r="O284" s="83"/>
      <c r="P284" s="212">
        <f>O284*H284</f>
        <v>0</v>
      </c>
      <c r="Q284" s="212">
        <v>0.00020000000000000001</v>
      </c>
      <c r="R284" s="212">
        <f>Q284*H284</f>
        <v>0.0012000000000000001</v>
      </c>
      <c r="S284" s="212">
        <v>0</v>
      </c>
      <c r="T284" s="21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14" t="s">
        <v>303</v>
      </c>
      <c r="AT284" s="214" t="s">
        <v>221</v>
      </c>
      <c r="AU284" s="214" t="s">
        <v>79</v>
      </c>
      <c r="AY284" s="16" t="s">
        <v>137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6" t="s">
        <v>77</v>
      </c>
      <c r="BK284" s="215">
        <f>ROUND(I284*H284,2)</f>
        <v>0</v>
      </c>
      <c r="BL284" s="16" t="s">
        <v>220</v>
      </c>
      <c r="BM284" s="214" t="s">
        <v>576</v>
      </c>
    </row>
    <row r="285" s="2" customFormat="1" ht="16.5" customHeight="1">
      <c r="A285" s="37"/>
      <c r="B285" s="38"/>
      <c r="C285" s="203" t="s">
        <v>577</v>
      </c>
      <c r="D285" s="203" t="s">
        <v>139</v>
      </c>
      <c r="E285" s="204" t="s">
        <v>578</v>
      </c>
      <c r="F285" s="205" t="s">
        <v>579</v>
      </c>
      <c r="G285" s="206" t="s">
        <v>295</v>
      </c>
      <c r="H285" s="207">
        <v>1</v>
      </c>
      <c r="I285" s="208"/>
      <c r="J285" s="209">
        <f>ROUND(I285*H285,2)</f>
        <v>0</v>
      </c>
      <c r="K285" s="205" t="s">
        <v>143</v>
      </c>
      <c r="L285" s="43"/>
      <c r="M285" s="210" t="s">
        <v>19</v>
      </c>
      <c r="N285" s="211" t="s">
        <v>40</v>
      </c>
      <c r="O285" s="83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14" t="s">
        <v>220</v>
      </c>
      <c r="AT285" s="214" t="s">
        <v>139</v>
      </c>
      <c r="AU285" s="214" t="s">
        <v>79</v>
      </c>
      <c r="AY285" s="16" t="s">
        <v>137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6" t="s">
        <v>77</v>
      </c>
      <c r="BK285" s="215">
        <f>ROUND(I285*H285,2)</f>
        <v>0</v>
      </c>
      <c r="BL285" s="16" t="s">
        <v>220</v>
      </c>
      <c r="BM285" s="214" t="s">
        <v>580</v>
      </c>
    </row>
    <row r="286" s="2" customFormat="1">
      <c r="A286" s="37"/>
      <c r="B286" s="38"/>
      <c r="C286" s="39"/>
      <c r="D286" s="216" t="s">
        <v>146</v>
      </c>
      <c r="E286" s="39"/>
      <c r="F286" s="217" t="s">
        <v>581</v>
      </c>
      <c r="G286" s="39"/>
      <c r="H286" s="39"/>
      <c r="I286" s="218"/>
      <c r="J286" s="39"/>
      <c r="K286" s="39"/>
      <c r="L286" s="43"/>
      <c r="M286" s="219"/>
      <c r="N286" s="220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146</v>
      </c>
      <c r="AU286" s="16" t="s">
        <v>79</v>
      </c>
    </row>
    <row r="287" s="2" customFormat="1" ht="16.5" customHeight="1">
      <c r="A287" s="37"/>
      <c r="B287" s="38"/>
      <c r="C287" s="221" t="s">
        <v>582</v>
      </c>
      <c r="D287" s="221" t="s">
        <v>221</v>
      </c>
      <c r="E287" s="222" t="s">
        <v>583</v>
      </c>
      <c r="F287" s="223" t="s">
        <v>584</v>
      </c>
      <c r="G287" s="224" t="s">
        <v>295</v>
      </c>
      <c r="H287" s="225">
        <v>1</v>
      </c>
      <c r="I287" s="226"/>
      <c r="J287" s="227">
        <f>ROUND(I287*H287,2)</f>
        <v>0</v>
      </c>
      <c r="K287" s="223" t="s">
        <v>19</v>
      </c>
      <c r="L287" s="228"/>
      <c r="M287" s="229" t="s">
        <v>19</v>
      </c>
      <c r="N287" s="230" t="s">
        <v>40</v>
      </c>
      <c r="O287" s="83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14" t="s">
        <v>303</v>
      </c>
      <c r="AT287" s="214" t="s">
        <v>221</v>
      </c>
      <c r="AU287" s="214" t="s">
        <v>79</v>
      </c>
      <c r="AY287" s="16" t="s">
        <v>137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16" t="s">
        <v>77</v>
      </c>
      <c r="BK287" s="215">
        <f>ROUND(I287*H287,2)</f>
        <v>0</v>
      </c>
      <c r="BL287" s="16" t="s">
        <v>220</v>
      </c>
      <c r="BM287" s="214" t="s">
        <v>585</v>
      </c>
    </row>
    <row r="288" s="2" customFormat="1" ht="24.15" customHeight="1">
      <c r="A288" s="37"/>
      <c r="B288" s="38"/>
      <c r="C288" s="203" t="s">
        <v>586</v>
      </c>
      <c r="D288" s="203" t="s">
        <v>139</v>
      </c>
      <c r="E288" s="204" t="s">
        <v>587</v>
      </c>
      <c r="F288" s="205" t="s">
        <v>588</v>
      </c>
      <c r="G288" s="206" t="s">
        <v>589</v>
      </c>
      <c r="H288" s="244"/>
      <c r="I288" s="208"/>
      <c r="J288" s="209">
        <f>ROUND(I288*H288,2)</f>
        <v>0</v>
      </c>
      <c r="K288" s="205" t="s">
        <v>143</v>
      </c>
      <c r="L288" s="43"/>
      <c r="M288" s="210" t="s">
        <v>19</v>
      </c>
      <c r="N288" s="211" t="s">
        <v>40</v>
      </c>
      <c r="O288" s="83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14" t="s">
        <v>220</v>
      </c>
      <c r="AT288" s="214" t="s">
        <v>139</v>
      </c>
      <c r="AU288" s="214" t="s">
        <v>79</v>
      </c>
      <c r="AY288" s="16" t="s">
        <v>137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16" t="s">
        <v>77</v>
      </c>
      <c r="BK288" s="215">
        <f>ROUND(I288*H288,2)</f>
        <v>0</v>
      </c>
      <c r="BL288" s="16" t="s">
        <v>220</v>
      </c>
      <c r="BM288" s="214" t="s">
        <v>590</v>
      </c>
    </row>
    <row r="289" s="2" customFormat="1">
      <c r="A289" s="37"/>
      <c r="B289" s="38"/>
      <c r="C289" s="39"/>
      <c r="D289" s="216" t="s">
        <v>146</v>
      </c>
      <c r="E289" s="39"/>
      <c r="F289" s="217" t="s">
        <v>591</v>
      </c>
      <c r="G289" s="39"/>
      <c r="H289" s="39"/>
      <c r="I289" s="218"/>
      <c r="J289" s="39"/>
      <c r="K289" s="39"/>
      <c r="L289" s="43"/>
      <c r="M289" s="219"/>
      <c r="N289" s="220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146</v>
      </c>
      <c r="AU289" s="16" t="s">
        <v>79</v>
      </c>
    </row>
    <row r="290" s="2" customFormat="1" ht="16.5" customHeight="1">
      <c r="A290" s="37"/>
      <c r="B290" s="38"/>
      <c r="C290" s="203" t="s">
        <v>592</v>
      </c>
      <c r="D290" s="203" t="s">
        <v>139</v>
      </c>
      <c r="E290" s="204" t="s">
        <v>593</v>
      </c>
      <c r="F290" s="205" t="s">
        <v>594</v>
      </c>
      <c r="G290" s="206" t="s">
        <v>142</v>
      </c>
      <c r="H290" s="207">
        <v>30.699999999999999</v>
      </c>
      <c r="I290" s="208"/>
      <c r="J290" s="209">
        <f>ROUND(I290*H290,2)</f>
        <v>0</v>
      </c>
      <c r="K290" s="205" t="s">
        <v>19</v>
      </c>
      <c r="L290" s="43"/>
      <c r="M290" s="210" t="s">
        <v>19</v>
      </c>
      <c r="N290" s="211" t="s">
        <v>40</v>
      </c>
      <c r="O290" s="83"/>
      <c r="P290" s="212">
        <f>O290*H290</f>
        <v>0</v>
      </c>
      <c r="Q290" s="212">
        <v>0</v>
      </c>
      <c r="R290" s="212">
        <f>Q290*H290</f>
        <v>0</v>
      </c>
      <c r="S290" s="212">
        <v>0.024649999999999998</v>
      </c>
      <c r="T290" s="213">
        <f>S290*H290</f>
        <v>0.75675499999999996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14" t="s">
        <v>220</v>
      </c>
      <c r="AT290" s="214" t="s">
        <v>139</v>
      </c>
      <c r="AU290" s="214" t="s">
        <v>79</v>
      </c>
      <c r="AY290" s="16" t="s">
        <v>137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6" t="s">
        <v>77</v>
      </c>
      <c r="BK290" s="215">
        <f>ROUND(I290*H290,2)</f>
        <v>0</v>
      </c>
      <c r="BL290" s="16" t="s">
        <v>220</v>
      </c>
      <c r="BM290" s="214" t="s">
        <v>595</v>
      </c>
    </row>
    <row r="291" s="13" customFormat="1">
      <c r="A291" s="13"/>
      <c r="B291" s="231"/>
      <c r="C291" s="232"/>
      <c r="D291" s="233" t="s">
        <v>225</v>
      </c>
      <c r="E291" s="242" t="s">
        <v>19</v>
      </c>
      <c r="F291" s="234" t="s">
        <v>596</v>
      </c>
      <c r="G291" s="232"/>
      <c r="H291" s="235">
        <v>30.699999999999999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225</v>
      </c>
      <c r="AU291" s="241" t="s">
        <v>79</v>
      </c>
      <c r="AV291" s="13" t="s">
        <v>79</v>
      </c>
      <c r="AW291" s="13" t="s">
        <v>323</v>
      </c>
      <c r="AX291" s="13" t="s">
        <v>77</v>
      </c>
      <c r="AY291" s="241" t="s">
        <v>137</v>
      </c>
    </row>
    <row r="292" s="12" customFormat="1" ht="22.8" customHeight="1">
      <c r="A292" s="12"/>
      <c r="B292" s="187"/>
      <c r="C292" s="188"/>
      <c r="D292" s="189" t="s">
        <v>68</v>
      </c>
      <c r="E292" s="201" t="s">
        <v>597</v>
      </c>
      <c r="F292" s="201" t="s">
        <v>598</v>
      </c>
      <c r="G292" s="188"/>
      <c r="H292" s="188"/>
      <c r="I292" s="191"/>
      <c r="J292" s="202">
        <f>BK292</f>
        <v>0</v>
      </c>
      <c r="K292" s="188"/>
      <c r="L292" s="193"/>
      <c r="M292" s="194"/>
      <c r="N292" s="195"/>
      <c r="O292" s="195"/>
      <c r="P292" s="196">
        <f>SUM(P293:P302)</f>
        <v>0</v>
      </c>
      <c r="Q292" s="195"/>
      <c r="R292" s="196">
        <f>SUM(R293:R302)</f>
        <v>0.0031800000000000001</v>
      </c>
      <c r="S292" s="195"/>
      <c r="T292" s="197">
        <f>SUM(T293:T302)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8" t="s">
        <v>79</v>
      </c>
      <c r="AT292" s="199" t="s">
        <v>68</v>
      </c>
      <c r="AU292" s="199" t="s">
        <v>77</v>
      </c>
      <c r="AY292" s="198" t="s">
        <v>137</v>
      </c>
      <c r="BK292" s="200">
        <f>SUM(BK293:BK302)</f>
        <v>0</v>
      </c>
    </row>
    <row r="293" s="2" customFormat="1" ht="16.5" customHeight="1">
      <c r="A293" s="37"/>
      <c r="B293" s="38"/>
      <c r="C293" s="203" t="s">
        <v>599</v>
      </c>
      <c r="D293" s="203" t="s">
        <v>139</v>
      </c>
      <c r="E293" s="204" t="s">
        <v>600</v>
      </c>
      <c r="F293" s="205" t="s">
        <v>601</v>
      </c>
      <c r="G293" s="206" t="s">
        <v>295</v>
      </c>
      <c r="H293" s="207">
        <v>1</v>
      </c>
      <c r="I293" s="208"/>
      <c r="J293" s="209">
        <f>ROUND(I293*H293,2)</f>
        <v>0</v>
      </c>
      <c r="K293" s="205" t="s">
        <v>143</v>
      </c>
      <c r="L293" s="43"/>
      <c r="M293" s="210" t="s">
        <v>19</v>
      </c>
      <c r="N293" s="211" t="s">
        <v>40</v>
      </c>
      <c r="O293" s="83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14" t="s">
        <v>220</v>
      </c>
      <c r="AT293" s="214" t="s">
        <v>139</v>
      </c>
      <c r="AU293" s="214" t="s">
        <v>79</v>
      </c>
      <c r="AY293" s="16" t="s">
        <v>137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16" t="s">
        <v>77</v>
      </c>
      <c r="BK293" s="215">
        <f>ROUND(I293*H293,2)</f>
        <v>0</v>
      </c>
      <c r="BL293" s="16" t="s">
        <v>220</v>
      </c>
      <c r="BM293" s="214" t="s">
        <v>602</v>
      </c>
    </row>
    <row r="294" s="2" customFormat="1">
      <c r="A294" s="37"/>
      <c r="B294" s="38"/>
      <c r="C294" s="39"/>
      <c r="D294" s="216" t="s">
        <v>146</v>
      </c>
      <c r="E294" s="39"/>
      <c r="F294" s="217" t="s">
        <v>603</v>
      </c>
      <c r="G294" s="39"/>
      <c r="H294" s="39"/>
      <c r="I294" s="218"/>
      <c r="J294" s="39"/>
      <c r="K294" s="39"/>
      <c r="L294" s="43"/>
      <c r="M294" s="219"/>
      <c r="N294" s="220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146</v>
      </c>
      <c r="AU294" s="16" t="s">
        <v>79</v>
      </c>
    </row>
    <row r="295" s="2" customFormat="1" ht="16.5" customHeight="1">
      <c r="A295" s="37"/>
      <c r="B295" s="38"/>
      <c r="C295" s="203" t="s">
        <v>604</v>
      </c>
      <c r="D295" s="203" t="s">
        <v>139</v>
      </c>
      <c r="E295" s="204" t="s">
        <v>605</v>
      </c>
      <c r="F295" s="205" t="s">
        <v>606</v>
      </c>
      <c r="G295" s="206" t="s">
        <v>295</v>
      </c>
      <c r="H295" s="207">
        <v>1</v>
      </c>
      <c r="I295" s="208"/>
      <c r="J295" s="209">
        <f>ROUND(I295*H295,2)</f>
        <v>0</v>
      </c>
      <c r="K295" s="205" t="s">
        <v>143</v>
      </c>
      <c r="L295" s="43"/>
      <c r="M295" s="210" t="s">
        <v>19</v>
      </c>
      <c r="N295" s="211" t="s">
        <v>40</v>
      </c>
      <c r="O295" s="83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14" t="s">
        <v>220</v>
      </c>
      <c r="AT295" s="214" t="s">
        <v>139</v>
      </c>
      <c r="AU295" s="214" t="s">
        <v>79</v>
      </c>
      <c r="AY295" s="16" t="s">
        <v>137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16" t="s">
        <v>77</v>
      </c>
      <c r="BK295" s="215">
        <f>ROUND(I295*H295,2)</f>
        <v>0</v>
      </c>
      <c r="BL295" s="16" t="s">
        <v>220</v>
      </c>
      <c r="BM295" s="214" t="s">
        <v>607</v>
      </c>
    </row>
    <row r="296" s="2" customFormat="1">
      <c r="A296" s="37"/>
      <c r="B296" s="38"/>
      <c r="C296" s="39"/>
      <c r="D296" s="216" t="s">
        <v>146</v>
      </c>
      <c r="E296" s="39"/>
      <c r="F296" s="217" t="s">
        <v>608</v>
      </c>
      <c r="G296" s="39"/>
      <c r="H296" s="39"/>
      <c r="I296" s="218"/>
      <c r="J296" s="39"/>
      <c r="K296" s="39"/>
      <c r="L296" s="43"/>
      <c r="M296" s="219"/>
      <c r="N296" s="220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146</v>
      </c>
      <c r="AU296" s="16" t="s">
        <v>79</v>
      </c>
    </row>
    <row r="297" s="2" customFormat="1" ht="16.5" customHeight="1">
      <c r="A297" s="37"/>
      <c r="B297" s="38"/>
      <c r="C297" s="221" t="s">
        <v>609</v>
      </c>
      <c r="D297" s="221" t="s">
        <v>221</v>
      </c>
      <c r="E297" s="222" t="s">
        <v>610</v>
      </c>
      <c r="F297" s="223" t="s">
        <v>611</v>
      </c>
      <c r="G297" s="224" t="s">
        <v>295</v>
      </c>
      <c r="H297" s="225">
        <v>1</v>
      </c>
      <c r="I297" s="226"/>
      <c r="J297" s="227">
        <f>ROUND(I297*H297,2)</f>
        <v>0</v>
      </c>
      <c r="K297" s="223" t="s">
        <v>19</v>
      </c>
      <c r="L297" s="228"/>
      <c r="M297" s="229" t="s">
        <v>19</v>
      </c>
      <c r="N297" s="230" t="s">
        <v>40</v>
      </c>
      <c r="O297" s="83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14" t="s">
        <v>303</v>
      </c>
      <c r="AT297" s="214" t="s">
        <v>221</v>
      </c>
      <c r="AU297" s="214" t="s">
        <v>79</v>
      </c>
      <c r="AY297" s="16" t="s">
        <v>137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6" t="s">
        <v>77</v>
      </c>
      <c r="BK297" s="215">
        <f>ROUND(I297*H297,2)</f>
        <v>0</v>
      </c>
      <c r="BL297" s="16" t="s">
        <v>220</v>
      </c>
      <c r="BM297" s="214" t="s">
        <v>612</v>
      </c>
    </row>
    <row r="298" s="2" customFormat="1" ht="16.5" customHeight="1">
      <c r="A298" s="37"/>
      <c r="B298" s="38"/>
      <c r="C298" s="221" t="s">
        <v>613</v>
      </c>
      <c r="D298" s="221" t="s">
        <v>221</v>
      </c>
      <c r="E298" s="222" t="s">
        <v>614</v>
      </c>
      <c r="F298" s="223" t="s">
        <v>615</v>
      </c>
      <c r="G298" s="224" t="s">
        <v>295</v>
      </c>
      <c r="H298" s="225">
        <v>1</v>
      </c>
      <c r="I298" s="226"/>
      <c r="J298" s="227">
        <f>ROUND(I298*H298,2)</f>
        <v>0</v>
      </c>
      <c r="K298" s="223" t="s">
        <v>143</v>
      </c>
      <c r="L298" s="228"/>
      <c r="M298" s="229" t="s">
        <v>19</v>
      </c>
      <c r="N298" s="230" t="s">
        <v>40</v>
      </c>
      <c r="O298" s="83"/>
      <c r="P298" s="212">
        <f>O298*H298</f>
        <v>0</v>
      </c>
      <c r="Q298" s="212">
        <v>0.0022000000000000001</v>
      </c>
      <c r="R298" s="212">
        <f>Q298*H298</f>
        <v>0.0022000000000000001</v>
      </c>
      <c r="S298" s="212">
        <v>0</v>
      </c>
      <c r="T298" s="21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14" t="s">
        <v>303</v>
      </c>
      <c r="AT298" s="214" t="s">
        <v>221</v>
      </c>
      <c r="AU298" s="214" t="s">
        <v>79</v>
      </c>
      <c r="AY298" s="16" t="s">
        <v>137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16" t="s">
        <v>77</v>
      </c>
      <c r="BK298" s="215">
        <f>ROUND(I298*H298,2)</f>
        <v>0</v>
      </c>
      <c r="BL298" s="16" t="s">
        <v>220</v>
      </c>
      <c r="BM298" s="214" t="s">
        <v>616</v>
      </c>
    </row>
    <row r="299" s="2" customFormat="1" ht="24.15" customHeight="1">
      <c r="A299" s="37"/>
      <c r="B299" s="38"/>
      <c r="C299" s="203" t="s">
        <v>617</v>
      </c>
      <c r="D299" s="203" t="s">
        <v>139</v>
      </c>
      <c r="E299" s="204" t="s">
        <v>618</v>
      </c>
      <c r="F299" s="205" t="s">
        <v>619</v>
      </c>
      <c r="G299" s="206" t="s">
        <v>589</v>
      </c>
      <c r="H299" s="244"/>
      <c r="I299" s="208"/>
      <c r="J299" s="209">
        <f>ROUND(I299*H299,2)</f>
        <v>0</v>
      </c>
      <c r="K299" s="205" t="s">
        <v>143</v>
      </c>
      <c r="L299" s="43"/>
      <c r="M299" s="210" t="s">
        <v>19</v>
      </c>
      <c r="N299" s="211" t="s">
        <v>40</v>
      </c>
      <c r="O299" s="83"/>
      <c r="P299" s="212">
        <f>O299*H299</f>
        <v>0</v>
      </c>
      <c r="Q299" s="212">
        <v>0</v>
      </c>
      <c r="R299" s="212">
        <f>Q299*H299</f>
        <v>0</v>
      </c>
      <c r="S299" s="212">
        <v>0</v>
      </c>
      <c r="T299" s="21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14" t="s">
        <v>220</v>
      </c>
      <c r="AT299" s="214" t="s">
        <v>139</v>
      </c>
      <c r="AU299" s="214" t="s">
        <v>79</v>
      </c>
      <c r="AY299" s="16" t="s">
        <v>137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6" t="s">
        <v>77</v>
      </c>
      <c r="BK299" s="215">
        <f>ROUND(I299*H299,2)</f>
        <v>0</v>
      </c>
      <c r="BL299" s="16" t="s">
        <v>220</v>
      </c>
      <c r="BM299" s="214" t="s">
        <v>620</v>
      </c>
    </row>
    <row r="300" s="2" customFormat="1">
      <c r="A300" s="37"/>
      <c r="B300" s="38"/>
      <c r="C300" s="39"/>
      <c r="D300" s="216" t="s">
        <v>146</v>
      </c>
      <c r="E300" s="39"/>
      <c r="F300" s="217" t="s">
        <v>621</v>
      </c>
      <c r="G300" s="39"/>
      <c r="H300" s="39"/>
      <c r="I300" s="218"/>
      <c r="J300" s="39"/>
      <c r="K300" s="39"/>
      <c r="L300" s="43"/>
      <c r="M300" s="219"/>
      <c r="N300" s="220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146</v>
      </c>
      <c r="AU300" s="16" t="s">
        <v>79</v>
      </c>
    </row>
    <row r="301" s="2" customFormat="1" ht="16.5" customHeight="1">
      <c r="A301" s="37"/>
      <c r="B301" s="38"/>
      <c r="C301" s="203" t="s">
        <v>622</v>
      </c>
      <c r="D301" s="203" t="s">
        <v>139</v>
      </c>
      <c r="E301" s="204" t="s">
        <v>623</v>
      </c>
      <c r="F301" s="205" t="s">
        <v>624</v>
      </c>
      <c r="G301" s="206" t="s">
        <v>446</v>
      </c>
      <c r="H301" s="207">
        <v>1</v>
      </c>
      <c r="I301" s="208"/>
      <c r="J301" s="209">
        <f>ROUND(I301*H301,2)</f>
        <v>0</v>
      </c>
      <c r="K301" s="205" t="s">
        <v>19</v>
      </c>
      <c r="L301" s="43"/>
      <c r="M301" s="210" t="s">
        <v>19</v>
      </c>
      <c r="N301" s="211" t="s">
        <v>40</v>
      </c>
      <c r="O301" s="83"/>
      <c r="P301" s="212">
        <f>O301*H301</f>
        <v>0</v>
      </c>
      <c r="Q301" s="212">
        <v>0.00048999999999999998</v>
      </c>
      <c r="R301" s="212">
        <f>Q301*H301</f>
        <v>0.00048999999999999998</v>
      </c>
      <c r="S301" s="212">
        <v>0</v>
      </c>
      <c r="T301" s="21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14" t="s">
        <v>220</v>
      </c>
      <c r="AT301" s="214" t="s">
        <v>139</v>
      </c>
      <c r="AU301" s="214" t="s">
        <v>79</v>
      </c>
      <c r="AY301" s="16" t="s">
        <v>137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6" t="s">
        <v>77</v>
      </c>
      <c r="BK301" s="215">
        <f>ROUND(I301*H301,2)</f>
        <v>0</v>
      </c>
      <c r="BL301" s="16" t="s">
        <v>220</v>
      </c>
      <c r="BM301" s="214" t="s">
        <v>625</v>
      </c>
    </row>
    <row r="302" s="2" customFormat="1" ht="16.5" customHeight="1">
      <c r="A302" s="37"/>
      <c r="B302" s="38"/>
      <c r="C302" s="203" t="s">
        <v>626</v>
      </c>
      <c r="D302" s="203" t="s">
        <v>139</v>
      </c>
      <c r="E302" s="204" t="s">
        <v>627</v>
      </c>
      <c r="F302" s="205" t="s">
        <v>628</v>
      </c>
      <c r="G302" s="206" t="s">
        <v>446</v>
      </c>
      <c r="H302" s="207">
        <v>1</v>
      </c>
      <c r="I302" s="208"/>
      <c r="J302" s="209">
        <f>ROUND(I302*H302,2)</f>
        <v>0</v>
      </c>
      <c r="K302" s="205" t="s">
        <v>19</v>
      </c>
      <c r="L302" s="43"/>
      <c r="M302" s="210" t="s">
        <v>19</v>
      </c>
      <c r="N302" s="211" t="s">
        <v>40</v>
      </c>
      <c r="O302" s="83"/>
      <c r="P302" s="212">
        <f>O302*H302</f>
        <v>0</v>
      </c>
      <c r="Q302" s="212">
        <v>0.00048999999999999998</v>
      </c>
      <c r="R302" s="212">
        <f>Q302*H302</f>
        <v>0.00048999999999999998</v>
      </c>
      <c r="S302" s="212">
        <v>0</v>
      </c>
      <c r="T302" s="21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14" t="s">
        <v>144</v>
      </c>
      <c r="AT302" s="214" t="s">
        <v>139</v>
      </c>
      <c r="AU302" s="214" t="s">
        <v>79</v>
      </c>
      <c r="AY302" s="16" t="s">
        <v>137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6" t="s">
        <v>77</v>
      </c>
      <c r="BK302" s="215">
        <f>ROUND(I302*H302,2)</f>
        <v>0</v>
      </c>
      <c r="BL302" s="16" t="s">
        <v>144</v>
      </c>
      <c r="BM302" s="214" t="s">
        <v>629</v>
      </c>
    </row>
    <row r="303" s="12" customFormat="1" ht="22.8" customHeight="1">
      <c r="A303" s="12"/>
      <c r="B303" s="187"/>
      <c r="C303" s="188"/>
      <c r="D303" s="189" t="s">
        <v>68</v>
      </c>
      <c r="E303" s="201" t="s">
        <v>630</v>
      </c>
      <c r="F303" s="201" t="s">
        <v>631</v>
      </c>
      <c r="G303" s="188"/>
      <c r="H303" s="188"/>
      <c r="I303" s="191"/>
      <c r="J303" s="202">
        <f>BK303</f>
        <v>0</v>
      </c>
      <c r="K303" s="188"/>
      <c r="L303" s="193"/>
      <c r="M303" s="194"/>
      <c r="N303" s="195"/>
      <c r="O303" s="195"/>
      <c r="P303" s="196">
        <f>SUM(P304:P320)</f>
        <v>0</v>
      </c>
      <c r="Q303" s="195"/>
      <c r="R303" s="196">
        <f>SUM(R304:R320)</f>
        <v>0.30322200000000005</v>
      </c>
      <c r="S303" s="195"/>
      <c r="T303" s="197">
        <f>SUM(T304:T320)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8" t="s">
        <v>79</v>
      </c>
      <c r="AT303" s="199" t="s">
        <v>68</v>
      </c>
      <c r="AU303" s="199" t="s">
        <v>77</v>
      </c>
      <c r="AY303" s="198" t="s">
        <v>137</v>
      </c>
      <c r="BK303" s="200">
        <f>SUM(BK304:BK320)</f>
        <v>0</v>
      </c>
    </row>
    <row r="304" s="2" customFormat="1" ht="16.5" customHeight="1">
      <c r="A304" s="37"/>
      <c r="B304" s="38"/>
      <c r="C304" s="203" t="s">
        <v>632</v>
      </c>
      <c r="D304" s="203" t="s">
        <v>139</v>
      </c>
      <c r="E304" s="204" t="s">
        <v>633</v>
      </c>
      <c r="F304" s="205" t="s">
        <v>634</v>
      </c>
      <c r="G304" s="206" t="s">
        <v>142</v>
      </c>
      <c r="H304" s="207">
        <v>8.2200000000000006</v>
      </c>
      <c r="I304" s="208"/>
      <c r="J304" s="209">
        <f>ROUND(I304*H304,2)</f>
        <v>0</v>
      </c>
      <c r="K304" s="205" t="s">
        <v>143</v>
      </c>
      <c r="L304" s="43"/>
      <c r="M304" s="210" t="s">
        <v>19</v>
      </c>
      <c r="N304" s="211" t="s">
        <v>40</v>
      </c>
      <c r="O304" s="83"/>
      <c r="P304" s="212">
        <f>O304*H304</f>
        <v>0</v>
      </c>
      <c r="Q304" s="212">
        <v>0</v>
      </c>
      <c r="R304" s="212">
        <f>Q304*H304</f>
        <v>0</v>
      </c>
      <c r="S304" s="212">
        <v>0</v>
      </c>
      <c r="T304" s="21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14" t="s">
        <v>220</v>
      </c>
      <c r="AT304" s="214" t="s">
        <v>139</v>
      </c>
      <c r="AU304" s="214" t="s">
        <v>79</v>
      </c>
      <c r="AY304" s="16" t="s">
        <v>137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16" t="s">
        <v>77</v>
      </c>
      <c r="BK304" s="215">
        <f>ROUND(I304*H304,2)</f>
        <v>0</v>
      </c>
      <c r="BL304" s="16" t="s">
        <v>220</v>
      </c>
      <c r="BM304" s="214" t="s">
        <v>635</v>
      </c>
    </row>
    <row r="305" s="2" customFormat="1">
      <c r="A305" s="37"/>
      <c r="B305" s="38"/>
      <c r="C305" s="39"/>
      <c r="D305" s="216" t="s">
        <v>146</v>
      </c>
      <c r="E305" s="39"/>
      <c r="F305" s="217" t="s">
        <v>636</v>
      </c>
      <c r="G305" s="39"/>
      <c r="H305" s="39"/>
      <c r="I305" s="218"/>
      <c r="J305" s="39"/>
      <c r="K305" s="39"/>
      <c r="L305" s="43"/>
      <c r="M305" s="219"/>
      <c r="N305" s="220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146</v>
      </c>
      <c r="AU305" s="16" t="s">
        <v>79</v>
      </c>
    </row>
    <row r="306" s="2" customFormat="1" ht="16.5" customHeight="1">
      <c r="A306" s="37"/>
      <c r="B306" s="38"/>
      <c r="C306" s="203" t="s">
        <v>637</v>
      </c>
      <c r="D306" s="203" t="s">
        <v>139</v>
      </c>
      <c r="E306" s="204" t="s">
        <v>638</v>
      </c>
      <c r="F306" s="205" t="s">
        <v>639</v>
      </c>
      <c r="G306" s="206" t="s">
        <v>142</v>
      </c>
      <c r="H306" s="207">
        <v>8.2200000000000006</v>
      </c>
      <c r="I306" s="208"/>
      <c r="J306" s="209">
        <f>ROUND(I306*H306,2)</f>
        <v>0</v>
      </c>
      <c r="K306" s="205" t="s">
        <v>143</v>
      </c>
      <c r="L306" s="43"/>
      <c r="M306" s="210" t="s">
        <v>19</v>
      </c>
      <c r="N306" s="211" t="s">
        <v>40</v>
      </c>
      <c r="O306" s="83"/>
      <c r="P306" s="212">
        <f>O306*H306</f>
        <v>0</v>
      </c>
      <c r="Q306" s="212">
        <v>0.00029999999999999997</v>
      </c>
      <c r="R306" s="212">
        <f>Q306*H306</f>
        <v>0.0024659999999999999</v>
      </c>
      <c r="S306" s="212">
        <v>0</v>
      </c>
      <c r="T306" s="21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14" t="s">
        <v>144</v>
      </c>
      <c r="AT306" s="214" t="s">
        <v>139</v>
      </c>
      <c r="AU306" s="214" t="s">
        <v>79</v>
      </c>
      <c r="AY306" s="16" t="s">
        <v>137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6" t="s">
        <v>77</v>
      </c>
      <c r="BK306" s="215">
        <f>ROUND(I306*H306,2)</f>
        <v>0</v>
      </c>
      <c r="BL306" s="16" t="s">
        <v>144</v>
      </c>
      <c r="BM306" s="214" t="s">
        <v>640</v>
      </c>
    </row>
    <row r="307" s="2" customFormat="1">
      <c r="A307" s="37"/>
      <c r="B307" s="38"/>
      <c r="C307" s="39"/>
      <c r="D307" s="216" t="s">
        <v>146</v>
      </c>
      <c r="E307" s="39"/>
      <c r="F307" s="217" t="s">
        <v>641</v>
      </c>
      <c r="G307" s="39"/>
      <c r="H307" s="39"/>
      <c r="I307" s="218"/>
      <c r="J307" s="39"/>
      <c r="K307" s="39"/>
      <c r="L307" s="43"/>
      <c r="M307" s="219"/>
      <c r="N307" s="220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146</v>
      </c>
      <c r="AU307" s="16" t="s">
        <v>79</v>
      </c>
    </row>
    <row r="308" s="2" customFormat="1" ht="24.15" customHeight="1">
      <c r="A308" s="37"/>
      <c r="B308" s="38"/>
      <c r="C308" s="203" t="s">
        <v>642</v>
      </c>
      <c r="D308" s="203" t="s">
        <v>139</v>
      </c>
      <c r="E308" s="204" t="s">
        <v>643</v>
      </c>
      <c r="F308" s="205" t="s">
        <v>644</v>
      </c>
      <c r="G308" s="206" t="s">
        <v>142</v>
      </c>
      <c r="H308" s="207">
        <v>4.2199999999999998</v>
      </c>
      <c r="I308" s="208"/>
      <c r="J308" s="209">
        <f>ROUND(I308*H308,2)</f>
        <v>0</v>
      </c>
      <c r="K308" s="205" t="s">
        <v>143</v>
      </c>
      <c r="L308" s="43"/>
      <c r="M308" s="210" t="s">
        <v>19</v>
      </c>
      <c r="N308" s="211" t="s">
        <v>40</v>
      </c>
      <c r="O308" s="83"/>
      <c r="P308" s="212">
        <f>O308*H308</f>
        <v>0</v>
      </c>
      <c r="Q308" s="212">
        <v>0.014999999999999999</v>
      </c>
      <c r="R308" s="212">
        <f>Q308*H308</f>
        <v>0.063299999999999995</v>
      </c>
      <c r="S308" s="212">
        <v>0</v>
      </c>
      <c r="T308" s="21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14" t="s">
        <v>220</v>
      </c>
      <c r="AT308" s="214" t="s">
        <v>139</v>
      </c>
      <c r="AU308" s="214" t="s">
        <v>79</v>
      </c>
      <c r="AY308" s="16" t="s">
        <v>137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6" t="s">
        <v>77</v>
      </c>
      <c r="BK308" s="215">
        <f>ROUND(I308*H308,2)</f>
        <v>0</v>
      </c>
      <c r="BL308" s="16" t="s">
        <v>220</v>
      </c>
      <c r="BM308" s="214" t="s">
        <v>645</v>
      </c>
    </row>
    <row r="309" s="2" customFormat="1">
      <c r="A309" s="37"/>
      <c r="B309" s="38"/>
      <c r="C309" s="39"/>
      <c r="D309" s="216" t="s">
        <v>146</v>
      </c>
      <c r="E309" s="39"/>
      <c r="F309" s="217" t="s">
        <v>646</v>
      </c>
      <c r="G309" s="39"/>
      <c r="H309" s="39"/>
      <c r="I309" s="218"/>
      <c r="J309" s="39"/>
      <c r="K309" s="39"/>
      <c r="L309" s="43"/>
      <c r="M309" s="219"/>
      <c r="N309" s="220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146</v>
      </c>
      <c r="AU309" s="16" t="s">
        <v>79</v>
      </c>
    </row>
    <row r="310" s="2" customFormat="1" ht="24.15" customHeight="1">
      <c r="A310" s="37"/>
      <c r="B310" s="38"/>
      <c r="C310" s="203" t="s">
        <v>647</v>
      </c>
      <c r="D310" s="203" t="s">
        <v>139</v>
      </c>
      <c r="E310" s="204" t="s">
        <v>648</v>
      </c>
      <c r="F310" s="205" t="s">
        <v>649</v>
      </c>
      <c r="G310" s="206" t="s">
        <v>142</v>
      </c>
      <c r="H310" s="207">
        <v>8.2200000000000006</v>
      </c>
      <c r="I310" s="208"/>
      <c r="J310" s="209">
        <f>ROUND(I310*H310,2)</f>
        <v>0</v>
      </c>
      <c r="K310" s="205" t="s">
        <v>143</v>
      </c>
      <c r="L310" s="43"/>
      <c r="M310" s="210" t="s">
        <v>19</v>
      </c>
      <c r="N310" s="211" t="s">
        <v>40</v>
      </c>
      <c r="O310" s="83"/>
      <c r="P310" s="212">
        <f>O310*H310</f>
        <v>0</v>
      </c>
      <c r="Q310" s="212">
        <v>0.0054999999999999997</v>
      </c>
      <c r="R310" s="212">
        <f>Q310*H310</f>
        <v>0.04521</v>
      </c>
      <c r="S310" s="212">
        <v>0</v>
      </c>
      <c r="T310" s="21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14" t="s">
        <v>220</v>
      </c>
      <c r="AT310" s="214" t="s">
        <v>139</v>
      </c>
      <c r="AU310" s="214" t="s">
        <v>79</v>
      </c>
      <c r="AY310" s="16" t="s">
        <v>137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16" t="s">
        <v>77</v>
      </c>
      <c r="BK310" s="215">
        <f>ROUND(I310*H310,2)</f>
        <v>0</v>
      </c>
      <c r="BL310" s="16" t="s">
        <v>220</v>
      </c>
      <c r="BM310" s="214" t="s">
        <v>650</v>
      </c>
    </row>
    <row r="311" s="2" customFormat="1">
      <c r="A311" s="37"/>
      <c r="B311" s="38"/>
      <c r="C311" s="39"/>
      <c r="D311" s="216" t="s">
        <v>146</v>
      </c>
      <c r="E311" s="39"/>
      <c r="F311" s="217" t="s">
        <v>651</v>
      </c>
      <c r="G311" s="39"/>
      <c r="H311" s="39"/>
      <c r="I311" s="218"/>
      <c r="J311" s="39"/>
      <c r="K311" s="39"/>
      <c r="L311" s="43"/>
      <c r="M311" s="219"/>
      <c r="N311" s="220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146</v>
      </c>
      <c r="AU311" s="16" t="s">
        <v>79</v>
      </c>
    </row>
    <row r="312" s="2" customFormat="1" ht="16.5" customHeight="1">
      <c r="A312" s="37"/>
      <c r="B312" s="38"/>
      <c r="C312" s="221" t="s">
        <v>652</v>
      </c>
      <c r="D312" s="221" t="s">
        <v>221</v>
      </c>
      <c r="E312" s="222" t="s">
        <v>653</v>
      </c>
      <c r="F312" s="223" t="s">
        <v>654</v>
      </c>
      <c r="G312" s="224" t="s">
        <v>142</v>
      </c>
      <c r="H312" s="225">
        <v>8.2200000000000006</v>
      </c>
      <c r="I312" s="226"/>
      <c r="J312" s="227">
        <f>ROUND(I312*H312,2)</f>
        <v>0</v>
      </c>
      <c r="K312" s="223" t="s">
        <v>143</v>
      </c>
      <c r="L312" s="228"/>
      <c r="M312" s="229" t="s">
        <v>19</v>
      </c>
      <c r="N312" s="230" t="s">
        <v>40</v>
      </c>
      <c r="O312" s="83"/>
      <c r="P312" s="212">
        <f>O312*H312</f>
        <v>0</v>
      </c>
      <c r="Q312" s="212">
        <v>0.019300000000000001</v>
      </c>
      <c r="R312" s="212">
        <f>Q312*H312</f>
        <v>0.15864600000000001</v>
      </c>
      <c r="S312" s="212">
        <v>0</v>
      </c>
      <c r="T312" s="21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14" t="s">
        <v>303</v>
      </c>
      <c r="AT312" s="214" t="s">
        <v>221</v>
      </c>
      <c r="AU312" s="214" t="s">
        <v>79</v>
      </c>
      <c r="AY312" s="16" t="s">
        <v>137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16" t="s">
        <v>77</v>
      </c>
      <c r="BK312" s="215">
        <f>ROUND(I312*H312,2)</f>
        <v>0</v>
      </c>
      <c r="BL312" s="16" t="s">
        <v>220</v>
      </c>
      <c r="BM312" s="214" t="s">
        <v>655</v>
      </c>
    </row>
    <row r="313" s="2" customFormat="1" ht="24.15" customHeight="1">
      <c r="A313" s="37"/>
      <c r="B313" s="38"/>
      <c r="C313" s="203" t="s">
        <v>656</v>
      </c>
      <c r="D313" s="203" t="s">
        <v>139</v>
      </c>
      <c r="E313" s="204" t="s">
        <v>657</v>
      </c>
      <c r="F313" s="205" t="s">
        <v>658</v>
      </c>
      <c r="G313" s="206" t="s">
        <v>142</v>
      </c>
      <c r="H313" s="207">
        <v>0.59999999999999998</v>
      </c>
      <c r="I313" s="208"/>
      <c r="J313" s="209">
        <f>ROUND(I313*H313,2)</f>
        <v>0</v>
      </c>
      <c r="K313" s="205" t="s">
        <v>143</v>
      </c>
      <c r="L313" s="43"/>
      <c r="M313" s="210" t="s">
        <v>19</v>
      </c>
      <c r="N313" s="211" t="s">
        <v>40</v>
      </c>
      <c r="O313" s="83"/>
      <c r="P313" s="212">
        <f>O313*H313</f>
        <v>0</v>
      </c>
      <c r="Q313" s="212">
        <v>0.0089999999999999993</v>
      </c>
      <c r="R313" s="212">
        <f>Q313*H313</f>
        <v>0.0053999999999999994</v>
      </c>
      <c r="S313" s="212">
        <v>0</v>
      </c>
      <c r="T313" s="21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14" t="s">
        <v>220</v>
      </c>
      <c r="AT313" s="214" t="s">
        <v>139</v>
      </c>
      <c r="AU313" s="214" t="s">
        <v>79</v>
      </c>
      <c r="AY313" s="16" t="s">
        <v>137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6" t="s">
        <v>77</v>
      </c>
      <c r="BK313" s="215">
        <f>ROUND(I313*H313,2)</f>
        <v>0</v>
      </c>
      <c r="BL313" s="16" t="s">
        <v>220</v>
      </c>
      <c r="BM313" s="214" t="s">
        <v>659</v>
      </c>
    </row>
    <row r="314" s="2" customFormat="1">
      <c r="A314" s="37"/>
      <c r="B314" s="38"/>
      <c r="C314" s="39"/>
      <c r="D314" s="216" t="s">
        <v>146</v>
      </c>
      <c r="E314" s="39"/>
      <c r="F314" s="217" t="s">
        <v>660</v>
      </c>
      <c r="G314" s="39"/>
      <c r="H314" s="39"/>
      <c r="I314" s="218"/>
      <c r="J314" s="39"/>
      <c r="K314" s="39"/>
      <c r="L314" s="43"/>
      <c r="M314" s="219"/>
      <c r="N314" s="220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146</v>
      </c>
      <c r="AU314" s="16" t="s">
        <v>79</v>
      </c>
    </row>
    <row r="315" s="2" customFormat="1" ht="16.5" customHeight="1">
      <c r="A315" s="37"/>
      <c r="B315" s="38"/>
      <c r="C315" s="221" t="s">
        <v>661</v>
      </c>
      <c r="D315" s="221" t="s">
        <v>221</v>
      </c>
      <c r="E315" s="222" t="s">
        <v>662</v>
      </c>
      <c r="F315" s="223" t="s">
        <v>663</v>
      </c>
      <c r="G315" s="224" t="s">
        <v>142</v>
      </c>
      <c r="H315" s="225">
        <v>0.68999999999999995</v>
      </c>
      <c r="I315" s="226"/>
      <c r="J315" s="227">
        <f>ROUND(I315*H315,2)</f>
        <v>0</v>
      </c>
      <c r="K315" s="223" t="s">
        <v>143</v>
      </c>
      <c r="L315" s="228"/>
      <c r="M315" s="229" t="s">
        <v>19</v>
      </c>
      <c r="N315" s="230" t="s">
        <v>40</v>
      </c>
      <c r="O315" s="83"/>
      <c r="P315" s="212">
        <f>O315*H315</f>
        <v>0</v>
      </c>
      <c r="Q315" s="212">
        <v>0.023</v>
      </c>
      <c r="R315" s="212">
        <f>Q315*H315</f>
        <v>0.015869999999999999</v>
      </c>
      <c r="S315" s="212">
        <v>0</v>
      </c>
      <c r="T315" s="21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14" t="s">
        <v>303</v>
      </c>
      <c r="AT315" s="214" t="s">
        <v>221</v>
      </c>
      <c r="AU315" s="214" t="s">
        <v>79</v>
      </c>
      <c r="AY315" s="16" t="s">
        <v>137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6" t="s">
        <v>77</v>
      </c>
      <c r="BK315" s="215">
        <f>ROUND(I315*H315,2)</f>
        <v>0</v>
      </c>
      <c r="BL315" s="16" t="s">
        <v>220</v>
      </c>
      <c r="BM315" s="214" t="s">
        <v>664</v>
      </c>
    </row>
    <row r="316" s="13" customFormat="1">
      <c r="A316" s="13"/>
      <c r="B316" s="231"/>
      <c r="C316" s="232"/>
      <c r="D316" s="233" t="s">
        <v>225</v>
      </c>
      <c r="E316" s="232"/>
      <c r="F316" s="234" t="s">
        <v>665</v>
      </c>
      <c r="G316" s="232"/>
      <c r="H316" s="235">
        <v>0.68999999999999995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225</v>
      </c>
      <c r="AU316" s="241" t="s">
        <v>79</v>
      </c>
      <c r="AV316" s="13" t="s">
        <v>79</v>
      </c>
      <c r="AW316" s="13" t="s">
        <v>4</v>
      </c>
      <c r="AX316" s="13" t="s">
        <v>77</v>
      </c>
      <c r="AY316" s="241" t="s">
        <v>137</v>
      </c>
    </row>
    <row r="317" s="2" customFormat="1" ht="16.5" customHeight="1">
      <c r="A317" s="37"/>
      <c r="B317" s="38"/>
      <c r="C317" s="203" t="s">
        <v>666</v>
      </c>
      <c r="D317" s="203" t="s">
        <v>139</v>
      </c>
      <c r="E317" s="204" t="s">
        <v>667</v>
      </c>
      <c r="F317" s="205" t="s">
        <v>668</v>
      </c>
      <c r="G317" s="206" t="s">
        <v>142</v>
      </c>
      <c r="H317" s="207">
        <v>8.2200000000000006</v>
      </c>
      <c r="I317" s="208"/>
      <c r="J317" s="209">
        <f>ROUND(I317*H317,2)</f>
        <v>0</v>
      </c>
      <c r="K317" s="205" t="s">
        <v>143</v>
      </c>
      <c r="L317" s="43"/>
      <c r="M317" s="210" t="s">
        <v>19</v>
      </c>
      <c r="N317" s="211" t="s">
        <v>40</v>
      </c>
      <c r="O317" s="83"/>
      <c r="P317" s="212">
        <f>O317*H317</f>
        <v>0</v>
      </c>
      <c r="Q317" s="212">
        <v>0.0015</v>
      </c>
      <c r="R317" s="212">
        <f>Q317*H317</f>
        <v>0.012330000000000001</v>
      </c>
      <c r="S317" s="212">
        <v>0</v>
      </c>
      <c r="T317" s="21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14" t="s">
        <v>220</v>
      </c>
      <c r="AT317" s="214" t="s">
        <v>139</v>
      </c>
      <c r="AU317" s="214" t="s">
        <v>79</v>
      </c>
      <c r="AY317" s="16" t="s">
        <v>137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6" t="s">
        <v>77</v>
      </c>
      <c r="BK317" s="215">
        <f>ROUND(I317*H317,2)</f>
        <v>0</v>
      </c>
      <c r="BL317" s="16" t="s">
        <v>220</v>
      </c>
      <c r="BM317" s="214" t="s">
        <v>669</v>
      </c>
    </row>
    <row r="318" s="2" customFormat="1">
      <c r="A318" s="37"/>
      <c r="B318" s="38"/>
      <c r="C318" s="39"/>
      <c r="D318" s="216" t="s">
        <v>146</v>
      </c>
      <c r="E318" s="39"/>
      <c r="F318" s="217" t="s">
        <v>670</v>
      </c>
      <c r="G318" s="39"/>
      <c r="H318" s="39"/>
      <c r="I318" s="218"/>
      <c r="J318" s="39"/>
      <c r="K318" s="39"/>
      <c r="L318" s="43"/>
      <c r="M318" s="219"/>
      <c r="N318" s="220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146</v>
      </c>
      <c r="AU318" s="16" t="s">
        <v>79</v>
      </c>
    </row>
    <row r="319" s="2" customFormat="1" ht="24.15" customHeight="1">
      <c r="A319" s="37"/>
      <c r="B319" s="38"/>
      <c r="C319" s="203" t="s">
        <v>671</v>
      </c>
      <c r="D319" s="203" t="s">
        <v>139</v>
      </c>
      <c r="E319" s="204" t="s">
        <v>672</v>
      </c>
      <c r="F319" s="205" t="s">
        <v>673</v>
      </c>
      <c r="G319" s="206" t="s">
        <v>589</v>
      </c>
      <c r="H319" s="244"/>
      <c r="I319" s="208"/>
      <c r="J319" s="209">
        <f>ROUND(I319*H319,2)</f>
        <v>0</v>
      </c>
      <c r="K319" s="205" t="s">
        <v>143</v>
      </c>
      <c r="L319" s="43"/>
      <c r="M319" s="210" t="s">
        <v>19</v>
      </c>
      <c r="N319" s="211" t="s">
        <v>40</v>
      </c>
      <c r="O319" s="83"/>
      <c r="P319" s="212">
        <f>O319*H319</f>
        <v>0</v>
      </c>
      <c r="Q319" s="212">
        <v>0</v>
      </c>
      <c r="R319" s="212">
        <f>Q319*H319</f>
        <v>0</v>
      </c>
      <c r="S319" s="212">
        <v>0</v>
      </c>
      <c r="T319" s="21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14" t="s">
        <v>220</v>
      </c>
      <c r="AT319" s="214" t="s">
        <v>139</v>
      </c>
      <c r="AU319" s="214" t="s">
        <v>79</v>
      </c>
      <c r="AY319" s="16" t="s">
        <v>137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6" t="s">
        <v>77</v>
      </c>
      <c r="BK319" s="215">
        <f>ROUND(I319*H319,2)</f>
        <v>0</v>
      </c>
      <c r="BL319" s="16" t="s">
        <v>220</v>
      </c>
      <c r="BM319" s="214" t="s">
        <v>674</v>
      </c>
    </row>
    <row r="320" s="2" customFormat="1">
      <c r="A320" s="37"/>
      <c r="B320" s="38"/>
      <c r="C320" s="39"/>
      <c r="D320" s="216" t="s">
        <v>146</v>
      </c>
      <c r="E320" s="39"/>
      <c r="F320" s="217" t="s">
        <v>675</v>
      </c>
      <c r="G320" s="39"/>
      <c r="H320" s="39"/>
      <c r="I320" s="218"/>
      <c r="J320" s="39"/>
      <c r="K320" s="39"/>
      <c r="L320" s="43"/>
      <c r="M320" s="219"/>
      <c r="N320" s="220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146</v>
      </c>
      <c r="AU320" s="16" t="s">
        <v>79</v>
      </c>
    </row>
    <row r="321" s="12" customFormat="1" ht="22.8" customHeight="1">
      <c r="A321" s="12"/>
      <c r="B321" s="187"/>
      <c r="C321" s="188"/>
      <c r="D321" s="189" t="s">
        <v>68</v>
      </c>
      <c r="E321" s="201" t="s">
        <v>676</v>
      </c>
      <c r="F321" s="201" t="s">
        <v>677</v>
      </c>
      <c r="G321" s="188"/>
      <c r="H321" s="188"/>
      <c r="I321" s="191"/>
      <c r="J321" s="202">
        <f>BK321</f>
        <v>0</v>
      </c>
      <c r="K321" s="188"/>
      <c r="L321" s="193"/>
      <c r="M321" s="194"/>
      <c r="N321" s="195"/>
      <c r="O321" s="195"/>
      <c r="P321" s="196">
        <f>SUM(P322:P327)</f>
        <v>0</v>
      </c>
      <c r="Q321" s="195"/>
      <c r="R321" s="196">
        <f>SUM(R322:R327)</f>
        <v>0.00020124000000000002</v>
      </c>
      <c r="S321" s="195"/>
      <c r="T321" s="197">
        <f>SUM(T322:T327)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8" t="s">
        <v>79</v>
      </c>
      <c r="AT321" s="199" t="s">
        <v>68</v>
      </c>
      <c r="AU321" s="199" t="s">
        <v>77</v>
      </c>
      <c r="AY321" s="198" t="s">
        <v>137</v>
      </c>
      <c r="BK321" s="200">
        <f>SUM(BK322:BK327)</f>
        <v>0</v>
      </c>
    </row>
    <row r="322" s="2" customFormat="1" ht="16.5" customHeight="1">
      <c r="A322" s="37"/>
      <c r="B322" s="38"/>
      <c r="C322" s="203" t="s">
        <v>678</v>
      </c>
      <c r="D322" s="203" t="s">
        <v>139</v>
      </c>
      <c r="E322" s="204" t="s">
        <v>679</v>
      </c>
      <c r="F322" s="205" t="s">
        <v>680</v>
      </c>
      <c r="G322" s="206" t="s">
        <v>155</v>
      </c>
      <c r="H322" s="207">
        <v>0.90000000000000002</v>
      </c>
      <c r="I322" s="208"/>
      <c r="J322" s="209">
        <f>ROUND(I322*H322,2)</f>
        <v>0</v>
      </c>
      <c r="K322" s="205" t="s">
        <v>143</v>
      </c>
      <c r="L322" s="43"/>
      <c r="M322" s="210" t="s">
        <v>19</v>
      </c>
      <c r="N322" s="211" t="s">
        <v>40</v>
      </c>
      <c r="O322" s="83"/>
      <c r="P322" s="212">
        <f>O322*H322</f>
        <v>0</v>
      </c>
      <c r="Q322" s="212">
        <v>4.0000000000000003E-05</v>
      </c>
      <c r="R322" s="212">
        <f>Q322*H322</f>
        <v>3.6000000000000001E-05</v>
      </c>
      <c r="S322" s="212">
        <v>0</v>
      </c>
      <c r="T322" s="21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14" t="s">
        <v>220</v>
      </c>
      <c r="AT322" s="214" t="s">
        <v>139</v>
      </c>
      <c r="AU322" s="214" t="s">
        <v>79</v>
      </c>
      <c r="AY322" s="16" t="s">
        <v>137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16" t="s">
        <v>77</v>
      </c>
      <c r="BK322" s="215">
        <f>ROUND(I322*H322,2)</f>
        <v>0</v>
      </c>
      <c r="BL322" s="16" t="s">
        <v>220</v>
      </c>
      <c r="BM322" s="214" t="s">
        <v>681</v>
      </c>
    </row>
    <row r="323" s="2" customFormat="1">
      <c r="A323" s="37"/>
      <c r="B323" s="38"/>
      <c r="C323" s="39"/>
      <c r="D323" s="216" t="s">
        <v>146</v>
      </c>
      <c r="E323" s="39"/>
      <c r="F323" s="217" t="s">
        <v>682</v>
      </c>
      <c r="G323" s="39"/>
      <c r="H323" s="39"/>
      <c r="I323" s="218"/>
      <c r="J323" s="39"/>
      <c r="K323" s="39"/>
      <c r="L323" s="43"/>
      <c r="M323" s="219"/>
      <c r="N323" s="220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146</v>
      </c>
      <c r="AU323" s="16" t="s">
        <v>79</v>
      </c>
    </row>
    <row r="324" s="2" customFormat="1" ht="16.5" customHeight="1">
      <c r="A324" s="37"/>
      <c r="B324" s="38"/>
      <c r="C324" s="221" t="s">
        <v>683</v>
      </c>
      <c r="D324" s="221" t="s">
        <v>221</v>
      </c>
      <c r="E324" s="222" t="s">
        <v>684</v>
      </c>
      <c r="F324" s="223" t="s">
        <v>685</v>
      </c>
      <c r="G324" s="224" t="s">
        <v>155</v>
      </c>
      <c r="H324" s="225">
        <v>0.97199999999999998</v>
      </c>
      <c r="I324" s="226"/>
      <c r="J324" s="227">
        <f>ROUND(I324*H324,2)</f>
        <v>0</v>
      </c>
      <c r="K324" s="223" t="s">
        <v>143</v>
      </c>
      <c r="L324" s="228"/>
      <c r="M324" s="229" t="s">
        <v>19</v>
      </c>
      <c r="N324" s="230" t="s">
        <v>40</v>
      </c>
      <c r="O324" s="83"/>
      <c r="P324" s="212">
        <f>O324*H324</f>
        <v>0</v>
      </c>
      <c r="Q324" s="212">
        <v>0.00017000000000000001</v>
      </c>
      <c r="R324" s="212">
        <f>Q324*H324</f>
        <v>0.00016524000000000001</v>
      </c>
      <c r="S324" s="212">
        <v>0</v>
      </c>
      <c r="T324" s="21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14" t="s">
        <v>303</v>
      </c>
      <c r="AT324" s="214" t="s">
        <v>221</v>
      </c>
      <c r="AU324" s="214" t="s">
        <v>79</v>
      </c>
      <c r="AY324" s="16" t="s">
        <v>137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16" t="s">
        <v>77</v>
      </c>
      <c r="BK324" s="215">
        <f>ROUND(I324*H324,2)</f>
        <v>0</v>
      </c>
      <c r="BL324" s="16" t="s">
        <v>220</v>
      </c>
      <c r="BM324" s="214" t="s">
        <v>686</v>
      </c>
    </row>
    <row r="325" s="13" customFormat="1">
      <c r="A325" s="13"/>
      <c r="B325" s="231"/>
      <c r="C325" s="232"/>
      <c r="D325" s="233" t="s">
        <v>225</v>
      </c>
      <c r="E325" s="232"/>
      <c r="F325" s="234" t="s">
        <v>687</v>
      </c>
      <c r="G325" s="232"/>
      <c r="H325" s="235">
        <v>0.97199999999999998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225</v>
      </c>
      <c r="AU325" s="241" t="s">
        <v>79</v>
      </c>
      <c r="AV325" s="13" t="s">
        <v>79</v>
      </c>
      <c r="AW325" s="13" t="s">
        <v>4</v>
      </c>
      <c r="AX325" s="13" t="s">
        <v>77</v>
      </c>
      <c r="AY325" s="241" t="s">
        <v>137</v>
      </c>
    </row>
    <row r="326" s="2" customFormat="1" ht="24.15" customHeight="1">
      <c r="A326" s="37"/>
      <c r="B326" s="38"/>
      <c r="C326" s="203" t="s">
        <v>688</v>
      </c>
      <c r="D326" s="203" t="s">
        <v>139</v>
      </c>
      <c r="E326" s="204" t="s">
        <v>689</v>
      </c>
      <c r="F326" s="205" t="s">
        <v>690</v>
      </c>
      <c r="G326" s="206" t="s">
        <v>589</v>
      </c>
      <c r="H326" s="244"/>
      <c r="I326" s="208"/>
      <c r="J326" s="209">
        <f>ROUND(I326*H326,2)</f>
        <v>0</v>
      </c>
      <c r="K326" s="205" t="s">
        <v>143</v>
      </c>
      <c r="L326" s="43"/>
      <c r="M326" s="210" t="s">
        <v>19</v>
      </c>
      <c r="N326" s="211" t="s">
        <v>40</v>
      </c>
      <c r="O326" s="83"/>
      <c r="P326" s="212">
        <f>O326*H326</f>
        <v>0</v>
      </c>
      <c r="Q326" s="212">
        <v>0</v>
      </c>
      <c r="R326" s="212">
        <f>Q326*H326</f>
        <v>0</v>
      </c>
      <c r="S326" s="212">
        <v>0</v>
      </c>
      <c r="T326" s="21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14" t="s">
        <v>220</v>
      </c>
      <c r="AT326" s="214" t="s">
        <v>139</v>
      </c>
      <c r="AU326" s="214" t="s">
        <v>79</v>
      </c>
      <c r="AY326" s="16" t="s">
        <v>137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16" t="s">
        <v>77</v>
      </c>
      <c r="BK326" s="215">
        <f>ROUND(I326*H326,2)</f>
        <v>0</v>
      </c>
      <c r="BL326" s="16" t="s">
        <v>220</v>
      </c>
      <c r="BM326" s="214" t="s">
        <v>691</v>
      </c>
    </row>
    <row r="327" s="2" customFormat="1">
      <c r="A327" s="37"/>
      <c r="B327" s="38"/>
      <c r="C327" s="39"/>
      <c r="D327" s="216" t="s">
        <v>146</v>
      </c>
      <c r="E327" s="39"/>
      <c r="F327" s="217" t="s">
        <v>692</v>
      </c>
      <c r="G327" s="39"/>
      <c r="H327" s="39"/>
      <c r="I327" s="218"/>
      <c r="J327" s="39"/>
      <c r="K327" s="39"/>
      <c r="L327" s="43"/>
      <c r="M327" s="219"/>
      <c r="N327" s="220"/>
      <c r="O327" s="83"/>
      <c r="P327" s="83"/>
      <c r="Q327" s="83"/>
      <c r="R327" s="83"/>
      <c r="S327" s="83"/>
      <c r="T327" s="84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146</v>
      </c>
      <c r="AU327" s="16" t="s">
        <v>79</v>
      </c>
    </row>
    <row r="328" s="12" customFormat="1" ht="22.8" customHeight="1">
      <c r="A328" s="12"/>
      <c r="B328" s="187"/>
      <c r="C328" s="188"/>
      <c r="D328" s="189" t="s">
        <v>68</v>
      </c>
      <c r="E328" s="201" t="s">
        <v>693</v>
      </c>
      <c r="F328" s="201" t="s">
        <v>694</v>
      </c>
      <c r="G328" s="188"/>
      <c r="H328" s="188"/>
      <c r="I328" s="191"/>
      <c r="J328" s="202">
        <f>BK328</f>
        <v>0</v>
      </c>
      <c r="K328" s="188"/>
      <c r="L328" s="193"/>
      <c r="M328" s="194"/>
      <c r="N328" s="195"/>
      <c r="O328" s="195"/>
      <c r="P328" s="196">
        <f>SUM(P329:P347)</f>
        <v>0</v>
      </c>
      <c r="Q328" s="195"/>
      <c r="R328" s="196">
        <f>SUM(R329:R347)</f>
        <v>0.82723316000000002</v>
      </c>
      <c r="S328" s="195"/>
      <c r="T328" s="197">
        <f>SUM(T329:T347)</f>
        <v>0.19270199999999998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8" t="s">
        <v>79</v>
      </c>
      <c r="AT328" s="199" t="s">
        <v>68</v>
      </c>
      <c r="AU328" s="199" t="s">
        <v>77</v>
      </c>
      <c r="AY328" s="198" t="s">
        <v>137</v>
      </c>
      <c r="BK328" s="200">
        <f>SUM(BK329:BK347)</f>
        <v>0</v>
      </c>
    </row>
    <row r="329" s="2" customFormat="1" ht="16.5" customHeight="1">
      <c r="A329" s="37"/>
      <c r="B329" s="38"/>
      <c r="C329" s="203" t="s">
        <v>695</v>
      </c>
      <c r="D329" s="203" t="s">
        <v>139</v>
      </c>
      <c r="E329" s="204" t="s">
        <v>696</v>
      </c>
      <c r="F329" s="205" t="s">
        <v>697</v>
      </c>
      <c r="G329" s="206" t="s">
        <v>142</v>
      </c>
      <c r="H329" s="207">
        <v>63.100000000000001</v>
      </c>
      <c r="I329" s="208"/>
      <c r="J329" s="209">
        <f>ROUND(I329*H329,2)</f>
        <v>0</v>
      </c>
      <c r="K329" s="205" t="s">
        <v>143</v>
      </c>
      <c r="L329" s="43"/>
      <c r="M329" s="210" t="s">
        <v>19</v>
      </c>
      <c r="N329" s="211" t="s">
        <v>40</v>
      </c>
      <c r="O329" s="83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14" t="s">
        <v>220</v>
      </c>
      <c r="AT329" s="214" t="s">
        <v>139</v>
      </c>
      <c r="AU329" s="214" t="s">
        <v>79</v>
      </c>
      <c r="AY329" s="16" t="s">
        <v>137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6" t="s">
        <v>77</v>
      </c>
      <c r="BK329" s="215">
        <f>ROUND(I329*H329,2)</f>
        <v>0</v>
      </c>
      <c r="BL329" s="16" t="s">
        <v>220</v>
      </c>
      <c r="BM329" s="214" t="s">
        <v>698</v>
      </c>
    </row>
    <row r="330" s="2" customFormat="1">
      <c r="A330" s="37"/>
      <c r="B330" s="38"/>
      <c r="C330" s="39"/>
      <c r="D330" s="216" t="s">
        <v>146</v>
      </c>
      <c r="E330" s="39"/>
      <c r="F330" s="217" t="s">
        <v>699</v>
      </c>
      <c r="G330" s="39"/>
      <c r="H330" s="39"/>
      <c r="I330" s="218"/>
      <c r="J330" s="39"/>
      <c r="K330" s="39"/>
      <c r="L330" s="43"/>
      <c r="M330" s="219"/>
      <c r="N330" s="220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146</v>
      </c>
      <c r="AU330" s="16" t="s">
        <v>79</v>
      </c>
    </row>
    <row r="331" s="2" customFormat="1" ht="33" customHeight="1">
      <c r="A331" s="37"/>
      <c r="B331" s="38"/>
      <c r="C331" s="221" t="s">
        <v>700</v>
      </c>
      <c r="D331" s="221" t="s">
        <v>221</v>
      </c>
      <c r="E331" s="222" t="s">
        <v>701</v>
      </c>
      <c r="F331" s="223" t="s">
        <v>702</v>
      </c>
      <c r="G331" s="224" t="s">
        <v>142</v>
      </c>
      <c r="H331" s="225">
        <v>63.100000000000001</v>
      </c>
      <c r="I331" s="226"/>
      <c r="J331" s="227">
        <f>ROUND(I331*H331,2)</f>
        <v>0</v>
      </c>
      <c r="K331" s="223" t="s">
        <v>143</v>
      </c>
      <c r="L331" s="228"/>
      <c r="M331" s="229" t="s">
        <v>19</v>
      </c>
      <c r="N331" s="230" t="s">
        <v>40</v>
      </c>
      <c r="O331" s="83"/>
      <c r="P331" s="212">
        <f>O331*H331</f>
        <v>0</v>
      </c>
      <c r="Q331" s="212">
        <v>0.0038999999999999998</v>
      </c>
      <c r="R331" s="212">
        <f>Q331*H331</f>
        <v>0.24609</v>
      </c>
      <c r="S331" s="212">
        <v>0</v>
      </c>
      <c r="T331" s="21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14" t="s">
        <v>303</v>
      </c>
      <c r="AT331" s="214" t="s">
        <v>221</v>
      </c>
      <c r="AU331" s="214" t="s">
        <v>79</v>
      </c>
      <c r="AY331" s="16" t="s">
        <v>137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16" t="s">
        <v>77</v>
      </c>
      <c r="BK331" s="215">
        <f>ROUND(I331*H331,2)</f>
        <v>0</v>
      </c>
      <c r="BL331" s="16" t="s">
        <v>220</v>
      </c>
      <c r="BM331" s="214" t="s">
        <v>703</v>
      </c>
    </row>
    <row r="332" s="2" customFormat="1" ht="16.5" customHeight="1">
      <c r="A332" s="37"/>
      <c r="B332" s="38"/>
      <c r="C332" s="203" t="s">
        <v>704</v>
      </c>
      <c r="D332" s="203" t="s">
        <v>139</v>
      </c>
      <c r="E332" s="204" t="s">
        <v>705</v>
      </c>
      <c r="F332" s="205" t="s">
        <v>706</v>
      </c>
      <c r="G332" s="206" t="s">
        <v>142</v>
      </c>
      <c r="H332" s="207">
        <v>63.100000000000001</v>
      </c>
      <c r="I332" s="208"/>
      <c r="J332" s="209">
        <f>ROUND(I332*H332,2)</f>
        <v>0</v>
      </c>
      <c r="K332" s="205" t="s">
        <v>143</v>
      </c>
      <c r="L332" s="43"/>
      <c r="M332" s="210" t="s">
        <v>19</v>
      </c>
      <c r="N332" s="211" t="s">
        <v>40</v>
      </c>
      <c r="O332" s="83"/>
      <c r="P332" s="212">
        <f>O332*H332</f>
        <v>0</v>
      </c>
      <c r="Q332" s="212">
        <v>0</v>
      </c>
      <c r="R332" s="212">
        <f>Q332*H332</f>
        <v>0</v>
      </c>
      <c r="S332" s="212">
        <v>0</v>
      </c>
      <c r="T332" s="21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14" t="s">
        <v>220</v>
      </c>
      <c r="AT332" s="214" t="s">
        <v>139</v>
      </c>
      <c r="AU332" s="214" t="s">
        <v>79</v>
      </c>
      <c r="AY332" s="16" t="s">
        <v>137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16" t="s">
        <v>77</v>
      </c>
      <c r="BK332" s="215">
        <f>ROUND(I332*H332,2)</f>
        <v>0</v>
      </c>
      <c r="BL332" s="16" t="s">
        <v>220</v>
      </c>
      <c r="BM332" s="214" t="s">
        <v>707</v>
      </c>
    </row>
    <row r="333" s="2" customFormat="1">
      <c r="A333" s="37"/>
      <c r="B333" s="38"/>
      <c r="C333" s="39"/>
      <c r="D333" s="216" t="s">
        <v>146</v>
      </c>
      <c r="E333" s="39"/>
      <c r="F333" s="217" t="s">
        <v>708</v>
      </c>
      <c r="G333" s="39"/>
      <c r="H333" s="39"/>
      <c r="I333" s="218"/>
      <c r="J333" s="39"/>
      <c r="K333" s="39"/>
      <c r="L333" s="43"/>
      <c r="M333" s="219"/>
      <c r="N333" s="220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146</v>
      </c>
      <c r="AU333" s="16" t="s">
        <v>79</v>
      </c>
    </row>
    <row r="334" s="2" customFormat="1" ht="16.5" customHeight="1">
      <c r="A334" s="37"/>
      <c r="B334" s="38"/>
      <c r="C334" s="203" t="s">
        <v>709</v>
      </c>
      <c r="D334" s="203" t="s">
        <v>139</v>
      </c>
      <c r="E334" s="204" t="s">
        <v>710</v>
      </c>
      <c r="F334" s="205" t="s">
        <v>711</v>
      </c>
      <c r="G334" s="206" t="s">
        <v>142</v>
      </c>
      <c r="H334" s="207">
        <v>63.100000000000001</v>
      </c>
      <c r="I334" s="208"/>
      <c r="J334" s="209">
        <f>ROUND(I334*H334,2)</f>
        <v>0</v>
      </c>
      <c r="K334" s="205" t="s">
        <v>143</v>
      </c>
      <c r="L334" s="43"/>
      <c r="M334" s="210" t="s">
        <v>19</v>
      </c>
      <c r="N334" s="211" t="s">
        <v>40</v>
      </c>
      <c r="O334" s="83"/>
      <c r="P334" s="212">
        <f>O334*H334</f>
        <v>0</v>
      </c>
      <c r="Q334" s="212">
        <v>3.0000000000000001E-05</v>
      </c>
      <c r="R334" s="212">
        <f>Q334*H334</f>
        <v>0.0018930000000000002</v>
      </c>
      <c r="S334" s="212">
        <v>0</v>
      </c>
      <c r="T334" s="21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14" t="s">
        <v>220</v>
      </c>
      <c r="AT334" s="214" t="s">
        <v>139</v>
      </c>
      <c r="AU334" s="214" t="s">
        <v>79</v>
      </c>
      <c r="AY334" s="16" t="s">
        <v>137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16" t="s">
        <v>77</v>
      </c>
      <c r="BK334" s="215">
        <f>ROUND(I334*H334,2)</f>
        <v>0</v>
      </c>
      <c r="BL334" s="16" t="s">
        <v>220</v>
      </c>
      <c r="BM334" s="214" t="s">
        <v>712</v>
      </c>
    </row>
    <row r="335" s="2" customFormat="1">
      <c r="A335" s="37"/>
      <c r="B335" s="38"/>
      <c r="C335" s="39"/>
      <c r="D335" s="216" t="s">
        <v>146</v>
      </c>
      <c r="E335" s="39"/>
      <c r="F335" s="217" t="s">
        <v>713</v>
      </c>
      <c r="G335" s="39"/>
      <c r="H335" s="39"/>
      <c r="I335" s="218"/>
      <c r="J335" s="39"/>
      <c r="K335" s="39"/>
      <c r="L335" s="43"/>
      <c r="M335" s="219"/>
      <c r="N335" s="220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146</v>
      </c>
      <c r="AU335" s="16" t="s">
        <v>79</v>
      </c>
    </row>
    <row r="336" s="2" customFormat="1" ht="21.75" customHeight="1">
      <c r="A336" s="37"/>
      <c r="B336" s="38"/>
      <c r="C336" s="203" t="s">
        <v>714</v>
      </c>
      <c r="D336" s="203" t="s">
        <v>139</v>
      </c>
      <c r="E336" s="204" t="s">
        <v>715</v>
      </c>
      <c r="F336" s="205" t="s">
        <v>716</v>
      </c>
      <c r="G336" s="206" t="s">
        <v>142</v>
      </c>
      <c r="H336" s="207">
        <v>8.2200000000000006</v>
      </c>
      <c r="I336" s="208"/>
      <c r="J336" s="209">
        <f>ROUND(I336*H336,2)</f>
        <v>0</v>
      </c>
      <c r="K336" s="205" t="s">
        <v>143</v>
      </c>
      <c r="L336" s="43"/>
      <c r="M336" s="210" t="s">
        <v>19</v>
      </c>
      <c r="N336" s="211" t="s">
        <v>40</v>
      </c>
      <c r="O336" s="83"/>
      <c r="P336" s="212">
        <f>O336*H336</f>
        <v>0</v>
      </c>
      <c r="Q336" s="212">
        <v>0.012</v>
      </c>
      <c r="R336" s="212">
        <f>Q336*H336</f>
        <v>0.098640000000000005</v>
      </c>
      <c r="S336" s="212">
        <v>0</v>
      </c>
      <c r="T336" s="21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14" t="s">
        <v>220</v>
      </c>
      <c r="AT336" s="214" t="s">
        <v>139</v>
      </c>
      <c r="AU336" s="214" t="s">
        <v>79</v>
      </c>
      <c r="AY336" s="16" t="s">
        <v>137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16" t="s">
        <v>77</v>
      </c>
      <c r="BK336" s="215">
        <f>ROUND(I336*H336,2)</f>
        <v>0</v>
      </c>
      <c r="BL336" s="16" t="s">
        <v>220</v>
      </c>
      <c r="BM336" s="214" t="s">
        <v>717</v>
      </c>
    </row>
    <row r="337" s="2" customFormat="1">
      <c r="A337" s="37"/>
      <c r="B337" s="38"/>
      <c r="C337" s="39"/>
      <c r="D337" s="216" t="s">
        <v>146</v>
      </c>
      <c r="E337" s="39"/>
      <c r="F337" s="217" t="s">
        <v>718</v>
      </c>
      <c r="G337" s="39"/>
      <c r="H337" s="39"/>
      <c r="I337" s="218"/>
      <c r="J337" s="39"/>
      <c r="K337" s="39"/>
      <c r="L337" s="43"/>
      <c r="M337" s="219"/>
      <c r="N337" s="220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146</v>
      </c>
      <c r="AU337" s="16" t="s">
        <v>79</v>
      </c>
    </row>
    <row r="338" s="2" customFormat="1" ht="21.75" customHeight="1">
      <c r="A338" s="37"/>
      <c r="B338" s="38"/>
      <c r="C338" s="203" t="s">
        <v>719</v>
      </c>
      <c r="D338" s="203" t="s">
        <v>139</v>
      </c>
      <c r="E338" s="204" t="s">
        <v>720</v>
      </c>
      <c r="F338" s="205" t="s">
        <v>721</v>
      </c>
      <c r="G338" s="206" t="s">
        <v>142</v>
      </c>
      <c r="H338" s="207">
        <v>63.100000000000001</v>
      </c>
      <c r="I338" s="208"/>
      <c r="J338" s="209">
        <f>ROUND(I338*H338,2)</f>
        <v>0</v>
      </c>
      <c r="K338" s="205" t="s">
        <v>143</v>
      </c>
      <c r="L338" s="43"/>
      <c r="M338" s="210" t="s">
        <v>19</v>
      </c>
      <c r="N338" s="211" t="s">
        <v>40</v>
      </c>
      <c r="O338" s="83"/>
      <c r="P338" s="212">
        <f>O338*H338</f>
        <v>0</v>
      </c>
      <c r="Q338" s="212">
        <v>0.0074999999999999997</v>
      </c>
      <c r="R338" s="212">
        <f>Q338*H338</f>
        <v>0.47325</v>
      </c>
      <c r="S338" s="212">
        <v>0</v>
      </c>
      <c r="T338" s="21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14" t="s">
        <v>220</v>
      </c>
      <c r="AT338" s="214" t="s">
        <v>139</v>
      </c>
      <c r="AU338" s="214" t="s">
        <v>79</v>
      </c>
      <c r="AY338" s="16" t="s">
        <v>137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6" t="s">
        <v>77</v>
      </c>
      <c r="BK338" s="215">
        <f>ROUND(I338*H338,2)</f>
        <v>0</v>
      </c>
      <c r="BL338" s="16" t="s">
        <v>220</v>
      </c>
      <c r="BM338" s="214" t="s">
        <v>722</v>
      </c>
    </row>
    <row r="339" s="2" customFormat="1">
      <c r="A339" s="37"/>
      <c r="B339" s="38"/>
      <c r="C339" s="39"/>
      <c r="D339" s="216" t="s">
        <v>146</v>
      </c>
      <c r="E339" s="39"/>
      <c r="F339" s="217" t="s">
        <v>723</v>
      </c>
      <c r="G339" s="39"/>
      <c r="H339" s="39"/>
      <c r="I339" s="218"/>
      <c r="J339" s="39"/>
      <c r="K339" s="39"/>
      <c r="L339" s="43"/>
      <c r="M339" s="219"/>
      <c r="N339" s="220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146</v>
      </c>
      <c r="AU339" s="16" t="s">
        <v>79</v>
      </c>
    </row>
    <row r="340" s="2" customFormat="1" ht="16.5" customHeight="1">
      <c r="A340" s="37"/>
      <c r="B340" s="38"/>
      <c r="C340" s="203" t="s">
        <v>724</v>
      </c>
      <c r="D340" s="203" t="s">
        <v>139</v>
      </c>
      <c r="E340" s="204" t="s">
        <v>725</v>
      </c>
      <c r="F340" s="205" t="s">
        <v>726</v>
      </c>
      <c r="G340" s="206" t="s">
        <v>142</v>
      </c>
      <c r="H340" s="207">
        <v>64.233999999999995</v>
      </c>
      <c r="I340" s="208"/>
      <c r="J340" s="209">
        <f>ROUND(I340*H340,2)</f>
        <v>0</v>
      </c>
      <c r="K340" s="205" t="s">
        <v>143</v>
      </c>
      <c r="L340" s="43"/>
      <c r="M340" s="210" t="s">
        <v>19</v>
      </c>
      <c r="N340" s="211" t="s">
        <v>40</v>
      </c>
      <c r="O340" s="83"/>
      <c r="P340" s="212">
        <f>O340*H340</f>
        <v>0</v>
      </c>
      <c r="Q340" s="212">
        <v>0</v>
      </c>
      <c r="R340" s="212">
        <f>Q340*H340</f>
        <v>0</v>
      </c>
      <c r="S340" s="212">
        <v>0.0030000000000000001</v>
      </c>
      <c r="T340" s="213">
        <f>S340*H340</f>
        <v>0.19270199999999998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14" t="s">
        <v>220</v>
      </c>
      <c r="AT340" s="214" t="s">
        <v>139</v>
      </c>
      <c r="AU340" s="214" t="s">
        <v>79</v>
      </c>
      <c r="AY340" s="16" t="s">
        <v>137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16" t="s">
        <v>77</v>
      </c>
      <c r="BK340" s="215">
        <f>ROUND(I340*H340,2)</f>
        <v>0</v>
      </c>
      <c r="BL340" s="16" t="s">
        <v>220</v>
      </c>
      <c r="BM340" s="214" t="s">
        <v>727</v>
      </c>
    </row>
    <row r="341" s="2" customFormat="1">
      <c r="A341" s="37"/>
      <c r="B341" s="38"/>
      <c r="C341" s="39"/>
      <c r="D341" s="216" t="s">
        <v>146</v>
      </c>
      <c r="E341" s="39"/>
      <c r="F341" s="217" t="s">
        <v>728</v>
      </c>
      <c r="G341" s="39"/>
      <c r="H341" s="39"/>
      <c r="I341" s="218"/>
      <c r="J341" s="39"/>
      <c r="K341" s="39"/>
      <c r="L341" s="43"/>
      <c r="M341" s="219"/>
      <c r="N341" s="220"/>
      <c r="O341" s="83"/>
      <c r="P341" s="83"/>
      <c r="Q341" s="83"/>
      <c r="R341" s="83"/>
      <c r="S341" s="83"/>
      <c r="T341" s="84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146</v>
      </c>
      <c r="AU341" s="16" t="s">
        <v>79</v>
      </c>
    </row>
    <row r="342" s="2" customFormat="1" ht="16.5" customHeight="1">
      <c r="A342" s="37"/>
      <c r="B342" s="38"/>
      <c r="C342" s="203" t="s">
        <v>729</v>
      </c>
      <c r="D342" s="203" t="s">
        <v>139</v>
      </c>
      <c r="E342" s="204" t="s">
        <v>730</v>
      </c>
      <c r="F342" s="205" t="s">
        <v>731</v>
      </c>
      <c r="G342" s="206" t="s">
        <v>155</v>
      </c>
      <c r="H342" s="207">
        <v>31.399999999999999</v>
      </c>
      <c r="I342" s="208"/>
      <c r="J342" s="209">
        <f>ROUND(I342*H342,2)</f>
        <v>0</v>
      </c>
      <c r="K342" s="205" t="s">
        <v>143</v>
      </c>
      <c r="L342" s="43"/>
      <c r="M342" s="210" t="s">
        <v>19</v>
      </c>
      <c r="N342" s="211" t="s">
        <v>40</v>
      </c>
      <c r="O342" s="83"/>
      <c r="P342" s="212">
        <f>O342*H342</f>
        <v>0</v>
      </c>
      <c r="Q342" s="212">
        <v>1.0000000000000001E-05</v>
      </c>
      <c r="R342" s="212">
        <f>Q342*H342</f>
        <v>0.00031399999999999999</v>
      </c>
      <c r="S342" s="212">
        <v>0</v>
      </c>
      <c r="T342" s="21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14" t="s">
        <v>220</v>
      </c>
      <c r="AT342" s="214" t="s">
        <v>139</v>
      </c>
      <c r="AU342" s="214" t="s">
        <v>79</v>
      </c>
      <c r="AY342" s="16" t="s">
        <v>137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6" t="s">
        <v>77</v>
      </c>
      <c r="BK342" s="215">
        <f>ROUND(I342*H342,2)</f>
        <v>0</v>
      </c>
      <c r="BL342" s="16" t="s">
        <v>220</v>
      </c>
      <c r="BM342" s="214" t="s">
        <v>732</v>
      </c>
    </row>
    <row r="343" s="2" customFormat="1">
      <c r="A343" s="37"/>
      <c r="B343" s="38"/>
      <c r="C343" s="39"/>
      <c r="D343" s="216" t="s">
        <v>146</v>
      </c>
      <c r="E343" s="39"/>
      <c r="F343" s="217" t="s">
        <v>733</v>
      </c>
      <c r="G343" s="39"/>
      <c r="H343" s="39"/>
      <c r="I343" s="218"/>
      <c r="J343" s="39"/>
      <c r="K343" s="39"/>
      <c r="L343" s="43"/>
      <c r="M343" s="219"/>
      <c r="N343" s="220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146</v>
      </c>
      <c r="AU343" s="16" t="s">
        <v>79</v>
      </c>
    </row>
    <row r="344" s="2" customFormat="1" ht="16.5" customHeight="1">
      <c r="A344" s="37"/>
      <c r="B344" s="38"/>
      <c r="C344" s="221" t="s">
        <v>734</v>
      </c>
      <c r="D344" s="221" t="s">
        <v>221</v>
      </c>
      <c r="E344" s="222" t="s">
        <v>735</v>
      </c>
      <c r="F344" s="223" t="s">
        <v>736</v>
      </c>
      <c r="G344" s="224" t="s">
        <v>155</v>
      </c>
      <c r="H344" s="225">
        <v>32.027999999999999</v>
      </c>
      <c r="I344" s="226"/>
      <c r="J344" s="227">
        <f>ROUND(I344*H344,2)</f>
        <v>0</v>
      </c>
      <c r="K344" s="223" t="s">
        <v>143</v>
      </c>
      <c r="L344" s="228"/>
      <c r="M344" s="229" t="s">
        <v>19</v>
      </c>
      <c r="N344" s="230" t="s">
        <v>40</v>
      </c>
      <c r="O344" s="83"/>
      <c r="P344" s="212">
        <f>O344*H344</f>
        <v>0</v>
      </c>
      <c r="Q344" s="212">
        <v>0.00022000000000000001</v>
      </c>
      <c r="R344" s="212">
        <f>Q344*H344</f>
        <v>0.0070461600000000001</v>
      </c>
      <c r="S344" s="212">
        <v>0</v>
      </c>
      <c r="T344" s="213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14" t="s">
        <v>303</v>
      </c>
      <c r="AT344" s="214" t="s">
        <v>221</v>
      </c>
      <c r="AU344" s="214" t="s">
        <v>79</v>
      </c>
      <c r="AY344" s="16" t="s">
        <v>137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16" t="s">
        <v>77</v>
      </c>
      <c r="BK344" s="215">
        <f>ROUND(I344*H344,2)</f>
        <v>0</v>
      </c>
      <c r="BL344" s="16" t="s">
        <v>220</v>
      </c>
      <c r="BM344" s="214" t="s">
        <v>737</v>
      </c>
    </row>
    <row r="345" s="13" customFormat="1">
      <c r="A345" s="13"/>
      <c r="B345" s="231"/>
      <c r="C345" s="232"/>
      <c r="D345" s="233" t="s">
        <v>225</v>
      </c>
      <c r="E345" s="232"/>
      <c r="F345" s="234" t="s">
        <v>738</v>
      </c>
      <c r="G345" s="232"/>
      <c r="H345" s="235">
        <v>32.027999999999999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225</v>
      </c>
      <c r="AU345" s="241" t="s">
        <v>79</v>
      </c>
      <c r="AV345" s="13" t="s">
        <v>79</v>
      </c>
      <c r="AW345" s="13" t="s">
        <v>4</v>
      </c>
      <c r="AX345" s="13" t="s">
        <v>77</v>
      </c>
      <c r="AY345" s="241" t="s">
        <v>137</v>
      </c>
    </row>
    <row r="346" s="2" customFormat="1" ht="24.15" customHeight="1">
      <c r="A346" s="37"/>
      <c r="B346" s="38"/>
      <c r="C346" s="203" t="s">
        <v>739</v>
      </c>
      <c r="D346" s="203" t="s">
        <v>139</v>
      </c>
      <c r="E346" s="204" t="s">
        <v>740</v>
      </c>
      <c r="F346" s="205" t="s">
        <v>741</v>
      </c>
      <c r="G346" s="206" t="s">
        <v>589</v>
      </c>
      <c r="H346" s="244"/>
      <c r="I346" s="208"/>
      <c r="J346" s="209">
        <f>ROUND(I346*H346,2)</f>
        <v>0</v>
      </c>
      <c r="K346" s="205" t="s">
        <v>143</v>
      </c>
      <c r="L346" s="43"/>
      <c r="M346" s="210" t="s">
        <v>19</v>
      </c>
      <c r="N346" s="211" t="s">
        <v>40</v>
      </c>
      <c r="O346" s="83"/>
      <c r="P346" s="212">
        <f>O346*H346</f>
        <v>0</v>
      </c>
      <c r="Q346" s="212">
        <v>0</v>
      </c>
      <c r="R346" s="212">
        <f>Q346*H346</f>
        <v>0</v>
      </c>
      <c r="S346" s="212">
        <v>0</v>
      </c>
      <c r="T346" s="21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14" t="s">
        <v>220</v>
      </c>
      <c r="AT346" s="214" t="s">
        <v>139</v>
      </c>
      <c r="AU346" s="214" t="s">
        <v>79</v>
      </c>
      <c r="AY346" s="16" t="s">
        <v>137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16" t="s">
        <v>77</v>
      </c>
      <c r="BK346" s="215">
        <f>ROUND(I346*H346,2)</f>
        <v>0</v>
      </c>
      <c r="BL346" s="16" t="s">
        <v>220</v>
      </c>
      <c r="BM346" s="214" t="s">
        <v>742</v>
      </c>
    </row>
    <row r="347" s="2" customFormat="1">
      <c r="A347" s="37"/>
      <c r="B347" s="38"/>
      <c r="C347" s="39"/>
      <c r="D347" s="216" t="s">
        <v>146</v>
      </c>
      <c r="E347" s="39"/>
      <c r="F347" s="217" t="s">
        <v>743</v>
      </c>
      <c r="G347" s="39"/>
      <c r="H347" s="39"/>
      <c r="I347" s="218"/>
      <c r="J347" s="39"/>
      <c r="K347" s="39"/>
      <c r="L347" s="43"/>
      <c r="M347" s="219"/>
      <c r="N347" s="220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146</v>
      </c>
      <c r="AU347" s="16" t="s">
        <v>79</v>
      </c>
    </row>
    <row r="348" s="12" customFormat="1" ht="22.8" customHeight="1">
      <c r="A348" s="12"/>
      <c r="B348" s="187"/>
      <c r="C348" s="188"/>
      <c r="D348" s="189" t="s">
        <v>68</v>
      </c>
      <c r="E348" s="201" t="s">
        <v>744</v>
      </c>
      <c r="F348" s="201" t="s">
        <v>745</v>
      </c>
      <c r="G348" s="188"/>
      <c r="H348" s="188"/>
      <c r="I348" s="191"/>
      <c r="J348" s="202">
        <f>BK348</f>
        <v>0</v>
      </c>
      <c r="K348" s="188"/>
      <c r="L348" s="193"/>
      <c r="M348" s="194"/>
      <c r="N348" s="195"/>
      <c r="O348" s="195"/>
      <c r="P348" s="196">
        <f>SUM(P349:P374)</f>
        <v>0</v>
      </c>
      <c r="Q348" s="195"/>
      <c r="R348" s="196">
        <f>SUM(R349:R374)</f>
        <v>0.46200240000000004</v>
      </c>
      <c r="S348" s="195"/>
      <c r="T348" s="197">
        <f>SUM(T349:T374)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98" t="s">
        <v>79</v>
      </c>
      <c r="AT348" s="199" t="s">
        <v>68</v>
      </c>
      <c r="AU348" s="199" t="s">
        <v>77</v>
      </c>
      <c r="AY348" s="198" t="s">
        <v>137</v>
      </c>
      <c r="BK348" s="200">
        <f>SUM(BK349:BK374)</f>
        <v>0</v>
      </c>
    </row>
    <row r="349" s="2" customFormat="1" ht="16.5" customHeight="1">
      <c r="A349" s="37"/>
      <c r="B349" s="38"/>
      <c r="C349" s="203" t="s">
        <v>746</v>
      </c>
      <c r="D349" s="203" t="s">
        <v>139</v>
      </c>
      <c r="E349" s="204" t="s">
        <v>747</v>
      </c>
      <c r="F349" s="205" t="s">
        <v>748</v>
      </c>
      <c r="G349" s="206" t="s">
        <v>142</v>
      </c>
      <c r="H349" s="207">
        <v>23.199999999999999</v>
      </c>
      <c r="I349" s="208"/>
      <c r="J349" s="209">
        <f>ROUND(I349*H349,2)</f>
        <v>0</v>
      </c>
      <c r="K349" s="205" t="s">
        <v>143</v>
      </c>
      <c r="L349" s="43"/>
      <c r="M349" s="210" t="s">
        <v>19</v>
      </c>
      <c r="N349" s="211" t="s">
        <v>40</v>
      </c>
      <c r="O349" s="83"/>
      <c r="P349" s="212">
        <f>O349*H349</f>
        <v>0</v>
      </c>
      <c r="Q349" s="212">
        <v>0.00029999999999999997</v>
      </c>
      <c r="R349" s="212">
        <f>Q349*H349</f>
        <v>0.0069599999999999992</v>
      </c>
      <c r="S349" s="212">
        <v>0</v>
      </c>
      <c r="T349" s="213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14" t="s">
        <v>220</v>
      </c>
      <c r="AT349" s="214" t="s">
        <v>139</v>
      </c>
      <c r="AU349" s="214" t="s">
        <v>79</v>
      </c>
      <c r="AY349" s="16" t="s">
        <v>137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16" t="s">
        <v>77</v>
      </c>
      <c r="BK349" s="215">
        <f>ROUND(I349*H349,2)</f>
        <v>0</v>
      </c>
      <c r="BL349" s="16" t="s">
        <v>220</v>
      </c>
      <c r="BM349" s="214" t="s">
        <v>749</v>
      </c>
    </row>
    <row r="350" s="2" customFormat="1">
      <c r="A350" s="37"/>
      <c r="B350" s="38"/>
      <c r="C350" s="39"/>
      <c r="D350" s="216" t="s">
        <v>146</v>
      </c>
      <c r="E350" s="39"/>
      <c r="F350" s="217" t="s">
        <v>750</v>
      </c>
      <c r="G350" s="39"/>
      <c r="H350" s="39"/>
      <c r="I350" s="218"/>
      <c r="J350" s="39"/>
      <c r="K350" s="39"/>
      <c r="L350" s="43"/>
      <c r="M350" s="219"/>
      <c r="N350" s="220"/>
      <c r="O350" s="83"/>
      <c r="P350" s="83"/>
      <c r="Q350" s="83"/>
      <c r="R350" s="83"/>
      <c r="S350" s="83"/>
      <c r="T350" s="84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146</v>
      </c>
      <c r="AU350" s="16" t="s">
        <v>79</v>
      </c>
    </row>
    <row r="351" s="2" customFormat="1" ht="16.5" customHeight="1">
      <c r="A351" s="37"/>
      <c r="B351" s="38"/>
      <c r="C351" s="203" t="s">
        <v>751</v>
      </c>
      <c r="D351" s="203" t="s">
        <v>139</v>
      </c>
      <c r="E351" s="204" t="s">
        <v>752</v>
      </c>
      <c r="F351" s="205" t="s">
        <v>753</v>
      </c>
      <c r="G351" s="206" t="s">
        <v>142</v>
      </c>
      <c r="H351" s="207">
        <v>23.199999999999999</v>
      </c>
      <c r="I351" s="208"/>
      <c r="J351" s="209">
        <f>ROUND(I351*H351,2)</f>
        <v>0</v>
      </c>
      <c r="K351" s="205" t="s">
        <v>143</v>
      </c>
      <c r="L351" s="43"/>
      <c r="M351" s="210" t="s">
        <v>19</v>
      </c>
      <c r="N351" s="211" t="s">
        <v>40</v>
      </c>
      <c r="O351" s="83"/>
      <c r="P351" s="212">
        <f>O351*H351</f>
        <v>0</v>
      </c>
      <c r="Q351" s="212">
        <v>0.0015</v>
      </c>
      <c r="R351" s="212">
        <f>Q351*H351</f>
        <v>0.034799999999999998</v>
      </c>
      <c r="S351" s="212">
        <v>0</v>
      </c>
      <c r="T351" s="21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14" t="s">
        <v>220</v>
      </c>
      <c r="AT351" s="214" t="s">
        <v>139</v>
      </c>
      <c r="AU351" s="214" t="s">
        <v>79</v>
      </c>
      <c r="AY351" s="16" t="s">
        <v>137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16" t="s">
        <v>77</v>
      </c>
      <c r="BK351" s="215">
        <f>ROUND(I351*H351,2)</f>
        <v>0</v>
      </c>
      <c r="BL351" s="16" t="s">
        <v>220</v>
      </c>
      <c r="BM351" s="214" t="s">
        <v>754</v>
      </c>
    </row>
    <row r="352" s="2" customFormat="1">
      <c r="A352" s="37"/>
      <c r="B352" s="38"/>
      <c r="C352" s="39"/>
      <c r="D352" s="216" t="s">
        <v>146</v>
      </c>
      <c r="E352" s="39"/>
      <c r="F352" s="217" t="s">
        <v>755</v>
      </c>
      <c r="G352" s="39"/>
      <c r="H352" s="39"/>
      <c r="I352" s="218"/>
      <c r="J352" s="39"/>
      <c r="K352" s="39"/>
      <c r="L352" s="43"/>
      <c r="M352" s="219"/>
      <c r="N352" s="220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146</v>
      </c>
      <c r="AU352" s="16" t="s">
        <v>79</v>
      </c>
    </row>
    <row r="353" s="2" customFormat="1" ht="21.75" customHeight="1">
      <c r="A353" s="37"/>
      <c r="B353" s="38"/>
      <c r="C353" s="203" t="s">
        <v>756</v>
      </c>
      <c r="D353" s="203" t="s">
        <v>139</v>
      </c>
      <c r="E353" s="204" t="s">
        <v>757</v>
      </c>
      <c r="F353" s="205" t="s">
        <v>758</v>
      </c>
      <c r="G353" s="206" t="s">
        <v>142</v>
      </c>
      <c r="H353" s="207">
        <v>1.2</v>
      </c>
      <c r="I353" s="208"/>
      <c r="J353" s="209">
        <f>ROUND(I353*H353,2)</f>
        <v>0</v>
      </c>
      <c r="K353" s="205" t="s">
        <v>143</v>
      </c>
      <c r="L353" s="43"/>
      <c r="M353" s="210" t="s">
        <v>19</v>
      </c>
      <c r="N353" s="211" t="s">
        <v>40</v>
      </c>
      <c r="O353" s="83"/>
      <c r="P353" s="212">
        <f>O353*H353</f>
        <v>0</v>
      </c>
      <c r="Q353" s="212">
        <v>0.0044999999999999997</v>
      </c>
      <c r="R353" s="212">
        <f>Q353*H353</f>
        <v>0.0053999999999999994</v>
      </c>
      <c r="S353" s="212">
        <v>0</v>
      </c>
      <c r="T353" s="21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14" t="s">
        <v>220</v>
      </c>
      <c r="AT353" s="214" t="s">
        <v>139</v>
      </c>
      <c r="AU353" s="214" t="s">
        <v>79</v>
      </c>
      <c r="AY353" s="16" t="s">
        <v>137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16" t="s">
        <v>77</v>
      </c>
      <c r="BK353" s="215">
        <f>ROUND(I353*H353,2)</f>
        <v>0</v>
      </c>
      <c r="BL353" s="16" t="s">
        <v>220</v>
      </c>
      <c r="BM353" s="214" t="s">
        <v>759</v>
      </c>
    </row>
    <row r="354" s="2" customFormat="1">
      <c r="A354" s="37"/>
      <c r="B354" s="38"/>
      <c r="C354" s="39"/>
      <c r="D354" s="216" t="s">
        <v>146</v>
      </c>
      <c r="E354" s="39"/>
      <c r="F354" s="217" t="s">
        <v>760</v>
      </c>
      <c r="G354" s="39"/>
      <c r="H354" s="39"/>
      <c r="I354" s="218"/>
      <c r="J354" s="39"/>
      <c r="K354" s="39"/>
      <c r="L354" s="43"/>
      <c r="M354" s="219"/>
      <c r="N354" s="220"/>
      <c r="O354" s="83"/>
      <c r="P354" s="83"/>
      <c r="Q354" s="83"/>
      <c r="R354" s="83"/>
      <c r="S354" s="83"/>
      <c r="T354" s="84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146</v>
      </c>
      <c r="AU354" s="16" t="s">
        <v>79</v>
      </c>
    </row>
    <row r="355" s="2" customFormat="1" ht="24.15" customHeight="1">
      <c r="A355" s="37"/>
      <c r="B355" s="38"/>
      <c r="C355" s="203" t="s">
        <v>761</v>
      </c>
      <c r="D355" s="203" t="s">
        <v>139</v>
      </c>
      <c r="E355" s="204" t="s">
        <v>762</v>
      </c>
      <c r="F355" s="205" t="s">
        <v>763</v>
      </c>
      <c r="G355" s="206" t="s">
        <v>142</v>
      </c>
      <c r="H355" s="207">
        <v>1.2</v>
      </c>
      <c r="I355" s="208"/>
      <c r="J355" s="209">
        <f>ROUND(I355*H355,2)</f>
        <v>0</v>
      </c>
      <c r="K355" s="205" t="s">
        <v>143</v>
      </c>
      <c r="L355" s="43"/>
      <c r="M355" s="210" t="s">
        <v>19</v>
      </c>
      <c r="N355" s="211" t="s">
        <v>40</v>
      </c>
      <c r="O355" s="83"/>
      <c r="P355" s="212">
        <f>O355*H355</f>
        <v>0</v>
      </c>
      <c r="Q355" s="212">
        <v>0.0014499999999999999</v>
      </c>
      <c r="R355" s="212">
        <f>Q355*H355</f>
        <v>0.0017399999999999998</v>
      </c>
      <c r="S355" s="212">
        <v>0</v>
      </c>
      <c r="T355" s="21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14" t="s">
        <v>220</v>
      </c>
      <c r="AT355" s="214" t="s">
        <v>139</v>
      </c>
      <c r="AU355" s="214" t="s">
        <v>79</v>
      </c>
      <c r="AY355" s="16" t="s">
        <v>137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16" t="s">
        <v>77</v>
      </c>
      <c r="BK355" s="215">
        <f>ROUND(I355*H355,2)</f>
        <v>0</v>
      </c>
      <c r="BL355" s="16" t="s">
        <v>220</v>
      </c>
      <c r="BM355" s="214" t="s">
        <v>764</v>
      </c>
    </row>
    <row r="356" s="2" customFormat="1">
      <c r="A356" s="37"/>
      <c r="B356" s="38"/>
      <c r="C356" s="39"/>
      <c r="D356" s="216" t="s">
        <v>146</v>
      </c>
      <c r="E356" s="39"/>
      <c r="F356" s="217" t="s">
        <v>765</v>
      </c>
      <c r="G356" s="39"/>
      <c r="H356" s="39"/>
      <c r="I356" s="218"/>
      <c r="J356" s="39"/>
      <c r="K356" s="39"/>
      <c r="L356" s="43"/>
      <c r="M356" s="219"/>
      <c r="N356" s="220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146</v>
      </c>
      <c r="AU356" s="16" t="s">
        <v>79</v>
      </c>
    </row>
    <row r="357" s="2" customFormat="1" ht="24.15" customHeight="1">
      <c r="A357" s="37"/>
      <c r="B357" s="38"/>
      <c r="C357" s="203" t="s">
        <v>766</v>
      </c>
      <c r="D357" s="203" t="s">
        <v>139</v>
      </c>
      <c r="E357" s="204" t="s">
        <v>767</v>
      </c>
      <c r="F357" s="205" t="s">
        <v>768</v>
      </c>
      <c r="G357" s="206" t="s">
        <v>142</v>
      </c>
      <c r="H357" s="207">
        <v>1.76</v>
      </c>
      <c r="I357" s="208"/>
      <c r="J357" s="209">
        <f>ROUND(I357*H357,2)</f>
        <v>0</v>
      </c>
      <c r="K357" s="205" t="s">
        <v>143</v>
      </c>
      <c r="L357" s="43"/>
      <c r="M357" s="210" t="s">
        <v>19</v>
      </c>
      <c r="N357" s="211" t="s">
        <v>40</v>
      </c>
      <c r="O357" s="83"/>
      <c r="P357" s="212">
        <f>O357*H357</f>
        <v>0</v>
      </c>
      <c r="Q357" s="212">
        <v>0.0060499999999999998</v>
      </c>
      <c r="R357" s="212">
        <f>Q357*H357</f>
        <v>0.010648</v>
      </c>
      <c r="S357" s="212">
        <v>0</v>
      </c>
      <c r="T357" s="21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14" t="s">
        <v>220</v>
      </c>
      <c r="AT357" s="214" t="s">
        <v>139</v>
      </c>
      <c r="AU357" s="214" t="s">
        <v>79</v>
      </c>
      <c r="AY357" s="16" t="s">
        <v>137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6" t="s">
        <v>77</v>
      </c>
      <c r="BK357" s="215">
        <f>ROUND(I357*H357,2)</f>
        <v>0</v>
      </c>
      <c r="BL357" s="16" t="s">
        <v>220</v>
      </c>
      <c r="BM357" s="214" t="s">
        <v>769</v>
      </c>
    </row>
    <row r="358" s="2" customFormat="1">
      <c r="A358" s="37"/>
      <c r="B358" s="38"/>
      <c r="C358" s="39"/>
      <c r="D358" s="216" t="s">
        <v>146</v>
      </c>
      <c r="E358" s="39"/>
      <c r="F358" s="217" t="s">
        <v>770</v>
      </c>
      <c r="G358" s="39"/>
      <c r="H358" s="39"/>
      <c r="I358" s="218"/>
      <c r="J358" s="39"/>
      <c r="K358" s="39"/>
      <c r="L358" s="43"/>
      <c r="M358" s="219"/>
      <c r="N358" s="220"/>
      <c r="O358" s="83"/>
      <c r="P358" s="83"/>
      <c r="Q358" s="83"/>
      <c r="R358" s="83"/>
      <c r="S358" s="83"/>
      <c r="T358" s="84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146</v>
      </c>
      <c r="AU358" s="16" t="s">
        <v>79</v>
      </c>
    </row>
    <row r="359" s="2" customFormat="1" ht="16.5" customHeight="1">
      <c r="A359" s="37"/>
      <c r="B359" s="38"/>
      <c r="C359" s="221" t="s">
        <v>771</v>
      </c>
      <c r="D359" s="221" t="s">
        <v>221</v>
      </c>
      <c r="E359" s="222" t="s">
        <v>772</v>
      </c>
      <c r="F359" s="223" t="s">
        <v>773</v>
      </c>
      <c r="G359" s="224" t="s">
        <v>142</v>
      </c>
      <c r="H359" s="225">
        <v>1.9359999999999999</v>
      </c>
      <c r="I359" s="226"/>
      <c r="J359" s="227">
        <f>ROUND(I359*H359,2)</f>
        <v>0</v>
      </c>
      <c r="K359" s="223" t="s">
        <v>143</v>
      </c>
      <c r="L359" s="228"/>
      <c r="M359" s="229" t="s">
        <v>19</v>
      </c>
      <c r="N359" s="230" t="s">
        <v>40</v>
      </c>
      <c r="O359" s="83"/>
      <c r="P359" s="212">
        <f>O359*H359</f>
        <v>0</v>
      </c>
      <c r="Q359" s="212">
        <v>0.0129</v>
      </c>
      <c r="R359" s="212">
        <f>Q359*H359</f>
        <v>0.024974400000000001</v>
      </c>
      <c r="S359" s="212">
        <v>0</v>
      </c>
      <c r="T359" s="213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14" t="s">
        <v>303</v>
      </c>
      <c r="AT359" s="214" t="s">
        <v>221</v>
      </c>
      <c r="AU359" s="214" t="s">
        <v>79</v>
      </c>
      <c r="AY359" s="16" t="s">
        <v>137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16" t="s">
        <v>77</v>
      </c>
      <c r="BK359" s="215">
        <f>ROUND(I359*H359,2)</f>
        <v>0</v>
      </c>
      <c r="BL359" s="16" t="s">
        <v>220</v>
      </c>
      <c r="BM359" s="214" t="s">
        <v>774</v>
      </c>
    </row>
    <row r="360" s="13" customFormat="1">
      <c r="A360" s="13"/>
      <c r="B360" s="231"/>
      <c r="C360" s="232"/>
      <c r="D360" s="233" t="s">
        <v>225</v>
      </c>
      <c r="E360" s="232"/>
      <c r="F360" s="234" t="s">
        <v>775</v>
      </c>
      <c r="G360" s="232"/>
      <c r="H360" s="235">
        <v>1.9359999999999999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225</v>
      </c>
      <c r="AU360" s="241" t="s">
        <v>79</v>
      </c>
      <c r="AV360" s="13" t="s">
        <v>79</v>
      </c>
      <c r="AW360" s="13" t="s">
        <v>4</v>
      </c>
      <c r="AX360" s="13" t="s">
        <v>77</v>
      </c>
      <c r="AY360" s="241" t="s">
        <v>137</v>
      </c>
    </row>
    <row r="361" s="2" customFormat="1" ht="24.15" customHeight="1">
      <c r="A361" s="37"/>
      <c r="B361" s="38"/>
      <c r="C361" s="203" t="s">
        <v>776</v>
      </c>
      <c r="D361" s="203" t="s">
        <v>139</v>
      </c>
      <c r="E361" s="204" t="s">
        <v>777</v>
      </c>
      <c r="F361" s="205" t="s">
        <v>778</v>
      </c>
      <c r="G361" s="206" t="s">
        <v>142</v>
      </c>
      <c r="H361" s="207">
        <v>23.199999999999999</v>
      </c>
      <c r="I361" s="208"/>
      <c r="J361" s="209">
        <f>ROUND(I361*H361,2)</f>
        <v>0</v>
      </c>
      <c r="K361" s="205" t="s">
        <v>143</v>
      </c>
      <c r="L361" s="43"/>
      <c r="M361" s="210" t="s">
        <v>19</v>
      </c>
      <c r="N361" s="211" t="s">
        <v>40</v>
      </c>
      <c r="O361" s="83"/>
      <c r="P361" s="212">
        <f>O361*H361</f>
        <v>0</v>
      </c>
      <c r="Q361" s="212">
        <v>0.0048999999999999998</v>
      </c>
      <c r="R361" s="212">
        <f>Q361*H361</f>
        <v>0.11367999999999999</v>
      </c>
      <c r="S361" s="212">
        <v>0</v>
      </c>
      <c r="T361" s="21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14" t="s">
        <v>220</v>
      </c>
      <c r="AT361" s="214" t="s">
        <v>139</v>
      </c>
      <c r="AU361" s="214" t="s">
        <v>79</v>
      </c>
      <c r="AY361" s="16" t="s">
        <v>137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16" t="s">
        <v>77</v>
      </c>
      <c r="BK361" s="215">
        <f>ROUND(I361*H361,2)</f>
        <v>0</v>
      </c>
      <c r="BL361" s="16" t="s">
        <v>220</v>
      </c>
      <c r="BM361" s="214" t="s">
        <v>779</v>
      </c>
    </row>
    <row r="362" s="2" customFormat="1">
      <c r="A362" s="37"/>
      <c r="B362" s="38"/>
      <c r="C362" s="39"/>
      <c r="D362" s="216" t="s">
        <v>146</v>
      </c>
      <c r="E362" s="39"/>
      <c r="F362" s="217" t="s">
        <v>780</v>
      </c>
      <c r="G362" s="39"/>
      <c r="H362" s="39"/>
      <c r="I362" s="218"/>
      <c r="J362" s="39"/>
      <c r="K362" s="39"/>
      <c r="L362" s="43"/>
      <c r="M362" s="219"/>
      <c r="N362" s="220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146</v>
      </c>
      <c r="AU362" s="16" t="s">
        <v>79</v>
      </c>
    </row>
    <row r="363" s="2" customFormat="1" ht="16.5" customHeight="1">
      <c r="A363" s="37"/>
      <c r="B363" s="38"/>
      <c r="C363" s="221" t="s">
        <v>781</v>
      </c>
      <c r="D363" s="221" t="s">
        <v>221</v>
      </c>
      <c r="E363" s="222" t="s">
        <v>782</v>
      </c>
      <c r="F363" s="223" t="s">
        <v>783</v>
      </c>
      <c r="G363" s="224" t="s">
        <v>142</v>
      </c>
      <c r="H363" s="225">
        <v>25.52</v>
      </c>
      <c r="I363" s="226"/>
      <c r="J363" s="227">
        <f>ROUND(I363*H363,2)</f>
        <v>0</v>
      </c>
      <c r="K363" s="223" t="s">
        <v>143</v>
      </c>
      <c r="L363" s="228"/>
      <c r="M363" s="229" t="s">
        <v>19</v>
      </c>
      <c r="N363" s="230" t="s">
        <v>40</v>
      </c>
      <c r="O363" s="83"/>
      <c r="P363" s="212">
        <f>O363*H363</f>
        <v>0</v>
      </c>
      <c r="Q363" s="212">
        <v>0.010200000000000001</v>
      </c>
      <c r="R363" s="212">
        <f>Q363*H363</f>
        <v>0.26030400000000004</v>
      </c>
      <c r="S363" s="212">
        <v>0</v>
      </c>
      <c r="T363" s="21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14" t="s">
        <v>303</v>
      </c>
      <c r="AT363" s="214" t="s">
        <v>221</v>
      </c>
      <c r="AU363" s="214" t="s">
        <v>79</v>
      </c>
      <c r="AY363" s="16" t="s">
        <v>137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16" t="s">
        <v>77</v>
      </c>
      <c r="BK363" s="215">
        <f>ROUND(I363*H363,2)</f>
        <v>0</v>
      </c>
      <c r="BL363" s="16" t="s">
        <v>220</v>
      </c>
      <c r="BM363" s="214" t="s">
        <v>784</v>
      </c>
    </row>
    <row r="364" s="13" customFormat="1">
      <c r="A364" s="13"/>
      <c r="B364" s="231"/>
      <c r="C364" s="232"/>
      <c r="D364" s="233" t="s">
        <v>225</v>
      </c>
      <c r="E364" s="232"/>
      <c r="F364" s="234" t="s">
        <v>785</v>
      </c>
      <c r="G364" s="232"/>
      <c r="H364" s="235">
        <v>25.52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225</v>
      </c>
      <c r="AU364" s="241" t="s">
        <v>79</v>
      </c>
      <c r="AV364" s="13" t="s">
        <v>79</v>
      </c>
      <c r="AW364" s="13" t="s">
        <v>4</v>
      </c>
      <c r="AX364" s="13" t="s">
        <v>77</v>
      </c>
      <c r="AY364" s="241" t="s">
        <v>137</v>
      </c>
    </row>
    <row r="365" s="2" customFormat="1" ht="21.75" customHeight="1">
      <c r="A365" s="37"/>
      <c r="B365" s="38"/>
      <c r="C365" s="203" t="s">
        <v>786</v>
      </c>
      <c r="D365" s="203" t="s">
        <v>139</v>
      </c>
      <c r="E365" s="204" t="s">
        <v>787</v>
      </c>
      <c r="F365" s="205" t="s">
        <v>788</v>
      </c>
      <c r="G365" s="206" t="s">
        <v>142</v>
      </c>
      <c r="H365" s="207">
        <v>1.76</v>
      </c>
      <c r="I365" s="208"/>
      <c r="J365" s="209">
        <f>ROUND(I365*H365,2)</f>
        <v>0</v>
      </c>
      <c r="K365" s="205" t="s">
        <v>143</v>
      </c>
      <c r="L365" s="43"/>
      <c r="M365" s="210" t="s">
        <v>19</v>
      </c>
      <c r="N365" s="211" t="s">
        <v>40</v>
      </c>
      <c r="O365" s="83"/>
      <c r="P365" s="212">
        <f>O365*H365</f>
        <v>0</v>
      </c>
      <c r="Q365" s="212">
        <v>0</v>
      </c>
      <c r="R365" s="212">
        <f>Q365*H365</f>
        <v>0</v>
      </c>
      <c r="S365" s="212">
        <v>0</v>
      </c>
      <c r="T365" s="21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14" t="s">
        <v>220</v>
      </c>
      <c r="AT365" s="214" t="s">
        <v>139</v>
      </c>
      <c r="AU365" s="214" t="s">
        <v>79</v>
      </c>
      <c r="AY365" s="16" t="s">
        <v>137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16" t="s">
        <v>77</v>
      </c>
      <c r="BK365" s="215">
        <f>ROUND(I365*H365,2)</f>
        <v>0</v>
      </c>
      <c r="BL365" s="16" t="s">
        <v>220</v>
      </c>
      <c r="BM365" s="214" t="s">
        <v>789</v>
      </c>
    </row>
    <row r="366" s="2" customFormat="1">
      <c r="A366" s="37"/>
      <c r="B366" s="38"/>
      <c r="C366" s="39"/>
      <c r="D366" s="216" t="s">
        <v>146</v>
      </c>
      <c r="E366" s="39"/>
      <c r="F366" s="217" t="s">
        <v>790</v>
      </c>
      <c r="G366" s="39"/>
      <c r="H366" s="39"/>
      <c r="I366" s="218"/>
      <c r="J366" s="39"/>
      <c r="K366" s="39"/>
      <c r="L366" s="43"/>
      <c r="M366" s="219"/>
      <c r="N366" s="220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146</v>
      </c>
      <c r="AU366" s="16" t="s">
        <v>79</v>
      </c>
    </row>
    <row r="367" s="2" customFormat="1" ht="16.5" customHeight="1">
      <c r="A367" s="37"/>
      <c r="B367" s="38"/>
      <c r="C367" s="203" t="s">
        <v>791</v>
      </c>
      <c r="D367" s="203" t="s">
        <v>139</v>
      </c>
      <c r="E367" s="204" t="s">
        <v>792</v>
      </c>
      <c r="F367" s="205" t="s">
        <v>793</v>
      </c>
      <c r="G367" s="206" t="s">
        <v>155</v>
      </c>
      <c r="H367" s="207">
        <v>4.2999999999999998</v>
      </c>
      <c r="I367" s="208"/>
      <c r="J367" s="209">
        <f>ROUND(I367*H367,2)</f>
        <v>0</v>
      </c>
      <c r="K367" s="205" t="s">
        <v>143</v>
      </c>
      <c r="L367" s="43"/>
      <c r="M367" s="210" t="s">
        <v>19</v>
      </c>
      <c r="N367" s="211" t="s">
        <v>40</v>
      </c>
      <c r="O367" s="83"/>
      <c r="P367" s="212">
        <f>O367*H367</f>
        <v>0</v>
      </c>
      <c r="Q367" s="212">
        <v>0.00050000000000000001</v>
      </c>
      <c r="R367" s="212">
        <f>Q367*H367</f>
        <v>0.00215</v>
      </c>
      <c r="S367" s="212">
        <v>0</v>
      </c>
      <c r="T367" s="21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14" t="s">
        <v>220</v>
      </c>
      <c r="AT367" s="214" t="s">
        <v>139</v>
      </c>
      <c r="AU367" s="214" t="s">
        <v>79</v>
      </c>
      <c r="AY367" s="16" t="s">
        <v>137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6" t="s">
        <v>77</v>
      </c>
      <c r="BK367" s="215">
        <f>ROUND(I367*H367,2)</f>
        <v>0</v>
      </c>
      <c r="BL367" s="16" t="s">
        <v>220</v>
      </c>
      <c r="BM367" s="214" t="s">
        <v>794</v>
      </c>
    </row>
    <row r="368" s="2" customFormat="1">
      <c r="A368" s="37"/>
      <c r="B368" s="38"/>
      <c r="C368" s="39"/>
      <c r="D368" s="216" t="s">
        <v>146</v>
      </c>
      <c r="E368" s="39"/>
      <c r="F368" s="217" t="s">
        <v>795</v>
      </c>
      <c r="G368" s="39"/>
      <c r="H368" s="39"/>
      <c r="I368" s="218"/>
      <c r="J368" s="39"/>
      <c r="K368" s="39"/>
      <c r="L368" s="43"/>
      <c r="M368" s="219"/>
      <c r="N368" s="220"/>
      <c r="O368" s="83"/>
      <c r="P368" s="83"/>
      <c r="Q368" s="83"/>
      <c r="R368" s="83"/>
      <c r="S368" s="83"/>
      <c r="T368" s="84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146</v>
      </c>
      <c r="AU368" s="16" t="s">
        <v>79</v>
      </c>
    </row>
    <row r="369" s="2" customFormat="1" ht="16.5" customHeight="1">
      <c r="A369" s="37"/>
      <c r="B369" s="38"/>
      <c r="C369" s="203" t="s">
        <v>796</v>
      </c>
      <c r="D369" s="203" t="s">
        <v>139</v>
      </c>
      <c r="E369" s="204" t="s">
        <v>797</v>
      </c>
      <c r="F369" s="205" t="s">
        <v>798</v>
      </c>
      <c r="G369" s="206" t="s">
        <v>155</v>
      </c>
      <c r="H369" s="207">
        <v>6.2000000000000002</v>
      </c>
      <c r="I369" s="208"/>
      <c r="J369" s="209">
        <f>ROUND(I369*H369,2)</f>
        <v>0</v>
      </c>
      <c r="K369" s="205" t="s">
        <v>143</v>
      </c>
      <c r="L369" s="43"/>
      <c r="M369" s="210" t="s">
        <v>19</v>
      </c>
      <c r="N369" s="211" t="s">
        <v>40</v>
      </c>
      <c r="O369" s="83"/>
      <c r="P369" s="212">
        <f>O369*H369</f>
        <v>0</v>
      </c>
      <c r="Q369" s="212">
        <v>3.0000000000000001E-05</v>
      </c>
      <c r="R369" s="212">
        <f>Q369*H369</f>
        <v>0.00018600000000000002</v>
      </c>
      <c r="S369" s="212">
        <v>0</v>
      </c>
      <c r="T369" s="213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14" t="s">
        <v>220</v>
      </c>
      <c r="AT369" s="214" t="s">
        <v>139</v>
      </c>
      <c r="AU369" s="214" t="s">
        <v>79</v>
      </c>
      <c r="AY369" s="16" t="s">
        <v>137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16" t="s">
        <v>77</v>
      </c>
      <c r="BK369" s="215">
        <f>ROUND(I369*H369,2)</f>
        <v>0</v>
      </c>
      <c r="BL369" s="16" t="s">
        <v>220</v>
      </c>
      <c r="BM369" s="214" t="s">
        <v>799</v>
      </c>
    </row>
    <row r="370" s="2" customFormat="1">
      <c r="A370" s="37"/>
      <c r="B370" s="38"/>
      <c r="C370" s="39"/>
      <c r="D370" s="216" t="s">
        <v>146</v>
      </c>
      <c r="E370" s="39"/>
      <c r="F370" s="217" t="s">
        <v>800</v>
      </c>
      <c r="G370" s="39"/>
      <c r="H370" s="39"/>
      <c r="I370" s="218"/>
      <c r="J370" s="39"/>
      <c r="K370" s="39"/>
      <c r="L370" s="43"/>
      <c r="M370" s="219"/>
      <c r="N370" s="220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146</v>
      </c>
      <c r="AU370" s="16" t="s">
        <v>79</v>
      </c>
    </row>
    <row r="371" s="2" customFormat="1" ht="16.5" customHeight="1">
      <c r="A371" s="37"/>
      <c r="B371" s="38"/>
      <c r="C371" s="203" t="s">
        <v>801</v>
      </c>
      <c r="D371" s="203" t="s">
        <v>139</v>
      </c>
      <c r="E371" s="204" t="s">
        <v>802</v>
      </c>
      <c r="F371" s="205" t="s">
        <v>803</v>
      </c>
      <c r="G371" s="206" t="s">
        <v>142</v>
      </c>
      <c r="H371" s="207">
        <v>23.199999999999999</v>
      </c>
      <c r="I371" s="208"/>
      <c r="J371" s="209">
        <f>ROUND(I371*H371,2)</f>
        <v>0</v>
      </c>
      <c r="K371" s="205" t="s">
        <v>143</v>
      </c>
      <c r="L371" s="43"/>
      <c r="M371" s="210" t="s">
        <v>19</v>
      </c>
      <c r="N371" s="211" t="s">
        <v>40</v>
      </c>
      <c r="O371" s="83"/>
      <c r="P371" s="212">
        <f>O371*H371</f>
        <v>0</v>
      </c>
      <c r="Q371" s="212">
        <v>5.0000000000000002E-05</v>
      </c>
      <c r="R371" s="212">
        <f>Q371*H371</f>
        <v>0.00116</v>
      </c>
      <c r="S371" s="212">
        <v>0</v>
      </c>
      <c r="T371" s="21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14" t="s">
        <v>220</v>
      </c>
      <c r="AT371" s="214" t="s">
        <v>139</v>
      </c>
      <c r="AU371" s="214" t="s">
        <v>79</v>
      </c>
      <c r="AY371" s="16" t="s">
        <v>137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16" t="s">
        <v>77</v>
      </c>
      <c r="BK371" s="215">
        <f>ROUND(I371*H371,2)</f>
        <v>0</v>
      </c>
      <c r="BL371" s="16" t="s">
        <v>220</v>
      </c>
      <c r="BM371" s="214" t="s">
        <v>804</v>
      </c>
    </row>
    <row r="372" s="2" customFormat="1">
      <c r="A372" s="37"/>
      <c r="B372" s="38"/>
      <c r="C372" s="39"/>
      <c r="D372" s="216" t="s">
        <v>146</v>
      </c>
      <c r="E372" s="39"/>
      <c r="F372" s="217" t="s">
        <v>805</v>
      </c>
      <c r="G372" s="39"/>
      <c r="H372" s="39"/>
      <c r="I372" s="218"/>
      <c r="J372" s="39"/>
      <c r="K372" s="39"/>
      <c r="L372" s="43"/>
      <c r="M372" s="219"/>
      <c r="N372" s="220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146</v>
      </c>
      <c r="AU372" s="16" t="s">
        <v>79</v>
      </c>
    </row>
    <row r="373" s="2" customFormat="1" ht="24.15" customHeight="1">
      <c r="A373" s="37"/>
      <c r="B373" s="38"/>
      <c r="C373" s="203" t="s">
        <v>806</v>
      </c>
      <c r="D373" s="203" t="s">
        <v>139</v>
      </c>
      <c r="E373" s="204" t="s">
        <v>807</v>
      </c>
      <c r="F373" s="205" t="s">
        <v>808</v>
      </c>
      <c r="G373" s="206" t="s">
        <v>589</v>
      </c>
      <c r="H373" s="244"/>
      <c r="I373" s="208"/>
      <c r="J373" s="209">
        <f>ROUND(I373*H373,2)</f>
        <v>0</v>
      </c>
      <c r="K373" s="205" t="s">
        <v>143</v>
      </c>
      <c r="L373" s="43"/>
      <c r="M373" s="210" t="s">
        <v>19</v>
      </c>
      <c r="N373" s="211" t="s">
        <v>40</v>
      </c>
      <c r="O373" s="83"/>
      <c r="P373" s="212">
        <f>O373*H373</f>
        <v>0</v>
      </c>
      <c r="Q373" s="212">
        <v>0</v>
      </c>
      <c r="R373" s="212">
        <f>Q373*H373</f>
        <v>0</v>
      </c>
      <c r="S373" s="212">
        <v>0</v>
      </c>
      <c r="T373" s="21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14" t="s">
        <v>220</v>
      </c>
      <c r="AT373" s="214" t="s">
        <v>139</v>
      </c>
      <c r="AU373" s="214" t="s">
        <v>79</v>
      </c>
      <c r="AY373" s="16" t="s">
        <v>137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6" t="s">
        <v>77</v>
      </c>
      <c r="BK373" s="215">
        <f>ROUND(I373*H373,2)</f>
        <v>0</v>
      </c>
      <c r="BL373" s="16" t="s">
        <v>220</v>
      </c>
      <c r="BM373" s="214" t="s">
        <v>809</v>
      </c>
    </row>
    <row r="374" s="2" customFormat="1">
      <c r="A374" s="37"/>
      <c r="B374" s="38"/>
      <c r="C374" s="39"/>
      <c r="D374" s="216" t="s">
        <v>146</v>
      </c>
      <c r="E374" s="39"/>
      <c r="F374" s="217" t="s">
        <v>810</v>
      </c>
      <c r="G374" s="39"/>
      <c r="H374" s="39"/>
      <c r="I374" s="218"/>
      <c r="J374" s="39"/>
      <c r="K374" s="39"/>
      <c r="L374" s="43"/>
      <c r="M374" s="219"/>
      <c r="N374" s="220"/>
      <c r="O374" s="83"/>
      <c r="P374" s="83"/>
      <c r="Q374" s="83"/>
      <c r="R374" s="83"/>
      <c r="S374" s="83"/>
      <c r="T374" s="84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146</v>
      </c>
      <c r="AU374" s="16" t="s">
        <v>79</v>
      </c>
    </row>
    <row r="375" s="12" customFormat="1" ht="22.8" customHeight="1">
      <c r="A375" s="12"/>
      <c r="B375" s="187"/>
      <c r="C375" s="188"/>
      <c r="D375" s="189" t="s">
        <v>68</v>
      </c>
      <c r="E375" s="201" t="s">
        <v>811</v>
      </c>
      <c r="F375" s="201" t="s">
        <v>812</v>
      </c>
      <c r="G375" s="188"/>
      <c r="H375" s="188"/>
      <c r="I375" s="191"/>
      <c r="J375" s="202">
        <f>BK375</f>
        <v>0</v>
      </c>
      <c r="K375" s="188"/>
      <c r="L375" s="193"/>
      <c r="M375" s="194"/>
      <c r="N375" s="195"/>
      <c r="O375" s="195"/>
      <c r="P375" s="196">
        <f>SUM(P376:P397)</f>
        <v>0</v>
      </c>
      <c r="Q375" s="195"/>
      <c r="R375" s="196">
        <f>SUM(R376:R397)</f>
        <v>0.32228299999999999</v>
      </c>
      <c r="S375" s="195"/>
      <c r="T375" s="197">
        <f>SUM(T376:T397)</f>
        <v>0.064552540000000005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98" t="s">
        <v>79</v>
      </c>
      <c r="AT375" s="199" t="s">
        <v>68</v>
      </c>
      <c r="AU375" s="199" t="s">
        <v>77</v>
      </c>
      <c r="AY375" s="198" t="s">
        <v>137</v>
      </c>
      <c r="BK375" s="200">
        <f>SUM(BK376:BK397)</f>
        <v>0</v>
      </c>
    </row>
    <row r="376" s="2" customFormat="1" ht="16.5" customHeight="1">
      <c r="A376" s="37"/>
      <c r="B376" s="38"/>
      <c r="C376" s="203" t="s">
        <v>813</v>
      </c>
      <c r="D376" s="203" t="s">
        <v>139</v>
      </c>
      <c r="E376" s="204" t="s">
        <v>814</v>
      </c>
      <c r="F376" s="205" t="s">
        <v>815</v>
      </c>
      <c r="G376" s="206" t="s">
        <v>142</v>
      </c>
      <c r="H376" s="207">
        <v>208.23400000000001</v>
      </c>
      <c r="I376" s="208"/>
      <c r="J376" s="209">
        <f>ROUND(I376*H376,2)</f>
        <v>0</v>
      </c>
      <c r="K376" s="205" t="s">
        <v>143</v>
      </c>
      <c r="L376" s="43"/>
      <c r="M376" s="210" t="s">
        <v>19</v>
      </c>
      <c r="N376" s="211" t="s">
        <v>40</v>
      </c>
      <c r="O376" s="83"/>
      <c r="P376" s="212">
        <f>O376*H376</f>
        <v>0</v>
      </c>
      <c r="Q376" s="212">
        <v>0.001</v>
      </c>
      <c r="R376" s="212">
        <f>Q376*H376</f>
        <v>0.208234</v>
      </c>
      <c r="S376" s="212">
        <v>0.00031</v>
      </c>
      <c r="T376" s="213">
        <f>S376*H376</f>
        <v>0.064552540000000005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14" t="s">
        <v>220</v>
      </c>
      <c r="AT376" s="214" t="s">
        <v>139</v>
      </c>
      <c r="AU376" s="214" t="s">
        <v>79</v>
      </c>
      <c r="AY376" s="16" t="s">
        <v>137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6" t="s">
        <v>77</v>
      </c>
      <c r="BK376" s="215">
        <f>ROUND(I376*H376,2)</f>
        <v>0</v>
      </c>
      <c r="BL376" s="16" t="s">
        <v>220</v>
      </c>
      <c r="BM376" s="214" t="s">
        <v>816</v>
      </c>
    </row>
    <row r="377" s="2" customFormat="1">
      <c r="A377" s="37"/>
      <c r="B377" s="38"/>
      <c r="C377" s="39"/>
      <c r="D377" s="216" t="s">
        <v>146</v>
      </c>
      <c r="E377" s="39"/>
      <c r="F377" s="217" t="s">
        <v>817</v>
      </c>
      <c r="G377" s="39"/>
      <c r="H377" s="39"/>
      <c r="I377" s="218"/>
      <c r="J377" s="39"/>
      <c r="K377" s="39"/>
      <c r="L377" s="43"/>
      <c r="M377" s="219"/>
      <c r="N377" s="220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146</v>
      </c>
      <c r="AU377" s="16" t="s">
        <v>79</v>
      </c>
    </row>
    <row r="378" s="13" customFormat="1">
      <c r="A378" s="13"/>
      <c r="B378" s="231"/>
      <c r="C378" s="232"/>
      <c r="D378" s="233" t="s">
        <v>225</v>
      </c>
      <c r="E378" s="242" t="s">
        <v>19</v>
      </c>
      <c r="F378" s="234" t="s">
        <v>818</v>
      </c>
      <c r="G378" s="232"/>
      <c r="H378" s="235">
        <v>208.23400000000001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1" t="s">
        <v>225</v>
      </c>
      <c r="AU378" s="241" t="s">
        <v>79</v>
      </c>
      <c r="AV378" s="13" t="s">
        <v>79</v>
      </c>
      <c r="AW378" s="13" t="s">
        <v>323</v>
      </c>
      <c r="AX378" s="13" t="s">
        <v>77</v>
      </c>
      <c r="AY378" s="241" t="s">
        <v>137</v>
      </c>
    </row>
    <row r="379" s="2" customFormat="1" ht="21.75" customHeight="1">
      <c r="A379" s="37"/>
      <c r="B379" s="38"/>
      <c r="C379" s="203" t="s">
        <v>819</v>
      </c>
      <c r="D379" s="203" t="s">
        <v>139</v>
      </c>
      <c r="E379" s="204" t="s">
        <v>820</v>
      </c>
      <c r="F379" s="205" t="s">
        <v>821</v>
      </c>
      <c r="G379" s="206" t="s">
        <v>155</v>
      </c>
      <c r="H379" s="207">
        <v>12</v>
      </c>
      <c r="I379" s="208"/>
      <c r="J379" s="209">
        <f>ROUND(I379*H379,2)</f>
        <v>0</v>
      </c>
      <c r="K379" s="205" t="s">
        <v>143</v>
      </c>
      <c r="L379" s="43"/>
      <c r="M379" s="210" t="s">
        <v>19</v>
      </c>
      <c r="N379" s="211" t="s">
        <v>40</v>
      </c>
      <c r="O379" s="83"/>
      <c r="P379" s="212">
        <f>O379*H379</f>
        <v>0</v>
      </c>
      <c r="Q379" s="212">
        <v>1.0000000000000001E-05</v>
      </c>
      <c r="R379" s="212">
        <f>Q379*H379</f>
        <v>0.00012000000000000002</v>
      </c>
      <c r="S379" s="212">
        <v>0</v>
      </c>
      <c r="T379" s="21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14" t="s">
        <v>220</v>
      </c>
      <c r="AT379" s="214" t="s">
        <v>139</v>
      </c>
      <c r="AU379" s="214" t="s">
        <v>79</v>
      </c>
      <c r="AY379" s="16" t="s">
        <v>137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16" t="s">
        <v>77</v>
      </c>
      <c r="BK379" s="215">
        <f>ROUND(I379*H379,2)</f>
        <v>0</v>
      </c>
      <c r="BL379" s="16" t="s">
        <v>220</v>
      </c>
      <c r="BM379" s="214" t="s">
        <v>822</v>
      </c>
    </row>
    <row r="380" s="2" customFormat="1">
      <c r="A380" s="37"/>
      <c r="B380" s="38"/>
      <c r="C380" s="39"/>
      <c r="D380" s="216" t="s">
        <v>146</v>
      </c>
      <c r="E380" s="39"/>
      <c r="F380" s="217" t="s">
        <v>823</v>
      </c>
      <c r="G380" s="39"/>
      <c r="H380" s="39"/>
      <c r="I380" s="218"/>
      <c r="J380" s="39"/>
      <c r="K380" s="39"/>
      <c r="L380" s="43"/>
      <c r="M380" s="219"/>
      <c r="N380" s="220"/>
      <c r="O380" s="83"/>
      <c r="P380" s="83"/>
      <c r="Q380" s="83"/>
      <c r="R380" s="83"/>
      <c r="S380" s="83"/>
      <c r="T380" s="84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146</v>
      </c>
      <c r="AU380" s="16" t="s">
        <v>79</v>
      </c>
    </row>
    <row r="381" s="2" customFormat="1" ht="16.5" customHeight="1">
      <c r="A381" s="37"/>
      <c r="B381" s="38"/>
      <c r="C381" s="203" t="s">
        <v>824</v>
      </c>
      <c r="D381" s="203" t="s">
        <v>139</v>
      </c>
      <c r="E381" s="204" t="s">
        <v>825</v>
      </c>
      <c r="F381" s="205" t="s">
        <v>826</v>
      </c>
      <c r="G381" s="206" t="s">
        <v>142</v>
      </c>
      <c r="H381" s="207">
        <v>16.5</v>
      </c>
      <c r="I381" s="208"/>
      <c r="J381" s="209">
        <f>ROUND(I381*H381,2)</f>
        <v>0</v>
      </c>
      <c r="K381" s="205" t="s">
        <v>143</v>
      </c>
      <c r="L381" s="43"/>
      <c r="M381" s="210" t="s">
        <v>19</v>
      </c>
      <c r="N381" s="211" t="s">
        <v>40</v>
      </c>
      <c r="O381" s="83"/>
      <c r="P381" s="212">
        <f>O381*H381</f>
        <v>0</v>
      </c>
      <c r="Q381" s="212">
        <v>0</v>
      </c>
      <c r="R381" s="212">
        <f>Q381*H381</f>
        <v>0</v>
      </c>
      <c r="S381" s="212">
        <v>0</v>
      </c>
      <c r="T381" s="213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14" t="s">
        <v>220</v>
      </c>
      <c r="AT381" s="214" t="s">
        <v>139</v>
      </c>
      <c r="AU381" s="214" t="s">
        <v>79</v>
      </c>
      <c r="AY381" s="16" t="s">
        <v>137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16" t="s">
        <v>77</v>
      </c>
      <c r="BK381" s="215">
        <f>ROUND(I381*H381,2)</f>
        <v>0</v>
      </c>
      <c r="BL381" s="16" t="s">
        <v>220</v>
      </c>
      <c r="BM381" s="214" t="s">
        <v>827</v>
      </c>
    </row>
    <row r="382" s="2" customFormat="1">
      <c r="A382" s="37"/>
      <c r="B382" s="38"/>
      <c r="C382" s="39"/>
      <c r="D382" s="216" t="s">
        <v>146</v>
      </c>
      <c r="E382" s="39"/>
      <c r="F382" s="217" t="s">
        <v>828</v>
      </c>
      <c r="G382" s="39"/>
      <c r="H382" s="39"/>
      <c r="I382" s="218"/>
      <c r="J382" s="39"/>
      <c r="K382" s="39"/>
      <c r="L382" s="43"/>
      <c r="M382" s="219"/>
      <c r="N382" s="220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146</v>
      </c>
      <c r="AU382" s="16" t="s">
        <v>79</v>
      </c>
    </row>
    <row r="383" s="2" customFormat="1" ht="33" customHeight="1">
      <c r="A383" s="37"/>
      <c r="B383" s="38"/>
      <c r="C383" s="203" t="s">
        <v>829</v>
      </c>
      <c r="D383" s="203" t="s">
        <v>139</v>
      </c>
      <c r="E383" s="204" t="s">
        <v>830</v>
      </c>
      <c r="F383" s="205" t="s">
        <v>831</v>
      </c>
      <c r="G383" s="206" t="s">
        <v>142</v>
      </c>
      <c r="H383" s="207">
        <v>121</v>
      </c>
      <c r="I383" s="208"/>
      <c r="J383" s="209">
        <f>ROUND(I383*H383,2)</f>
        <v>0</v>
      </c>
      <c r="K383" s="205" t="s">
        <v>143</v>
      </c>
      <c r="L383" s="43"/>
      <c r="M383" s="210" t="s">
        <v>19</v>
      </c>
      <c r="N383" s="211" t="s">
        <v>40</v>
      </c>
      <c r="O383" s="83"/>
      <c r="P383" s="212">
        <f>O383*H383</f>
        <v>0</v>
      </c>
      <c r="Q383" s="212">
        <v>0</v>
      </c>
      <c r="R383" s="212">
        <f>Q383*H383</f>
        <v>0</v>
      </c>
      <c r="S383" s="212">
        <v>0</v>
      </c>
      <c r="T383" s="213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14" t="s">
        <v>220</v>
      </c>
      <c r="AT383" s="214" t="s">
        <v>139</v>
      </c>
      <c r="AU383" s="214" t="s">
        <v>79</v>
      </c>
      <c r="AY383" s="16" t="s">
        <v>137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16" t="s">
        <v>77</v>
      </c>
      <c r="BK383" s="215">
        <f>ROUND(I383*H383,2)</f>
        <v>0</v>
      </c>
      <c r="BL383" s="16" t="s">
        <v>220</v>
      </c>
      <c r="BM383" s="214" t="s">
        <v>832</v>
      </c>
    </row>
    <row r="384" s="2" customFormat="1">
      <c r="A384" s="37"/>
      <c r="B384" s="38"/>
      <c r="C384" s="39"/>
      <c r="D384" s="216" t="s">
        <v>146</v>
      </c>
      <c r="E384" s="39"/>
      <c r="F384" s="217" t="s">
        <v>833</v>
      </c>
      <c r="G384" s="39"/>
      <c r="H384" s="39"/>
      <c r="I384" s="218"/>
      <c r="J384" s="39"/>
      <c r="K384" s="39"/>
      <c r="L384" s="43"/>
      <c r="M384" s="219"/>
      <c r="N384" s="220"/>
      <c r="O384" s="83"/>
      <c r="P384" s="83"/>
      <c r="Q384" s="83"/>
      <c r="R384" s="83"/>
      <c r="S384" s="83"/>
      <c r="T384" s="84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146</v>
      </c>
      <c r="AU384" s="16" t="s">
        <v>79</v>
      </c>
    </row>
    <row r="385" s="2" customFormat="1" ht="16.5" customHeight="1">
      <c r="A385" s="37"/>
      <c r="B385" s="38"/>
      <c r="C385" s="221" t="s">
        <v>834</v>
      </c>
      <c r="D385" s="221" t="s">
        <v>221</v>
      </c>
      <c r="E385" s="222" t="s">
        <v>835</v>
      </c>
      <c r="F385" s="223" t="s">
        <v>836</v>
      </c>
      <c r="G385" s="224" t="s">
        <v>142</v>
      </c>
      <c r="H385" s="225">
        <v>151.59399999999999</v>
      </c>
      <c r="I385" s="226"/>
      <c r="J385" s="227">
        <f>ROUND(I385*H385,2)</f>
        <v>0</v>
      </c>
      <c r="K385" s="223" t="s">
        <v>143</v>
      </c>
      <c r="L385" s="228"/>
      <c r="M385" s="229" t="s">
        <v>19</v>
      </c>
      <c r="N385" s="230" t="s">
        <v>40</v>
      </c>
      <c r="O385" s="83"/>
      <c r="P385" s="212">
        <f>O385*H385</f>
        <v>0</v>
      </c>
      <c r="Q385" s="212">
        <v>0</v>
      </c>
      <c r="R385" s="212">
        <f>Q385*H385</f>
        <v>0</v>
      </c>
      <c r="S385" s="212">
        <v>0</v>
      </c>
      <c r="T385" s="213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14" t="s">
        <v>303</v>
      </c>
      <c r="AT385" s="214" t="s">
        <v>221</v>
      </c>
      <c r="AU385" s="214" t="s">
        <v>79</v>
      </c>
      <c r="AY385" s="16" t="s">
        <v>137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6" t="s">
        <v>77</v>
      </c>
      <c r="BK385" s="215">
        <f>ROUND(I385*H385,2)</f>
        <v>0</v>
      </c>
      <c r="BL385" s="16" t="s">
        <v>220</v>
      </c>
      <c r="BM385" s="214" t="s">
        <v>837</v>
      </c>
    </row>
    <row r="386" s="13" customFormat="1">
      <c r="A386" s="13"/>
      <c r="B386" s="231"/>
      <c r="C386" s="232"/>
      <c r="D386" s="233" t="s">
        <v>225</v>
      </c>
      <c r="E386" s="242" t="s">
        <v>19</v>
      </c>
      <c r="F386" s="234" t="s">
        <v>838</v>
      </c>
      <c r="G386" s="232"/>
      <c r="H386" s="235">
        <v>144.375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225</v>
      </c>
      <c r="AU386" s="241" t="s">
        <v>79</v>
      </c>
      <c r="AV386" s="13" t="s">
        <v>79</v>
      </c>
      <c r="AW386" s="13" t="s">
        <v>323</v>
      </c>
      <c r="AX386" s="13" t="s">
        <v>77</v>
      </c>
      <c r="AY386" s="241" t="s">
        <v>137</v>
      </c>
    </row>
    <row r="387" s="13" customFormat="1">
      <c r="A387" s="13"/>
      <c r="B387" s="231"/>
      <c r="C387" s="232"/>
      <c r="D387" s="233" t="s">
        <v>225</v>
      </c>
      <c r="E387" s="232"/>
      <c r="F387" s="234" t="s">
        <v>839</v>
      </c>
      <c r="G387" s="232"/>
      <c r="H387" s="235">
        <v>151.59399999999999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225</v>
      </c>
      <c r="AU387" s="241" t="s">
        <v>79</v>
      </c>
      <c r="AV387" s="13" t="s">
        <v>79</v>
      </c>
      <c r="AW387" s="13" t="s">
        <v>4</v>
      </c>
      <c r="AX387" s="13" t="s">
        <v>77</v>
      </c>
      <c r="AY387" s="241" t="s">
        <v>137</v>
      </c>
    </row>
    <row r="388" s="2" customFormat="1" ht="21.75" customHeight="1">
      <c r="A388" s="37"/>
      <c r="B388" s="38"/>
      <c r="C388" s="203" t="s">
        <v>840</v>
      </c>
      <c r="D388" s="203" t="s">
        <v>139</v>
      </c>
      <c r="E388" s="204" t="s">
        <v>841</v>
      </c>
      <c r="F388" s="205" t="s">
        <v>842</v>
      </c>
      <c r="G388" s="206" t="s">
        <v>142</v>
      </c>
      <c r="H388" s="207">
        <v>88.349999999999994</v>
      </c>
      <c r="I388" s="208"/>
      <c r="J388" s="209">
        <f>ROUND(I388*H388,2)</f>
        <v>0</v>
      </c>
      <c r="K388" s="205" t="s">
        <v>143</v>
      </c>
      <c r="L388" s="43"/>
      <c r="M388" s="210" t="s">
        <v>19</v>
      </c>
      <c r="N388" s="211" t="s">
        <v>40</v>
      </c>
      <c r="O388" s="83"/>
      <c r="P388" s="212">
        <f>O388*H388</f>
        <v>0</v>
      </c>
      <c r="Q388" s="212">
        <v>0.00020000000000000001</v>
      </c>
      <c r="R388" s="212">
        <f>Q388*H388</f>
        <v>0.017669999999999998</v>
      </c>
      <c r="S388" s="212">
        <v>0</v>
      </c>
      <c r="T388" s="21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14" t="s">
        <v>220</v>
      </c>
      <c r="AT388" s="214" t="s">
        <v>139</v>
      </c>
      <c r="AU388" s="214" t="s">
        <v>79</v>
      </c>
      <c r="AY388" s="16" t="s">
        <v>137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16" t="s">
        <v>77</v>
      </c>
      <c r="BK388" s="215">
        <f>ROUND(I388*H388,2)</f>
        <v>0</v>
      </c>
      <c r="BL388" s="16" t="s">
        <v>220</v>
      </c>
      <c r="BM388" s="214" t="s">
        <v>843</v>
      </c>
    </row>
    <row r="389" s="2" customFormat="1">
      <c r="A389" s="37"/>
      <c r="B389" s="38"/>
      <c r="C389" s="39"/>
      <c r="D389" s="216" t="s">
        <v>146</v>
      </c>
      <c r="E389" s="39"/>
      <c r="F389" s="217" t="s">
        <v>844</v>
      </c>
      <c r="G389" s="39"/>
      <c r="H389" s="39"/>
      <c r="I389" s="218"/>
      <c r="J389" s="39"/>
      <c r="K389" s="39"/>
      <c r="L389" s="43"/>
      <c r="M389" s="219"/>
      <c r="N389" s="220"/>
      <c r="O389" s="83"/>
      <c r="P389" s="83"/>
      <c r="Q389" s="83"/>
      <c r="R389" s="83"/>
      <c r="S389" s="83"/>
      <c r="T389" s="84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146</v>
      </c>
      <c r="AU389" s="16" t="s">
        <v>79</v>
      </c>
    </row>
    <row r="390" s="13" customFormat="1">
      <c r="A390" s="13"/>
      <c r="B390" s="231"/>
      <c r="C390" s="232"/>
      <c r="D390" s="233" t="s">
        <v>225</v>
      </c>
      <c r="E390" s="242" t="s">
        <v>19</v>
      </c>
      <c r="F390" s="234" t="s">
        <v>845</v>
      </c>
      <c r="G390" s="232"/>
      <c r="H390" s="235">
        <v>88.349999999999994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225</v>
      </c>
      <c r="AU390" s="241" t="s">
        <v>79</v>
      </c>
      <c r="AV390" s="13" t="s">
        <v>79</v>
      </c>
      <c r="AW390" s="13" t="s">
        <v>323</v>
      </c>
      <c r="AX390" s="13" t="s">
        <v>77</v>
      </c>
      <c r="AY390" s="241" t="s">
        <v>137</v>
      </c>
    </row>
    <row r="391" s="2" customFormat="1" ht="16.5" customHeight="1">
      <c r="A391" s="37"/>
      <c r="B391" s="38"/>
      <c r="C391" s="203" t="s">
        <v>846</v>
      </c>
      <c r="D391" s="203" t="s">
        <v>139</v>
      </c>
      <c r="E391" s="204" t="s">
        <v>847</v>
      </c>
      <c r="F391" s="205" t="s">
        <v>848</v>
      </c>
      <c r="G391" s="206" t="s">
        <v>142</v>
      </c>
      <c r="H391" s="207">
        <v>139.5</v>
      </c>
      <c r="I391" s="208"/>
      <c r="J391" s="209">
        <f>ROUND(I391*H391,2)</f>
        <v>0</v>
      </c>
      <c r="K391" s="205" t="s">
        <v>143</v>
      </c>
      <c r="L391" s="43"/>
      <c r="M391" s="210" t="s">
        <v>19</v>
      </c>
      <c r="N391" s="211" t="s">
        <v>40</v>
      </c>
      <c r="O391" s="83"/>
      <c r="P391" s="212">
        <f>O391*H391</f>
        <v>0</v>
      </c>
      <c r="Q391" s="212">
        <v>0.00021000000000000001</v>
      </c>
      <c r="R391" s="212">
        <f>Q391*H391</f>
        <v>0.029295000000000002</v>
      </c>
      <c r="S391" s="212">
        <v>0</v>
      </c>
      <c r="T391" s="213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14" t="s">
        <v>220</v>
      </c>
      <c r="AT391" s="214" t="s">
        <v>139</v>
      </c>
      <c r="AU391" s="214" t="s">
        <v>79</v>
      </c>
      <c r="AY391" s="16" t="s">
        <v>137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16" t="s">
        <v>77</v>
      </c>
      <c r="BK391" s="215">
        <f>ROUND(I391*H391,2)</f>
        <v>0</v>
      </c>
      <c r="BL391" s="16" t="s">
        <v>220</v>
      </c>
      <c r="BM391" s="214" t="s">
        <v>849</v>
      </c>
    </row>
    <row r="392" s="2" customFormat="1">
      <c r="A392" s="37"/>
      <c r="B392" s="38"/>
      <c r="C392" s="39"/>
      <c r="D392" s="216" t="s">
        <v>146</v>
      </c>
      <c r="E392" s="39"/>
      <c r="F392" s="217" t="s">
        <v>850</v>
      </c>
      <c r="G392" s="39"/>
      <c r="H392" s="39"/>
      <c r="I392" s="218"/>
      <c r="J392" s="39"/>
      <c r="K392" s="39"/>
      <c r="L392" s="43"/>
      <c r="M392" s="219"/>
      <c r="N392" s="220"/>
      <c r="O392" s="83"/>
      <c r="P392" s="83"/>
      <c r="Q392" s="83"/>
      <c r="R392" s="83"/>
      <c r="S392" s="83"/>
      <c r="T392" s="84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146</v>
      </c>
      <c r="AU392" s="16" t="s">
        <v>79</v>
      </c>
    </row>
    <row r="393" s="2" customFormat="1" ht="24.15" customHeight="1">
      <c r="A393" s="37"/>
      <c r="B393" s="38"/>
      <c r="C393" s="203" t="s">
        <v>851</v>
      </c>
      <c r="D393" s="203" t="s">
        <v>139</v>
      </c>
      <c r="E393" s="204" t="s">
        <v>852</v>
      </c>
      <c r="F393" s="205" t="s">
        <v>853</v>
      </c>
      <c r="G393" s="206" t="s">
        <v>142</v>
      </c>
      <c r="H393" s="207">
        <v>226.09999999999999</v>
      </c>
      <c r="I393" s="208"/>
      <c r="J393" s="209">
        <f>ROUND(I393*H393,2)</f>
        <v>0</v>
      </c>
      <c r="K393" s="205" t="s">
        <v>143</v>
      </c>
      <c r="L393" s="43"/>
      <c r="M393" s="210" t="s">
        <v>19</v>
      </c>
      <c r="N393" s="211" t="s">
        <v>40</v>
      </c>
      <c r="O393" s="83"/>
      <c r="P393" s="212">
        <f>O393*H393</f>
        <v>0</v>
      </c>
      <c r="Q393" s="212">
        <v>0.00029</v>
      </c>
      <c r="R393" s="212">
        <f>Q393*H393</f>
        <v>0.065569000000000002</v>
      </c>
      <c r="S393" s="212">
        <v>0</v>
      </c>
      <c r="T393" s="213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14" t="s">
        <v>220</v>
      </c>
      <c r="AT393" s="214" t="s">
        <v>139</v>
      </c>
      <c r="AU393" s="214" t="s">
        <v>79</v>
      </c>
      <c r="AY393" s="16" t="s">
        <v>137</v>
      </c>
      <c r="BE393" s="215">
        <f>IF(N393="základní",J393,0)</f>
        <v>0</v>
      </c>
      <c r="BF393" s="215">
        <f>IF(N393="snížená",J393,0)</f>
        <v>0</v>
      </c>
      <c r="BG393" s="215">
        <f>IF(N393="zákl. přenesená",J393,0)</f>
        <v>0</v>
      </c>
      <c r="BH393" s="215">
        <f>IF(N393="sníž. přenesená",J393,0)</f>
        <v>0</v>
      </c>
      <c r="BI393" s="215">
        <f>IF(N393="nulová",J393,0)</f>
        <v>0</v>
      </c>
      <c r="BJ393" s="16" t="s">
        <v>77</v>
      </c>
      <c r="BK393" s="215">
        <f>ROUND(I393*H393,2)</f>
        <v>0</v>
      </c>
      <c r="BL393" s="16" t="s">
        <v>220</v>
      </c>
      <c r="BM393" s="214" t="s">
        <v>854</v>
      </c>
    </row>
    <row r="394" s="2" customFormat="1">
      <c r="A394" s="37"/>
      <c r="B394" s="38"/>
      <c r="C394" s="39"/>
      <c r="D394" s="216" t="s">
        <v>146</v>
      </c>
      <c r="E394" s="39"/>
      <c r="F394" s="217" t="s">
        <v>855</v>
      </c>
      <c r="G394" s="39"/>
      <c r="H394" s="39"/>
      <c r="I394" s="218"/>
      <c r="J394" s="39"/>
      <c r="K394" s="39"/>
      <c r="L394" s="43"/>
      <c r="M394" s="219"/>
      <c r="N394" s="220"/>
      <c r="O394" s="83"/>
      <c r="P394" s="83"/>
      <c r="Q394" s="83"/>
      <c r="R394" s="83"/>
      <c r="S394" s="83"/>
      <c r="T394" s="84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146</v>
      </c>
      <c r="AU394" s="16" t="s">
        <v>79</v>
      </c>
    </row>
    <row r="395" s="13" customFormat="1">
      <c r="A395" s="13"/>
      <c r="B395" s="231"/>
      <c r="C395" s="232"/>
      <c r="D395" s="233" t="s">
        <v>225</v>
      </c>
      <c r="E395" s="242" t="s">
        <v>19</v>
      </c>
      <c r="F395" s="234" t="s">
        <v>856</v>
      </c>
      <c r="G395" s="232"/>
      <c r="H395" s="235">
        <v>226.09999999999999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225</v>
      </c>
      <c r="AU395" s="241" t="s">
        <v>79</v>
      </c>
      <c r="AV395" s="13" t="s">
        <v>79</v>
      </c>
      <c r="AW395" s="13" t="s">
        <v>323</v>
      </c>
      <c r="AX395" s="13" t="s">
        <v>77</v>
      </c>
      <c r="AY395" s="241" t="s">
        <v>137</v>
      </c>
    </row>
    <row r="396" s="2" customFormat="1" ht="24.15" customHeight="1">
      <c r="A396" s="37"/>
      <c r="B396" s="38"/>
      <c r="C396" s="203" t="s">
        <v>857</v>
      </c>
      <c r="D396" s="203" t="s">
        <v>139</v>
      </c>
      <c r="E396" s="204" t="s">
        <v>858</v>
      </c>
      <c r="F396" s="205" t="s">
        <v>859</v>
      </c>
      <c r="G396" s="206" t="s">
        <v>142</v>
      </c>
      <c r="H396" s="207">
        <v>139.5</v>
      </c>
      <c r="I396" s="208"/>
      <c r="J396" s="209">
        <f>ROUND(I396*H396,2)</f>
        <v>0</v>
      </c>
      <c r="K396" s="205" t="s">
        <v>143</v>
      </c>
      <c r="L396" s="43"/>
      <c r="M396" s="210" t="s">
        <v>19</v>
      </c>
      <c r="N396" s="211" t="s">
        <v>40</v>
      </c>
      <c r="O396" s="83"/>
      <c r="P396" s="212">
        <f>O396*H396</f>
        <v>0</v>
      </c>
      <c r="Q396" s="212">
        <v>1.0000000000000001E-05</v>
      </c>
      <c r="R396" s="212">
        <f>Q396*H396</f>
        <v>0.0013950000000000002</v>
      </c>
      <c r="S396" s="212">
        <v>0</v>
      </c>
      <c r="T396" s="21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14" t="s">
        <v>220</v>
      </c>
      <c r="AT396" s="214" t="s">
        <v>139</v>
      </c>
      <c r="AU396" s="214" t="s">
        <v>79</v>
      </c>
      <c r="AY396" s="16" t="s">
        <v>137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16" t="s">
        <v>77</v>
      </c>
      <c r="BK396" s="215">
        <f>ROUND(I396*H396,2)</f>
        <v>0</v>
      </c>
      <c r="BL396" s="16" t="s">
        <v>220</v>
      </c>
      <c r="BM396" s="214" t="s">
        <v>860</v>
      </c>
    </row>
    <row r="397" s="2" customFormat="1">
      <c r="A397" s="37"/>
      <c r="B397" s="38"/>
      <c r="C397" s="39"/>
      <c r="D397" s="216" t="s">
        <v>146</v>
      </c>
      <c r="E397" s="39"/>
      <c r="F397" s="217" t="s">
        <v>861</v>
      </c>
      <c r="G397" s="39"/>
      <c r="H397" s="39"/>
      <c r="I397" s="218"/>
      <c r="J397" s="39"/>
      <c r="K397" s="39"/>
      <c r="L397" s="43"/>
      <c r="M397" s="219"/>
      <c r="N397" s="220"/>
      <c r="O397" s="83"/>
      <c r="P397" s="83"/>
      <c r="Q397" s="83"/>
      <c r="R397" s="83"/>
      <c r="S397" s="83"/>
      <c r="T397" s="84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146</v>
      </c>
      <c r="AU397" s="16" t="s">
        <v>79</v>
      </c>
    </row>
    <row r="398" s="12" customFormat="1" ht="25.92" customHeight="1">
      <c r="A398" s="12"/>
      <c r="B398" s="187"/>
      <c r="C398" s="188"/>
      <c r="D398" s="189" t="s">
        <v>68</v>
      </c>
      <c r="E398" s="190" t="s">
        <v>221</v>
      </c>
      <c r="F398" s="190" t="s">
        <v>862</v>
      </c>
      <c r="G398" s="188"/>
      <c r="H398" s="188"/>
      <c r="I398" s="191"/>
      <c r="J398" s="192">
        <f>BK398</f>
        <v>0</v>
      </c>
      <c r="K398" s="188"/>
      <c r="L398" s="193"/>
      <c r="M398" s="194"/>
      <c r="N398" s="195"/>
      <c r="O398" s="195"/>
      <c r="P398" s="196">
        <f>P399+P402</f>
        <v>0</v>
      </c>
      <c r="Q398" s="195"/>
      <c r="R398" s="196">
        <f>R399+R402</f>
        <v>0.0019800000000000004</v>
      </c>
      <c r="S398" s="195"/>
      <c r="T398" s="197">
        <f>T399+T402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198" t="s">
        <v>152</v>
      </c>
      <c r="AT398" s="199" t="s">
        <v>68</v>
      </c>
      <c r="AU398" s="199" t="s">
        <v>69</v>
      </c>
      <c r="AY398" s="198" t="s">
        <v>137</v>
      </c>
      <c r="BK398" s="200">
        <f>BK399+BK402</f>
        <v>0</v>
      </c>
    </row>
    <row r="399" s="12" customFormat="1" ht="22.8" customHeight="1">
      <c r="A399" s="12"/>
      <c r="B399" s="187"/>
      <c r="C399" s="188"/>
      <c r="D399" s="189" t="s">
        <v>68</v>
      </c>
      <c r="E399" s="201" t="s">
        <v>863</v>
      </c>
      <c r="F399" s="201" t="s">
        <v>864</v>
      </c>
      <c r="G399" s="188"/>
      <c r="H399" s="188"/>
      <c r="I399" s="191"/>
      <c r="J399" s="202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8" t="s">
        <v>152</v>
      </c>
      <c r="AT399" s="199" t="s">
        <v>68</v>
      </c>
      <c r="AU399" s="199" t="s">
        <v>77</v>
      </c>
      <c r="AY399" s="198" t="s">
        <v>137</v>
      </c>
      <c r="BK399" s="200">
        <f>SUM(BK400:BK401)</f>
        <v>0</v>
      </c>
    </row>
    <row r="400" s="2" customFormat="1" ht="24.15" customHeight="1">
      <c r="A400" s="37"/>
      <c r="B400" s="38"/>
      <c r="C400" s="203" t="s">
        <v>865</v>
      </c>
      <c r="D400" s="203" t="s">
        <v>139</v>
      </c>
      <c r="E400" s="204" t="s">
        <v>866</v>
      </c>
      <c r="F400" s="205" t="s">
        <v>867</v>
      </c>
      <c r="G400" s="206" t="s">
        <v>295</v>
      </c>
      <c r="H400" s="207">
        <v>15</v>
      </c>
      <c r="I400" s="208"/>
      <c r="J400" s="209">
        <f>ROUND(I400*H400,2)</f>
        <v>0</v>
      </c>
      <c r="K400" s="205" t="s">
        <v>143</v>
      </c>
      <c r="L400" s="43"/>
      <c r="M400" s="210" t="s">
        <v>19</v>
      </c>
      <c r="N400" s="211" t="s">
        <v>40</v>
      </c>
      <c r="O400" s="83"/>
      <c r="P400" s="212">
        <f>O400*H400</f>
        <v>0</v>
      </c>
      <c r="Q400" s="212">
        <v>0</v>
      </c>
      <c r="R400" s="212">
        <f>Q400*H400</f>
        <v>0</v>
      </c>
      <c r="S400" s="212">
        <v>0</v>
      </c>
      <c r="T400" s="21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14" t="s">
        <v>476</v>
      </c>
      <c r="AT400" s="214" t="s">
        <v>139</v>
      </c>
      <c r="AU400" s="214" t="s">
        <v>79</v>
      </c>
      <c r="AY400" s="16" t="s">
        <v>137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16" t="s">
        <v>77</v>
      </c>
      <c r="BK400" s="215">
        <f>ROUND(I400*H400,2)</f>
        <v>0</v>
      </c>
      <c r="BL400" s="16" t="s">
        <v>476</v>
      </c>
      <c r="BM400" s="214" t="s">
        <v>868</v>
      </c>
    </row>
    <row r="401" s="2" customFormat="1">
      <c r="A401" s="37"/>
      <c r="B401" s="38"/>
      <c r="C401" s="39"/>
      <c r="D401" s="216" t="s">
        <v>146</v>
      </c>
      <c r="E401" s="39"/>
      <c r="F401" s="217" t="s">
        <v>869</v>
      </c>
      <c r="G401" s="39"/>
      <c r="H401" s="39"/>
      <c r="I401" s="218"/>
      <c r="J401" s="39"/>
      <c r="K401" s="39"/>
      <c r="L401" s="43"/>
      <c r="M401" s="219"/>
      <c r="N401" s="220"/>
      <c r="O401" s="83"/>
      <c r="P401" s="83"/>
      <c r="Q401" s="83"/>
      <c r="R401" s="83"/>
      <c r="S401" s="83"/>
      <c r="T401" s="84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146</v>
      </c>
      <c r="AU401" s="16" t="s">
        <v>79</v>
      </c>
    </row>
    <row r="402" s="12" customFormat="1" ht="22.8" customHeight="1">
      <c r="A402" s="12"/>
      <c r="B402" s="187"/>
      <c r="C402" s="188"/>
      <c r="D402" s="189" t="s">
        <v>68</v>
      </c>
      <c r="E402" s="201" t="s">
        <v>870</v>
      </c>
      <c r="F402" s="201" t="s">
        <v>871</v>
      </c>
      <c r="G402" s="188"/>
      <c r="H402" s="188"/>
      <c r="I402" s="191"/>
      <c r="J402" s="202">
        <f>BK402</f>
        <v>0</v>
      </c>
      <c r="K402" s="188"/>
      <c r="L402" s="193"/>
      <c r="M402" s="194"/>
      <c r="N402" s="195"/>
      <c r="O402" s="195"/>
      <c r="P402" s="196">
        <f>SUM(P403:P404)</f>
        <v>0</v>
      </c>
      <c r="Q402" s="195"/>
      <c r="R402" s="196">
        <f>SUM(R403:R404)</f>
        <v>0.0019800000000000004</v>
      </c>
      <c r="S402" s="195"/>
      <c r="T402" s="197">
        <f>SUM(T403:T404)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198" t="s">
        <v>152</v>
      </c>
      <c r="AT402" s="199" t="s">
        <v>68</v>
      </c>
      <c r="AU402" s="199" t="s">
        <v>77</v>
      </c>
      <c r="AY402" s="198" t="s">
        <v>137</v>
      </c>
      <c r="BK402" s="200">
        <f>SUM(BK403:BK404)</f>
        <v>0</v>
      </c>
    </row>
    <row r="403" s="2" customFormat="1" ht="16.5" customHeight="1">
      <c r="A403" s="37"/>
      <c r="B403" s="38"/>
      <c r="C403" s="203" t="s">
        <v>872</v>
      </c>
      <c r="D403" s="203" t="s">
        <v>139</v>
      </c>
      <c r="E403" s="204" t="s">
        <v>873</v>
      </c>
      <c r="F403" s="205" t="s">
        <v>874</v>
      </c>
      <c r="G403" s="206" t="s">
        <v>875</v>
      </c>
      <c r="H403" s="207">
        <v>0.20000000000000001</v>
      </c>
      <c r="I403" s="208"/>
      <c r="J403" s="209">
        <f>ROUND(I403*H403,2)</f>
        <v>0</v>
      </c>
      <c r="K403" s="205" t="s">
        <v>143</v>
      </c>
      <c r="L403" s="43"/>
      <c r="M403" s="210" t="s">
        <v>19</v>
      </c>
      <c r="N403" s="211" t="s">
        <v>40</v>
      </c>
      <c r="O403" s="83"/>
      <c r="P403" s="212">
        <f>O403*H403</f>
        <v>0</v>
      </c>
      <c r="Q403" s="212">
        <v>0.0099000000000000008</v>
      </c>
      <c r="R403" s="212">
        <f>Q403*H403</f>
        <v>0.0019800000000000004</v>
      </c>
      <c r="S403" s="212">
        <v>0</v>
      </c>
      <c r="T403" s="21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14" t="s">
        <v>476</v>
      </c>
      <c r="AT403" s="214" t="s">
        <v>139</v>
      </c>
      <c r="AU403" s="214" t="s">
        <v>79</v>
      </c>
      <c r="AY403" s="16" t="s">
        <v>137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6" t="s">
        <v>77</v>
      </c>
      <c r="BK403" s="215">
        <f>ROUND(I403*H403,2)</f>
        <v>0</v>
      </c>
      <c r="BL403" s="16" t="s">
        <v>476</v>
      </c>
      <c r="BM403" s="214" t="s">
        <v>876</v>
      </c>
    </row>
    <row r="404" s="2" customFormat="1">
      <c r="A404" s="37"/>
      <c r="B404" s="38"/>
      <c r="C404" s="39"/>
      <c r="D404" s="216" t="s">
        <v>146</v>
      </c>
      <c r="E404" s="39"/>
      <c r="F404" s="217" t="s">
        <v>877</v>
      </c>
      <c r="G404" s="39"/>
      <c r="H404" s="39"/>
      <c r="I404" s="218"/>
      <c r="J404" s="39"/>
      <c r="K404" s="39"/>
      <c r="L404" s="43"/>
      <c r="M404" s="219"/>
      <c r="N404" s="220"/>
      <c r="O404" s="83"/>
      <c r="P404" s="83"/>
      <c r="Q404" s="83"/>
      <c r="R404" s="83"/>
      <c r="S404" s="83"/>
      <c r="T404" s="84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146</v>
      </c>
      <c r="AU404" s="16" t="s">
        <v>79</v>
      </c>
    </row>
    <row r="405" s="12" customFormat="1" ht="25.92" customHeight="1">
      <c r="A405" s="12"/>
      <c r="B405" s="187"/>
      <c r="C405" s="188"/>
      <c r="D405" s="189" t="s">
        <v>68</v>
      </c>
      <c r="E405" s="190" t="s">
        <v>878</v>
      </c>
      <c r="F405" s="190" t="s">
        <v>879</v>
      </c>
      <c r="G405" s="188"/>
      <c r="H405" s="188"/>
      <c r="I405" s="191"/>
      <c r="J405" s="192">
        <f>BK405</f>
        <v>0</v>
      </c>
      <c r="K405" s="188"/>
      <c r="L405" s="193"/>
      <c r="M405" s="194"/>
      <c r="N405" s="195"/>
      <c r="O405" s="195"/>
      <c r="P405" s="196">
        <f>P406+P411+P413+P421</f>
        <v>0</v>
      </c>
      <c r="Q405" s="195"/>
      <c r="R405" s="196">
        <f>R406+R411+R413+R421</f>
        <v>0</v>
      </c>
      <c r="S405" s="195"/>
      <c r="T405" s="197">
        <f>T406+T411+T413+T421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8" t="s">
        <v>162</v>
      </c>
      <c r="AT405" s="199" t="s">
        <v>68</v>
      </c>
      <c r="AU405" s="199" t="s">
        <v>69</v>
      </c>
      <c r="AY405" s="198" t="s">
        <v>137</v>
      </c>
      <c r="BK405" s="200">
        <f>BK406+BK411+BK413+BK421</f>
        <v>0</v>
      </c>
    </row>
    <row r="406" s="12" customFormat="1" ht="22.8" customHeight="1">
      <c r="A406" s="12"/>
      <c r="B406" s="187"/>
      <c r="C406" s="188"/>
      <c r="D406" s="189" t="s">
        <v>68</v>
      </c>
      <c r="E406" s="201" t="s">
        <v>880</v>
      </c>
      <c r="F406" s="201" t="s">
        <v>881</v>
      </c>
      <c r="G406" s="188"/>
      <c r="H406" s="188"/>
      <c r="I406" s="191"/>
      <c r="J406" s="202">
        <f>BK406</f>
        <v>0</v>
      </c>
      <c r="K406" s="188"/>
      <c r="L406" s="193"/>
      <c r="M406" s="194"/>
      <c r="N406" s="195"/>
      <c r="O406" s="195"/>
      <c r="P406" s="196">
        <f>SUM(P407:P410)</f>
        <v>0</v>
      </c>
      <c r="Q406" s="195"/>
      <c r="R406" s="196">
        <f>SUM(R407:R410)</f>
        <v>0</v>
      </c>
      <c r="S406" s="195"/>
      <c r="T406" s="197">
        <f>SUM(T407:T410)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8" t="s">
        <v>162</v>
      </c>
      <c r="AT406" s="199" t="s">
        <v>68</v>
      </c>
      <c r="AU406" s="199" t="s">
        <v>77</v>
      </c>
      <c r="AY406" s="198" t="s">
        <v>137</v>
      </c>
      <c r="BK406" s="200">
        <f>SUM(BK407:BK410)</f>
        <v>0</v>
      </c>
    </row>
    <row r="407" s="2" customFormat="1" ht="16.5" customHeight="1">
      <c r="A407" s="37"/>
      <c r="B407" s="38"/>
      <c r="C407" s="203" t="s">
        <v>882</v>
      </c>
      <c r="D407" s="203" t="s">
        <v>139</v>
      </c>
      <c r="E407" s="204" t="s">
        <v>883</v>
      </c>
      <c r="F407" s="205" t="s">
        <v>884</v>
      </c>
      <c r="G407" s="206" t="s">
        <v>446</v>
      </c>
      <c r="H407" s="207">
        <v>1</v>
      </c>
      <c r="I407" s="208"/>
      <c r="J407" s="209">
        <f>ROUND(I407*H407,2)</f>
        <v>0</v>
      </c>
      <c r="K407" s="205" t="s">
        <v>143</v>
      </c>
      <c r="L407" s="43"/>
      <c r="M407" s="210" t="s">
        <v>19</v>
      </c>
      <c r="N407" s="211" t="s">
        <v>40</v>
      </c>
      <c r="O407" s="83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14" t="s">
        <v>885</v>
      </c>
      <c r="AT407" s="214" t="s">
        <v>139</v>
      </c>
      <c r="AU407" s="214" t="s">
        <v>79</v>
      </c>
      <c r="AY407" s="16" t="s">
        <v>137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16" t="s">
        <v>77</v>
      </c>
      <c r="BK407" s="215">
        <f>ROUND(I407*H407,2)</f>
        <v>0</v>
      </c>
      <c r="BL407" s="16" t="s">
        <v>885</v>
      </c>
      <c r="BM407" s="214" t="s">
        <v>886</v>
      </c>
    </row>
    <row r="408" s="2" customFormat="1">
      <c r="A408" s="37"/>
      <c r="B408" s="38"/>
      <c r="C408" s="39"/>
      <c r="D408" s="216" t="s">
        <v>146</v>
      </c>
      <c r="E408" s="39"/>
      <c r="F408" s="217" t="s">
        <v>887</v>
      </c>
      <c r="G408" s="39"/>
      <c r="H408" s="39"/>
      <c r="I408" s="218"/>
      <c r="J408" s="39"/>
      <c r="K408" s="39"/>
      <c r="L408" s="43"/>
      <c r="M408" s="219"/>
      <c r="N408" s="220"/>
      <c r="O408" s="83"/>
      <c r="P408" s="83"/>
      <c r="Q408" s="83"/>
      <c r="R408" s="83"/>
      <c r="S408" s="83"/>
      <c r="T408" s="84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146</v>
      </c>
      <c r="AU408" s="16" t="s">
        <v>79</v>
      </c>
    </row>
    <row r="409" s="2" customFormat="1" ht="16.5" customHeight="1">
      <c r="A409" s="37"/>
      <c r="B409" s="38"/>
      <c r="C409" s="203" t="s">
        <v>888</v>
      </c>
      <c r="D409" s="203" t="s">
        <v>139</v>
      </c>
      <c r="E409" s="204" t="s">
        <v>889</v>
      </c>
      <c r="F409" s="205" t="s">
        <v>890</v>
      </c>
      <c r="G409" s="206" t="s">
        <v>446</v>
      </c>
      <c r="H409" s="207">
        <v>1</v>
      </c>
      <c r="I409" s="208"/>
      <c r="J409" s="209">
        <f>ROUND(I409*H409,2)</f>
        <v>0</v>
      </c>
      <c r="K409" s="205" t="s">
        <v>143</v>
      </c>
      <c r="L409" s="43"/>
      <c r="M409" s="210" t="s">
        <v>19</v>
      </c>
      <c r="N409" s="211" t="s">
        <v>40</v>
      </c>
      <c r="O409" s="83"/>
      <c r="P409" s="212">
        <f>O409*H409</f>
        <v>0</v>
      </c>
      <c r="Q409" s="212">
        <v>0</v>
      </c>
      <c r="R409" s="212">
        <f>Q409*H409</f>
        <v>0</v>
      </c>
      <c r="S409" s="212">
        <v>0</v>
      </c>
      <c r="T409" s="21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14" t="s">
        <v>885</v>
      </c>
      <c r="AT409" s="214" t="s">
        <v>139</v>
      </c>
      <c r="AU409" s="214" t="s">
        <v>79</v>
      </c>
      <c r="AY409" s="16" t="s">
        <v>137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6" t="s">
        <v>77</v>
      </c>
      <c r="BK409" s="215">
        <f>ROUND(I409*H409,2)</f>
        <v>0</v>
      </c>
      <c r="BL409" s="16" t="s">
        <v>885</v>
      </c>
      <c r="BM409" s="214" t="s">
        <v>891</v>
      </c>
    </row>
    <row r="410" s="2" customFormat="1">
      <c r="A410" s="37"/>
      <c r="B410" s="38"/>
      <c r="C410" s="39"/>
      <c r="D410" s="216" t="s">
        <v>146</v>
      </c>
      <c r="E410" s="39"/>
      <c r="F410" s="217" t="s">
        <v>892</v>
      </c>
      <c r="G410" s="39"/>
      <c r="H410" s="39"/>
      <c r="I410" s="218"/>
      <c r="J410" s="39"/>
      <c r="K410" s="39"/>
      <c r="L410" s="43"/>
      <c r="M410" s="219"/>
      <c r="N410" s="220"/>
      <c r="O410" s="83"/>
      <c r="P410" s="83"/>
      <c r="Q410" s="83"/>
      <c r="R410" s="83"/>
      <c r="S410" s="83"/>
      <c r="T410" s="84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146</v>
      </c>
      <c r="AU410" s="16" t="s">
        <v>79</v>
      </c>
    </row>
    <row r="411" s="12" customFormat="1" ht="22.8" customHeight="1">
      <c r="A411" s="12"/>
      <c r="B411" s="187"/>
      <c r="C411" s="188"/>
      <c r="D411" s="189" t="s">
        <v>68</v>
      </c>
      <c r="E411" s="201" t="s">
        <v>893</v>
      </c>
      <c r="F411" s="201" t="s">
        <v>894</v>
      </c>
      <c r="G411" s="188"/>
      <c r="H411" s="188"/>
      <c r="I411" s="191"/>
      <c r="J411" s="202">
        <f>BK411</f>
        <v>0</v>
      </c>
      <c r="K411" s="188"/>
      <c r="L411" s="193"/>
      <c r="M411" s="194"/>
      <c r="N411" s="195"/>
      <c r="O411" s="195"/>
      <c r="P411" s="196">
        <f>P412</f>
        <v>0</v>
      </c>
      <c r="Q411" s="195"/>
      <c r="R411" s="196">
        <f>R412</f>
        <v>0</v>
      </c>
      <c r="S411" s="195"/>
      <c r="T411" s="197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8" t="s">
        <v>162</v>
      </c>
      <c r="AT411" s="199" t="s">
        <v>68</v>
      </c>
      <c r="AU411" s="199" t="s">
        <v>77</v>
      </c>
      <c r="AY411" s="198" t="s">
        <v>137</v>
      </c>
      <c r="BK411" s="200">
        <f>BK412</f>
        <v>0</v>
      </c>
    </row>
    <row r="412" s="2" customFormat="1" ht="16.5" customHeight="1">
      <c r="A412" s="37"/>
      <c r="B412" s="38"/>
      <c r="C412" s="203" t="s">
        <v>895</v>
      </c>
      <c r="D412" s="203" t="s">
        <v>139</v>
      </c>
      <c r="E412" s="204" t="s">
        <v>896</v>
      </c>
      <c r="F412" s="205" t="s">
        <v>897</v>
      </c>
      <c r="G412" s="206" t="s">
        <v>446</v>
      </c>
      <c r="H412" s="207">
        <v>1</v>
      </c>
      <c r="I412" s="208"/>
      <c r="J412" s="209">
        <f>ROUND(I412*H412,2)</f>
        <v>0</v>
      </c>
      <c r="K412" s="205" t="s">
        <v>19</v>
      </c>
      <c r="L412" s="43"/>
      <c r="M412" s="210" t="s">
        <v>19</v>
      </c>
      <c r="N412" s="211" t="s">
        <v>40</v>
      </c>
      <c r="O412" s="83"/>
      <c r="P412" s="212">
        <f>O412*H412</f>
        <v>0</v>
      </c>
      <c r="Q412" s="212">
        <v>0</v>
      </c>
      <c r="R412" s="212">
        <f>Q412*H412</f>
        <v>0</v>
      </c>
      <c r="S412" s="212">
        <v>0</v>
      </c>
      <c r="T412" s="21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14" t="s">
        <v>885</v>
      </c>
      <c r="AT412" s="214" t="s">
        <v>139</v>
      </c>
      <c r="AU412" s="214" t="s">
        <v>79</v>
      </c>
      <c r="AY412" s="16" t="s">
        <v>137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6" t="s">
        <v>77</v>
      </c>
      <c r="BK412" s="215">
        <f>ROUND(I412*H412,2)</f>
        <v>0</v>
      </c>
      <c r="BL412" s="16" t="s">
        <v>885</v>
      </c>
      <c r="BM412" s="214" t="s">
        <v>898</v>
      </c>
    </row>
    <row r="413" s="12" customFormat="1" ht="22.8" customHeight="1">
      <c r="A413" s="12"/>
      <c r="B413" s="187"/>
      <c r="C413" s="188"/>
      <c r="D413" s="189" t="s">
        <v>68</v>
      </c>
      <c r="E413" s="201" t="s">
        <v>899</v>
      </c>
      <c r="F413" s="201" t="s">
        <v>900</v>
      </c>
      <c r="G413" s="188"/>
      <c r="H413" s="188"/>
      <c r="I413" s="191"/>
      <c r="J413" s="202">
        <f>BK413</f>
        <v>0</v>
      </c>
      <c r="K413" s="188"/>
      <c r="L413" s="193"/>
      <c r="M413" s="194"/>
      <c r="N413" s="195"/>
      <c r="O413" s="195"/>
      <c r="P413" s="196">
        <f>SUM(P414:P420)</f>
        <v>0</v>
      </c>
      <c r="Q413" s="195"/>
      <c r="R413" s="196">
        <f>SUM(R414:R420)</f>
        <v>0</v>
      </c>
      <c r="S413" s="195"/>
      <c r="T413" s="197">
        <f>SUM(T414:T420)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98" t="s">
        <v>162</v>
      </c>
      <c r="AT413" s="199" t="s">
        <v>68</v>
      </c>
      <c r="AU413" s="199" t="s">
        <v>77</v>
      </c>
      <c r="AY413" s="198" t="s">
        <v>137</v>
      </c>
      <c r="BK413" s="200">
        <f>SUM(BK414:BK420)</f>
        <v>0</v>
      </c>
    </row>
    <row r="414" s="2" customFormat="1" ht="16.5" customHeight="1">
      <c r="A414" s="37"/>
      <c r="B414" s="38"/>
      <c r="C414" s="203" t="s">
        <v>901</v>
      </c>
      <c r="D414" s="203" t="s">
        <v>139</v>
      </c>
      <c r="E414" s="204" t="s">
        <v>902</v>
      </c>
      <c r="F414" s="205" t="s">
        <v>903</v>
      </c>
      <c r="G414" s="206" t="s">
        <v>446</v>
      </c>
      <c r="H414" s="207">
        <v>1</v>
      </c>
      <c r="I414" s="208"/>
      <c r="J414" s="209">
        <f>ROUND(I414*H414,2)</f>
        <v>0</v>
      </c>
      <c r="K414" s="205" t="s">
        <v>143</v>
      </c>
      <c r="L414" s="43"/>
      <c r="M414" s="210" t="s">
        <v>19</v>
      </c>
      <c r="N414" s="211" t="s">
        <v>40</v>
      </c>
      <c r="O414" s="83"/>
      <c r="P414" s="212">
        <f>O414*H414</f>
        <v>0</v>
      </c>
      <c r="Q414" s="212">
        <v>0</v>
      </c>
      <c r="R414" s="212">
        <f>Q414*H414</f>
        <v>0</v>
      </c>
      <c r="S414" s="212">
        <v>0</v>
      </c>
      <c r="T414" s="21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14" t="s">
        <v>885</v>
      </c>
      <c r="AT414" s="214" t="s">
        <v>139</v>
      </c>
      <c r="AU414" s="214" t="s">
        <v>79</v>
      </c>
      <c r="AY414" s="16" t="s">
        <v>137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16" t="s">
        <v>77</v>
      </c>
      <c r="BK414" s="215">
        <f>ROUND(I414*H414,2)</f>
        <v>0</v>
      </c>
      <c r="BL414" s="16" t="s">
        <v>885</v>
      </c>
      <c r="BM414" s="214" t="s">
        <v>904</v>
      </c>
    </row>
    <row r="415" s="2" customFormat="1">
      <c r="A415" s="37"/>
      <c r="B415" s="38"/>
      <c r="C415" s="39"/>
      <c r="D415" s="216" t="s">
        <v>146</v>
      </c>
      <c r="E415" s="39"/>
      <c r="F415" s="217" t="s">
        <v>905</v>
      </c>
      <c r="G415" s="39"/>
      <c r="H415" s="39"/>
      <c r="I415" s="218"/>
      <c r="J415" s="39"/>
      <c r="K415" s="39"/>
      <c r="L415" s="43"/>
      <c r="M415" s="219"/>
      <c r="N415" s="220"/>
      <c r="O415" s="83"/>
      <c r="P415" s="83"/>
      <c r="Q415" s="83"/>
      <c r="R415" s="83"/>
      <c r="S415" s="83"/>
      <c r="T415" s="84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146</v>
      </c>
      <c r="AU415" s="16" t="s">
        <v>79</v>
      </c>
    </row>
    <row r="416" s="2" customFormat="1" ht="16.5" customHeight="1">
      <c r="A416" s="37"/>
      <c r="B416" s="38"/>
      <c r="C416" s="203" t="s">
        <v>906</v>
      </c>
      <c r="D416" s="203" t="s">
        <v>139</v>
      </c>
      <c r="E416" s="204" t="s">
        <v>907</v>
      </c>
      <c r="F416" s="205" t="s">
        <v>908</v>
      </c>
      <c r="G416" s="206" t="s">
        <v>446</v>
      </c>
      <c r="H416" s="207">
        <v>1</v>
      </c>
      <c r="I416" s="208"/>
      <c r="J416" s="209">
        <f>ROUND(I416*H416,2)</f>
        <v>0</v>
      </c>
      <c r="K416" s="205" t="s">
        <v>143</v>
      </c>
      <c r="L416" s="43"/>
      <c r="M416" s="210" t="s">
        <v>19</v>
      </c>
      <c r="N416" s="211" t="s">
        <v>40</v>
      </c>
      <c r="O416" s="83"/>
      <c r="P416" s="212">
        <f>O416*H416</f>
        <v>0</v>
      </c>
      <c r="Q416" s="212">
        <v>0</v>
      </c>
      <c r="R416" s="212">
        <f>Q416*H416</f>
        <v>0</v>
      </c>
      <c r="S416" s="212">
        <v>0</v>
      </c>
      <c r="T416" s="21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14" t="s">
        <v>885</v>
      </c>
      <c r="AT416" s="214" t="s">
        <v>139</v>
      </c>
      <c r="AU416" s="214" t="s">
        <v>79</v>
      </c>
      <c r="AY416" s="16" t="s">
        <v>137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16" t="s">
        <v>77</v>
      </c>
      <c r="BK416" s="215">
        <f>ROUND(I416*H416,2)</f>
        <v>0</v>
      </c>
      <c r="BL416" s="16" t="s">
        <v>885</v>
      </c>
      <c r="BM416" s="214" t="s">
        <v>909</v>
      </c>
    </row>
    <row r="417" s="2" customFormat="1">
      <c r="A417" s="37"/>
      <c r="B417" s="38"/>
      <c r="C417" s="39"/>
      <c r="D417" s="216" t="s">
        <v>146</v>
      </c>
      <c r="E417" s="39"/>
      <c r="F417" s="217" t="s">
        <v>910</v>
      </c>
      <c r="G417" s="39"/>
      <c r="H417" s="39"/>
      <c r="I417" s="218"/>
      <c r="J417" s="39"/>
      <c r="K417" s="39"/>
      <c r="L417" s="43"/>
      <c r="M417" s="219"/>
      <c r="N417" s="220"/>
      <c r="O417" s="83"/>
      <c r="P417" s="83"/>
      <c r="Q417" s="83"/>
      <c r="R417" s="83"/>
      <c r="S417" s="83"/>
      <c r="T417" s="84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146</v>
      </c>
      <c r="AU417" s="16" t="s">
        <v>79</v>
      </c>
    </row>
    <row r="418" s="2" customFormat="1" ht="16.5" customHeight="1">
      <c r="A418" s="37"/>
      <c r="B418" s="38"/>
      <c r="C418" s="203" t="s">
        <v>911</v>
      </c>
      <c r="D418" s="203" t="s">
        <v>139</v>
      </c>
      <c r="E418" s="204" t="s">
        <v>912</v>
      </c>
      <c r="F418" s="205" t="s">
        <v>913</v>
      </c>
      <c r="G418" s="206" t="s">
        <v>446</v>
      </c>
      <c r="H418" s="207">
        <v>1</v>
      </c>
      <c r="I418" s="208"/>
      <c r="J418" s="209">
        <f>ROUND(I418*H418,2)</f>
        <v>0</v>
      </c>
      <c r="K418" s="205" t="s">
        <v>143</v>
      </c>
      <c r="L418" s="43"/>
      <c r="M418" s="210" t="s">
        <v>19</v>
      </c>
      <c r="N418" s="211" t="s">
        <v>40</v>
      </c>
      <c r="O418" s="83"/>
      <c r="P418" s="212">
        <f>O418*H418</f>
        <v>0</v>
      </c>
      <c r="Q418" s="212">
        <v>0</v>
      </c>
      <c r="R418" s="212">
        <f>Q418*H418</f>
        <v>0</v>
      </c>
      <c r="S418" s="212">
        <v>0</v>
      </c>
      <c r="T418" s="21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14" t="s">
        <v>885</v>
      </c>
      <c r="AT418" s="214" t="s">
        <v>139</v>
      </c>
      <c r="AU418" s="214" t="s">
        <v>79</v>
      </c>
      <c r="AY418" s="16" t="s">
        <v>137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16" t="s">
        <v>77</v>
      </c>
      <c r="BK418" s="215">
        <f>ROUND(I418*H418,2)</f>
        <v>0</v>
      </c>
      <c r="BL418" s="16" t="s">
        <v>885</v>
      </c>
      <c r="BM418" s="214" t="s">
        <v>914</v>
      </c>
    </row>
    <row r="419" s="2" customFormat="1">
      <c r="A419" s="37"/>
      <c r="B419" s="38"/>
      <c r="C419" s="39"/>
      <c r="D419" s="216" t="s">
        <v>146</v>
      </c>
      <c r="E419" s="39"/>
      <c r="F419" s="217" t="s">
        <v>915</v>
      </c>
      <c r="G419" s="39"/>
      <c r="H419" s="39"/>
      <c r="I419" s="218"/>
      <c r="J419" s="39"/>
      <c r="K419" s="39"/>
      <c r="L419" s="43"/>
      <c r="M419" s="219"/>
      <c r="N419" s="220"/>
      <c r="O419" s="83"/>
      <c r="P419" s="83"/>
      <c r="Q419" s="83"/>
      <c r="R419" s="83"/>
      <c r="S419" s="83"/>
      <c r="T419" s="84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146</v>
      </c>
      <c r="AU419" s="16" t="s">
        <v>79</v>
      </c>
    </row>
    <row r="420" s="2" customFormat="1" ht="16.5" customHeight="1">
      <c r="A420" s="37"/>
      <c r="B420" s="38"/>
      <c r="C420" s="203" t="s">
        <v>916</v>
      </c>
      <c r="D420" s="203" t="s">
        <v>139</v>
      </c>
      <c r="E420" s="204" t="s">
        <v>917</v>
      </c>
      <c r="F420" s="205" t="s">
        <v>918</v>
      </c>
      <c r="G420" s="206" t="s">
        <v>446</v>
      </c>
      <c r="H420" s="207">
        <v>1</v>
      </c>
      <c r="I420" s="208"/>
      <c r="J420" s="209">
        <f>ROUND(I420*H420,2)</f>
        <v>0</v>
      </c>
      <c r="K420" s="205" t="s">
        <v>19</v>
      </c>
      <c r="L420" s="43"/>
      <c r="M420" s="210" t="s">
        <v>19</v>
      </c>
      <c r="N420" s="211" t="s">
        <v>40</v>
      </c>
      <c r="O420" s="83"/>
      <c r="P420" s="212">
        <f>O420*H420</f>
        <v>0</v>
      </c>
      <c r="Q420" s="212">
        <v>0</v>
      </c>
      <c r="R420" s="212">
        <f>Q420*H420</f>
        <v>0</v>
      </c>
      <c r="S420" s="212">
        <v>0</v>
      </c>
      <c r="T420" s="21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14" t="s">
        <v>885</v>
      </c>
      <c r="AT420" s="214" t="s">
        <v>139</v>
      </c>
      <c r="AU420" s="214" t="s">
        <v>79</v>
      </c>
      <c r="AY420" s="16" t="s">
        <v>137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6" t="s">
        <v>77</v>
      </c>
      <c r="BK420" s="215">
        <f>ROUND(I420*H420,2)</f>
        <v>0</v>
      </c>
      <c r="BL420" s="16" t="s">
        <v>885</v>
      </c>
      <c r="BM420" s="214" t="s">
        <v>919</v>
      </c>
    </row>
    <row r="421" s="12" customFormat="1" ht="22.8" customHeight="1">
      <c r="A421" s="12"/>
      <c r="B421" s="187"/>
      <c r="C421" s="188"/>
      <c r="D421" s="189" t="s">
        <v>68</v>
      </c>
      <c r="E421" s="201" t="s">
        <v>920</v>
      </c>
      <c r="F421" s="201" t="s">
        <v>921</v>
      </c>
      <c r="G421" s="188"/>
      <c r="H421" s="188"/>
      <c r="I421" s="191"/>
      <c r="J421" s="202">
        <f>BK421</f>
        <v>0</v>
      </c>
      <c r="K421" s="188"/>
      <c r="L421" s="193"/>
      <c r="M421" s="194"/>
      <c r="N421" s="195"/>
      <c r="O421" s="195"/>
      <c r="P421" s="196">
        <f>SUM(P422:P423)</f>
        <v>0</v>
      </c>
      <c r="Q421" s="195"/>
      <c r="R421" s="196">
        <f>SUM(R422:R423)</f>
        <v>0</v>
      </c>
      <c r="S421" s="195"/>
      <c r="T421" s="197">
        <f>SUM(T422:T423)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198" t="s">
        <v>162</v>
      </c>
      <c r="AT421" s="199" t="s">
        <v>68</v>
      </c>
      <c r="AU421" s="199" t="s">
        <v>77</v>
      </c>
      <c r="AY421" s="198" t="s">
        <v>137</v>
      </c>
      <c r="BK421" s="200">
        <f>SUM(BK422:BK423)</f>
        <v>0</v>
      </c>
    </row>
    <row r="422" s="2" customFormat="1" ht="16.5" customHeight="1">
      <c r="A422" s="37"/>
      <c r="B422" s="38"/>
      <c r="C422" s="203" t="s">
        <v>922</v>
      </c>
      <c r="D422" s="203" t="s">
        <v>139</v>
      </c>
      <c r="E422" s="204" t="s">
        <v>923</v>
      </c>
      <c r="F422" s="205" t="s">
        <v>924</v>
      </c>
      <c r="G422" s="206" t="s">
        <v>295</v>
      </c>
      <c r="H422" s="207">
        <v>1</v>
      </c>
      <c r="I422" s="208"/>
      <c r="J422" s="209">
        <f>ROUND(I422*H422,2)</f>
        <v>0</v>
      </c>
      <c r="K422" s="205" t="s">
        <v>143</v>
      </c>
      <c r="L422" s="43"/>
      <c r="M422" s="210" t="s">
        <v>19</v>
      </c>
      <c r="N422" s="211" t="s">
        <v>40</v>
      </c>
      <c r="O422" s="83"/>
      <c r="P422" s="212">
        <f>O422*H422</f>
        <v>0</v>
      </c>
      <c r="Q422" s="212">
        <v>0</v>
      </c>
      <c r="R422" s="212">
        <f>Q422*H422</f>
        <v>0</v>
      </c>
      <c r="S422" s="212">
        <v>0</v>
      </c>
      <c r="T422" s="21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14" t="s">
        <v>885</v>
      </c>
      <c r="AT422" s="214" t="s">
        <v>139</v>
      </c>
      <c r="AU422" s="214" t="s">
        <v>79</v>
      </c>
      <c r="AY422" s="16" t="s">
        <v>137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16" t="s">
        <v>77</v>
      </c>
      <c r="BK422" s="215">
        <f>ROUND(I422*H422,2)</f>
        <v>0</v>
      </c>
      <c r="BL422" s="16" t="s">
        <v>885</v>
      </c>
      <c r="BM422" s="214" t="s">
        <v>925</v>
      </c>
    </row>
    <row r="423" s="2" customFormat="1">
      <c r="A423" s="37"/>
      <c r="B423" s="38"/>
      <c r="C423" s="39"/>
      <c r="D423" s="216" t="s">
        <v>146</v>
      </c>
      <c r="E423" s="39"/>
      <c r="F423" s="217" t="s">
        <v>926</v>
      </c>
      <c r="G423" s="39"/>
      <c r="H423" s="39"/>
      <c r="I423" s="218"/>
      <c r="J423" s="39"/>
      <c r="K423" s="39"/>
      <c r="L423" s="43"/>
      <c r="M423" s="245"/>
      <c r="N423" s="246"/>
      <c r="O423" s="247"/>
      <c r="P423" s="247"/>
      <c r="Q423" s="247"/>
      <c r="R423" s="247"/>
      <c r="S423" s="247"/>
      <c r="T423" s="24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6" t="s">
        <v>146</v>
      </c>
      <c r="AU423" s="16" t="s">
        <v>79</v>
      </c>
    </row>
    <row r="424" s="2" customFormat="1" ht="6.96" customHeight="1">
      <c r="A424" s="37"/>
      <c r="B424" s="58"/>
      <c r="C424" s="59"/>
      <c r="D424" s="59"/>
      <c r="E424" s="59"/>
      <c r="F424" s="59"/>
      <c r="G424" s="59"/>
      <c r="H424" s="59"/>
      <c r="I424" s="59"/>
      <c r="J424" s="59"/>
      <c r="K424" s="59"/>
      <c r="L424" s="43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</sheetData>
  <sheetProtection sheet="1" autoFilter="0" formatColumns="0" formatRows="0" objects="1" scenarios="1" spinCount="100000" saltValue="LxRBOS/RtVeNP4Wb4sSyS68Z+hlxiD/wZup/oQXJ3mjfBANHPDOi5VS8iujy+4WdcYuaGdn7LbocXnppWea6Wg==" hashValue="LTTvO4LnG8MLrOeA6Kmzhgg56mctj/zmLO0AQoHHIvalIBEkV/YK67IZB3V5aC26kBMMDJtayKJtihDM6mtFLQ==" algorithmName="SHA-512" password="CC35"/>
  <autoFilter ref="C107:K42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2" r:id="rId1" display="https://podminky.urs.cz/item/CS_URS_2022_01/111211101"/>
    <hyperlink ref="F114" r:id="rId2" display="https://podminky.urs.cz/item/CS_URS_2022_01/113106123"/>
    <hyperlink ref="F116" r:id="rId3" display="https://podminky.urs.cz/item/CS_URS_2022_01/113201111"/>
    <hyperlink ref="F118" r:id="rId4" display="https://podminky.urs.cz/item/CS_URS_2022_01/121151103"/>
    <hyperlink ref="F120" r:id="rId5" display="https://podminky.urs.cz/item/CS_URS_2022_01/122351101"/>
    <hyperlink ref="F122" r:id="rId6" display="https://podminky.urs.cz/item/CS_URS_2022_01/171203111"/>
    <hyperlink ref="F125" r:id="rId7" display="https://podminky.urs.cz/item/CS_URS_2022_01/317944321"/>
    <hyperlink ref="F127" r:id="rId8" display="https://podminky.urs.cz/item/CS_URS_2022_01/319201321"/>
    <hyperlink ref="F129" r:id="rId9" display="https://podminky.urs.cz/item/CS_URS_2022_01/340239212"/>
    <hyperlink ref="F131" r:id="rId10" display="https://podminky.urs.cz/item/CS_URS_2022_01/342241111"/>
    <hyperlink ref="F133" r:id="rId11" display="https://podminky.urs.cz/item/CS_URS_2022_01/342272245"/>
    <hyperlink ref="F135" r:id="rId12" display="https://podminky.urs.cz/item/CS_URS_2022_01/346244381"/>
    <hyperlink ref="F138" r:id="rId13" display="https://podminky.urs.cz/item/CS_URS_2022_01/564710001"/>
    <hyperlink ref="F140" r:id="rId14" display="https://podminky.urs.cz/item/CS_URS_2022_01/564751101"/>
    <hyperlink ref="F142" r:id="rId15" display="https://podminky.urs.cz/item/CS_URS_2022_01/596211253"/>
    <hyperlink ref="F147" r:id="rId16" display="https://podminky.urs.cz/item/CS_URS_2022_01/611325422"/>
    <hyperlink ref="F149" r:id="rId17" display="https://podminky.urs.cz/item/CS_URS_2022_01/612135101"/>
    <hyperlink ref="F151" r:id="rId18" display="https://podminky.urs.cz/item/CS_URS_2022_01/612315412"/>
    <hyperlink ref="F153" r:id="rId19" display="https://podminky.urs.cz/item/CS_URS_2022_01/612321141"/>
    <hyperlink ref="F155" r:id="rId20" display="https://podminky.urs.cz/item/CS_URS_2022_01/612325422"/>
    <hyperlink ref="F157" r:id="rId21" display="https://podminky.urs.cz/item/CS_URS_2022_01/612331121"/>
    <hyperlink ref="F159" r:id="rId22" display="https://podminky.urs.cz/item/CS_URS_2022_01/612341121"/>
    <hyperlink ref="F161" r:id="rId23" display="https://podminky.urs.cz/item/CS_URS_2022_01/615142012"/>
    <hyperlink ref="F163" r:id="rId24" display="https://podminky.urs.cz/item/CS_URS_2022_01/619995001"/>
    <hyperlink ref="F165" r:id="rId25" display="https://podminky.urs.cz/item/CS_URS_2022_01/629991011"/>
    <hyperlink ref="F167" r:id="rId26" display="https://podminky.urs.cz/item/CS_URS_2022_01/629995215"/>
    <hyperlink ref="F169" r:id="rId27" display="https://podminky.urs.cz/item/CS_URS_2022_01/632450134"/>
    <hyperlink ref="F171" r:id="rId28" display="https://podminky.urs.cz/item/CS_URS_2022_01/632452411"/>
    <hyperlink ref="F174" r:id="rId29" display="https://podminky.urs.cz/item/CS_URS_2022_01/642945111"/>
    <hyperlink ref="F177" r:id="rId30" display="https://podminky.urs.cz/item/CS_URS_2022_01/916331112"/>
    <hyperlink ref="F180" r:id="rId31" display="https://podminky.urs.cz/item/CS_URS_2022_01/936124112"/>
    <hyperlink ref="F182" r:id="rId32" display="https://podminky.urs.cz/item/CS_URS_2022_01/949101112"/>
    <hyperlink ref="F185" r:id="rId33" display="https://podminky.urs.cz/item/CS_URS_2022_01/952901111"/>
    <hyperlink ref="F187" r:id="rId34" display="https://podminky.urs.cz/item/CS_URS_2022_01/962032431"/>
    <hyperlink ref="F189" r:id="rId35" display="https://podminky.urs.cz/item/CS_URS_2022_01/965081213"/>
    <hyperlink ref="F192" r:id="rId36" display="https://podminky.urs.cz/item/CS_URS_2022_01/965082932"/>
    <hyperlink ref="F194" r:id="rId37" display="https://podminky.urs.cz/item/CS_URS_2022_01/966001211"/>
    <hyperlink ref="F196" r:id="rId38" display="https://podminky.urs.cz/item/CS_URS_2022_01/968072455"/>
    <hyperlink ref="F198" r:id="rId39" display="https://podminky.urs.cz/item/CS_URS_2022_01/969041113"/>
    <hyperlink ref="F200" r:id="rId40" display="https://podminky.urs.cz/item/CS_URS_2022_01/971033361"/>
    <hyperlink ref="F202" r:id="rId41" display="https://podminky.urs.cz/item/CS_URS_2022_01/974029666"/>
    <hyperlink ref="F204" r:id="rId42" display="https://podminky.urs.cz/item/CS_URS_2022_01/974042537"/>
    <hyperlink ref="F206" r:id="rId43" display="https://podminky.urs.cz/item/CS_URS_2022_01/975021311"/>
    <hyperlink ref="F208" r:id="rId44" display="https://podminky.urs.cz/item/CS_URS_2022_01/976024311"/>
    <hyperlink ref="F210" r:id="rId45" display="https://podminky.urs.cz/item/CS_URS_2022_01/978013191"/>
    <hyperlink ref="F212" r:id="rId46" display="https://podminky.urs.cz/item/CS_URS_2022_01/978059541"/>
    <hyperlink ref="F217" r:id="rId47" display="https://podminky.urs.cz/item/CS_URS_2022_01/997013213"/>
    <hyperlink ref="F219" r:id="rId48" display="https://podminky.urs.cz/item/CS_URS_2022_01/997013219"/>
    <hyperlink ref="F221" r:id="rId49" display="https://podminky.urs.cz/item/CS_URS_2022_01/997013501"/>
    <hyperlink ref="F223" r:id="rId50" display="https://podminky.urs.cz/item/CS_URS_2022_01/997013509"/>
    <hyperlink ref="F225" r:id="rId51" display="https://podminky.urs.cz/item/CS_URS_2022_01/997013631"/>
    <hyperlink ref="F228" r:id="rId52" display="https://podminky.urs.cz/item/CS_URS_2022_01/998011002"/>
    <hyperlink ref="F230" r:id="rId53" display="https://podminky.urs.cz/item/CS_URS_2022_01/998011014"/>
    <hyperlink ref="F234" r:id="rId54" display="https://podminky.urs.cz/item/CS_URS_2022_01/725110811"/>
    <hyperlink ref="F236" r:id="rId55" display="https://podminky.urs.cz/item/CS_URS_2022_01/725130811"/>
    <hyperlink ref="F238" r:id="rId56" display="https://podminky.urs.cz/item/CS_URS_2022_01/725210821"/>
    <hyperlink ref="F240" r:id="rId57" display="https://podminky.urs.cz/item/CS_URS_2022_01/725820802"/>
    <hyperlink ref="F243" r:id="rId58" display="https://podminky.urs.cz/item/CS_URS_2022_01/742330801"/>
    <hyperlink ref="F245" r:id="rId59" display="https://podminky.urs.cz/item/CS_URS_2022_01/742330811"/>
    <hyperlink ref="F247" r:id="rId60" display="https://podminky.urs.cz/item/CS_URS_2022_01/742340821"/>
    <hyperlink ref="F249" r:id="rId61" display="https://podminky.urs.cz/item/CS_URS_2022_01/742410801"/>
    <hyperlink ref="F251" r:id="rId62" display="https://podminky.urs.cz/item/CS_URS_2022_01/742430801"/>
    <hyperlink ref="F254" r:id="rId63" display="https://podminky.urs.cz/item/CS_URS_2022_01/751111012"/>
    <hyperlink ref="F257" r:id="rId64" display="https://podminky.urs.cz/item/CS_URS_2022_01/751613110"/>
    <hyperlink ref="F260" r:id="rId65" display="https://podminky.urs.cz/item/CS_URS_2022_01/751691111"/>
    <hyperlink ref="F263" r:id="rId66" display="https://podminky.urs.cz/item/CS_URS_2022_01/762526811"/>
    <hyperlink ref="F266" r:id="rId67" display="https://podminky.urs.cz/item/CS_URS_2022_01/763111468"/>
    <hyperlink ref="F268" r:id="rId68" display="https://podminky.urs.cz/item/CS_URS_2022_01/763131412"/>
    <hyperlink ref="F270" r:id="rId69" display="https://podminky.urs.cz/item/CS_URS_2022_01/763251211"/>
    <hyperlink ref="F272" r:id="rId70" display="https://podminky.urs.cz/item/CS_URS_2022_01/998763301"/>
    <hyperlink ref="F275" r:id="rId71" display="https://podminky.urs.cz/item/CS_URS_2022_01/766491851"/>
    <hyperlink ref="F277" r:id="rId72" display="https://podminky.urs.cz/item/CS_URS_2022_01/766660022"/>
    <hyperlink ref="F281" r:id="rId73" display="https://podminky.urs.cz/item/CS_URS_2022_01/766691914"/>
    <hyperlink ref="F283" r:id="rId74" display="https://podminky.urs.cz/item/CS_URS_2022_01/766699762"/>
    <hyperlink ref="F286" r:id="rId75" display="https://podminky.urs.cz/item/CS_URS_2022_01/766821122"/>
    <hyperlink ref="F289" r:id="rId76" display="https://podminky.urs.cz/item/CS_URS_2022_01/998766201"/>
    <hyperlink ref="F294" r:id="rId77" display="https://podminky.urs.cz/item/CS_URS_2022_01/767640222"/>
    <hyperlink ref="F296" r:id="rId78" display="https://podminky.urs.cz/item/CS_URS_2022_01/767649194"/>
    <hyperlink ref="F300" r:id="rId79" display="https://podminky.urs.cz/item/CS_URS_2022_01/998767201"/>
    <hyperlink ref="F305" r:id="rId80" display="https://podminky.urs.cz/item/CS_URS_2022_01/771111011"/>
    <hyperlink ref="F307" r:id="rId81" display="https://podminky.urs.cz/item/CS_URS_2022_01/771121011"/>
    <hyperlink ref="F309" r:id="rId82" display="https://podminky.urs.cz/item/CS_URS_2022_01/771151014"/>
    <hyperlink ref="F311" r:id="rId83" display="https://podminky.urs.cz/item/CS_URS_2022_01/771574116"/>
    <hyperlink ref="F314" r:id="rId84" display="https://podminky.urs.cz/item/CS_URS_2022_01/771574153"/>
    <hyperlink ref="F318" r:id="rId85" display="https://podminky.urs.cz/item/CS_URS_2022_01/771591112"/>
    <hyperlink ref="F320" r:id="rId86" display="https://podminky.urs.cz/item/CS_URS_2022_01/998771201"/>
    <hyperlink ref="F323" r:id="rId87" display="https://podminky.urs.cz/item/CS_URS_2022_01/775429121"/>
    <hyperlink ref="F327" r:id="rId88" display="https://podminky.urs.cz/item/CS_URS_2022_01/998775201"/>
    <hyperlink ref="F330" r:id="rId89" display="https://podminky.urs.cz/item/CS_URS_2022_01/776111115"/>
    <hyperlink ref="F333" r:id="rId90" display="https://podminky.urs.cz/item/CS_URS_2022_01/776111311"/>
    <hyperlink ref="F335" r:id="rId91" display="https://podminky.urs.cz/item/CS_URS_2022_01/776121112"/>
    <hyperlink ref="F337" r:id="rId92" display="https://podminky.urs.cz/item/CS_URS_2022_01/776141113"/>
    <hyperlink ref="F339" r:id="rId93" display="https://podminky.urs.cz/item/CS_URS_2022_01/776141122"/>
    <hyperlink ref="F341" r:id="rId94" display="https://podminky.urs.cz/item/CS_URS_2022_01/776201812"/>
    <hyperlink ref="F343" r:id="rId95" display="https://podminky.urs.cz/item/CS_URS_2022_01/776411111"/>
    <hyperlink ref="F347" r:id="rId96" display="https://podminky.urs.cz/item/CS_URS_2022_01/998776201"/>
    <hyperlink ref="F350" r:id="rId97" display="https://podminky.urs.cz/item/CS_URS_2022_01/781121011"/>
    <hyperlink ref="F352" r:id="rId98" display="https://podminky.urs.cz/item/CS_URS_2022_01/781131112"/>
    <hyperlink ref="F354" r:id="rId99" display="https://podminky.urs.cz/item/CS_URS_2022_01/781151031"/>
    <hyperlink ref="F356" r:id="rId100" display="https://podminky.urs.cz/item/CS_URS_2022_01/781151041"/>
    <hyperlink ref="F358" r:id="rId101" display="https://podminky.urs.cz/item/CS_URS_2022_01/781474113"/>
    <hyperlink ref="F362" r:id="rId102" display="https://podminky.urs.cz/item/CS_URS_2022_01/781474116"/>
    <hyperlink ref="F366" r:id="rId103" display="https://podminky.urs.cz/item/CS_URS_2022_01/781477111"/>
    <hyperlink ref="F368" r:id="rId104" display="https://podminky.urs.cz/item/CS_URS_2022_01/781494511"/>
    <hyperlink ref="F370" r:id="rId105" display="https://podminky.urs.cz/item/CS_URS_2022_01/781495115"/>
    <hyperlink ref="F372" r:id="rId106" display="https://podminky.urs.cz/item/CS_URS_2022_01/781495211"/>
    <hyperlink ref="F374" r:id="rId107" display="https://podminky.urs.cz/item/CS_URS_2022_01/998781201"/>
    <hyperlink ref="F377" r:id="rId108" display="https://podminky.urs.cz/item/CS_URS_2022_01/784121003"/>
    <hyperlink ref="F380" r:id="rId109" display="https://podminky.urs.cz/item/CS_URS_2022_01/784161003"/>
    <hyperlink ref="F382" r:id="rId110" display="https://podminky.urs.cz/item/CS_URS_2022_01/784171101"/>
    <hyperlink ref="F384" r:id="rId111" display="https://podminky.urs.cz/item/CS_URS_2022_01/784171123"/>
    <hyperlink ref="F389" r:id="rId112" display="https://podminky.urs.cz/item/CS_URS_2022_01/784181103"/>
    <hyperlink ref="F392" r:id="rId113" display="https://podminky.urs.cz/item/CS_URS_2022_01/784181111"/>
    <hyperlink ref="F394" r:id="rId114" display="https://podminky.urs.cz/item/CS_URS_2022_01/784221103"/>
    <hyperlink ref="F397" r:id="rId115" display="https://podminky.urs.cz/item/CS_URS_2022_01/784221151"/>
    <hyperlink ref="F401" r:id="rId116" display="https://podminky.urs.cz/item/CS_URS_2022_01/218203403"/>
    <hyperlink ref="F404" r:id="rId117" display="https://podminky.urs.cz/item/CS_URS_2022_01/460010025"/>
    <hyperlink ref="F408" r:id="rId118" display="https://podminky.urs.cz/item/CS_URS_2022_01/011464000"/>
    <hyperlink ref="F410" r:id="rId119" display="https://podminky.urs.cz/item/CS_URS_2022_01/013254000"/>
    <hyperlink ref="F415" r:id="rId120" display="https://podminky.urs.cz/item/CS_URS_2022_01/043103000"/>
    <hyperlink ref="F417" r:id="rId121" display="https://podminky.urs.cz/item/CS_URS_2022_01/045303000"/>
    <hyperlink ref="F419" r:id="rId122" display="https://podminky.urs.cz/item/CS_URS_2022_01/049303000"/>
    <hyperlink ref="F423" r:id="rId123" display="https://podminky.urs.cz/item/CS_URS_2022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927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ROUND((SUM(BE79:BE81)),  2)</f>
        <v>0</v>
      </c>
      <c r="G33" s="37"/>
      <c r="H33" s="37"/>
      <c r="I33" s="147">
        <v>0.20999999999999999</v>
      </c>
      <c r="J33" s="146">
        <f>ROUND(((SUM(BE79:BE81))*I33),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ROUND((SUM(BF79:BF81)),  2)</f>
        <v>0</v>
      </c>
      <c r="G34" s="37"/>
      <c r="H34" s="37"/>
      <c r="I34" s="147">
        <v>0.14999999999999999</v>
      </c>
      <c r="J34" s="146">
        <f>ROUND(((SUM(BF79:BF81))*I34),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ROUND((SUM(BG79:BG81)),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ROUND((SUM(BH79:BH81)),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ROUND((SUM(BI79:BI81)),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C02 - ZTI+VZT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Na Stráni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122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Infrastruktura - stavební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87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C02 - ZTI+VZT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>Na Stráni</v>
      </c>
      <c r="G73" s="39"/>
      <c r="H73" s="39"/>
      <c r="I73" s="31" t="s">
        <v>23</v>
      </c>
      <c r="J73" s="71" t="str">
        <f>IF(J12="","",J12)</f>
        <v>22. 6. 2022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31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29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76"/>
      <c r="B78" s="177"/>
      <c r="C78" s="178" t="s">
        <v>123</v>
      </c>
      <c r="D78" s="179" t="s">
        <v>54</v>
      </c>
      <c r="E78" s="179" t="s">
        <v>50</v>
      </c>
      <c r="F78" s="179" t="s">
        <v>51</v>
      </c>
      <c r="G78" s="179" t="s">
        <v>124</v>
      </c>
      <c r="H78" s="179" t="s">
        <v>125</v>
      </c>
      <c r="I78" s="179" t="s">
        <v>126</v>
      </c>
      <c r="J78" s="179" t="s">
        <v>91</v>
      </c>
      <c r="K78" s="180" t="s">
        <v>127</v>
      </c>
      <c r="L78" s="181"/>
      <c r="M78" s="91" t="s">
        <v>19</v>
      </c>
      <c r="N78" s="92" t="s">
        <v>39</v>
      </c>
      <c r="O78" s="92" t="s">
        <v>128</v>
      </c>
      <c r="P78" s="92" t="s">
        <v>129</v>
      </c>
      <c r="Q78" s="92" t="s">
        <v>130</v>
      </c>
      <c r="R78" s="92" t="s">
        <v>131</v>
      </c>
      <c r="S78" s="92" t="s">
        <v>132</v>
      </c>
      <c r="T78" s="93" t="s">
        <v>133</v>
      </c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</row>
    <row r="79" s="2" customFormat="1" ht="22.8" customHeight="1">
      <c r="A79" s="37"/>
      <c r="B79" s="38"/>
      <c r="C79" s="98" t="s">
        <v>134</v>
      </c>
      <c r="D79" s="39"/>
      <c r="E79" s="39"/>
      <c r="F79" s="39"/>
      <c r="G79" s="39"/>
      <c r="H79" s="39"/>
      <c r="I79" s="39"/>
      <c r="J79" s="182">
        <f>BK79</f>
        <v>0</v>
      </c>
      <c r="K79" s="39"/>
      <c r="L79" s="43"/>
      <c r="M79" s="94"/>
      <c r="N79" s="183"/>
      <c r="O79" s="95"/>
      <c r="P79" s="184">
        <f>SUM(P80:P81)</f>
        <v>0</v>
      </c>
      <c r="Q79" s="95"/>
      <c r="R79" s="184">
        <f>SUM(R80:R81)</f>
        <v>0</v>
      </c>
      <c r="S79" s="95"/>
      <c r="T79" s="185">
        <f>SUM(T80:T81)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92</v>
      </c>
      <c r="BK79" s="186">
        <f>SUM(BK80:BK81)</f>
        <v>0</v>
      </c>
    </row>
    <row r="80" s="2" customFormat="1" ht="16.5" customHeight="1">
      <c r="A80" s="37"/>
      <c r="B80" s="38"/>
      <c r="C80" s="221" t="s">
        <v>77</v>
      </c>
      <c r="D80" s="221" t="s">
        <v>221</v>
      </c>
      <c r="E80" s="222" t="s">
        <v>928</v>
      </c>
      <c r="F80" s="223" t="s">
        <v>929</v>
      </c>
      <c r="G80" s="224" t="s">
        <v>446</v>
      </c>
      <c r="H80" s="225">
        <v>1</v>
      </c>
      <c r="I80" s="226"/>
      <c r="J80" s="227">
        <f>ROUND(I80*H80,2)</f>
        <v>0</v>
      </c>
      <c r="K80" s="223" t="s">
        <v>19</v>
      </c>
      <c r="L80" s="228"/>
      <c r="M80" s="229" t="s">
        <v>19</v>
      </c>
      <c r="N80" s="230" t="s">
        <v>40</v>
      </c>
      <c r="O80" s="83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214" t="s">
        <v>180</v>
      </c>
      <c r="AT80" s="214" t="s">
        <v>221</v>
      </c>
      <c r="AU80" s="214" t="s">
        <v>69</v>
      </c>
      <c r="AY80" s="16" t="s">
        <v>137</v>
      </c>
      <c r="BE80" s="215">
        <f>IF(N80="základní",J80,0)</f>
        <v>0</v>
      </c>
      <c r="BF80" s="215">
        <f>IF(N80="snížená",J80,0)</f>
        <v>0</v>
      </c>
      <c r="BG80" s="215">
        <f>IF(N80="zákl. přenesená",J80,0)</f>
        <v>0</v>
      </c>
      <c r="BH80" s="215">
        <f>IF(N80="sníž. přenesená",J80,0)</f>
        <v>0</v>
      </c>
      <c r="BI80" s="215">
        <f>IF(N80="nulová",J80,0)</f>
        <v>0</v>
      </c>
      <c r="BJ80" s="16" t="s">
        <v>77</v>
      </c>
      <c r="BK80" s="215">
        <f>ROUND(I80*H80,2)</f>
        <v>0</v>
      </c>
      <c r="BL80" s="16" t="s">
        <v>144</v>
      </c>
      <c r="BM80" s="214" t="s">
        <v>930</v>
      </c>
    </row>
    <row r="81" s="2" customFormat="1">
      <c r="A81" s="37"/>
      <c r="B81" s="38"/>
      <c r="C81" s="39"/>
      <c r="D81" s="233" t="s">
        <v>561</v>
      </c>
      <c r="E81" s="39"/>
      <c r="F81" s="243" t="s">
        <v>931</v>
      </c>
      <c r="G81" s="39"/>
      <c r="H81" s="39"/>
      <c r="I81" s="218"/>
      <c r="J81" s="39"/>
      <c r="K81" s="39"/>
      <c r="L81" s="43"/>
      <c r="M81" s="245"/>
      <c r="N81" s="246"/>
      <c r="O81" s="247"/>
      <c r="P81" s="247"/>
      <c r="Q81" s="247"/>
      <c r="R81" s="247"/>
      <c r="S81" s="247"/>
      <c r="T81" s="248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561</v>
      </c>
      <c r="AU81" s="16" t="s">
        <v>69</v>
      </c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43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</sheetData>
  <sheetProtection sheet="1" autoFilter="0" formatColumns="0" formatRows="0" objects="1" scenarios="1" spinCount="100000" saltValue="UjJT9N58CsKUCIefVhEaQR5rY4D86OsqwoIYi9C8m+mKgncRwC65bBCQ7Hr8or2/g2GupqZdeHpvd3k9v/R3KA==" hashValue="PLqb+t2F1+BJ7r4SLH56pU24AaqQPjPBtf4Cd76+AT1DvvV6U9eE+5xKXY5xmMlsKUaR93OnBGOEgutiK5u3Mg==" algorithmName="SHA-512" password="CC35"/>
  <autoFilter ref="C78:K8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79</v>
      </c>
    </row>
    <row r="4" s="1" customFormat="1" ht="24.96" customHeight="1">
      <c r="B4" s="19"/>
      <c r="D4" s="129" t="s">
        <v>86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Infrastruktura - stavební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87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932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22. 6. 2022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/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 xml:space="preserve"> </v>
      </c>
      <c r="F15" s="37"/>
      <c r="G15" s="37"/>
      <c r="H15" s="37"/>
      <c r="I15" s="131" t="s">
        <v>28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32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33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35</v>
      </c>
      <c r="E30" s="37"/>
      <c r="F30" s="37"/>
      <c r="G30" s="37"/>
      <c r="H30" s="37"/>
      <c r="I30" s="37"/>
      <c r="J30" s="143">
        <f>ROUND(J79,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37</v>
      </c>
      <c r="G32" s="37"/>
      <c r="H32" s="37"/>
      <c r="I32" s="144" t="s">
        <v>36</v>
      </c>
      <c r="J32" s="144" t="s">
        <v>38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39</v>
      </c>
      <c r="E33" s="131" t="s">
        <v>40</v>
      </c>
      <c r="F33" s="146">
        <f>ROUND((SUM(BE79:BE81)),  2)</f>
        <v>0</v>
      </c>
      <c r="G33" s="37"/>
      <c r="H33" s="37"/>
      <c r="I33" s="147">
        <v>0.20999999999999999</v>
      </c>
      <c r="J33" s="146">
        <f>ROUND(((SUM(BE79:BE81))*I33),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41</v>
      </c>
      <c r="F34" s="146">
        <f>ROUND((SUM(BF79:BF81)),  2)</f>
        <v>0</v>
      </c>
      <c r="G34" s="37"/>
      <c r="H34" s="37"/>
      <c r="I34" s="147">
        <v>0.14999999999999999</v>
      </c>
      <c r="J34" s="146">
        <f>ROUND(((SUM(BF79:BF81))*I34),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42</v>
      </c>
      <c r="F35" s="146">
        <f>ROUND((SUM(BG79:BG81)),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43</v>
      </c>
      <c r="F36" s="146">
        <f>ROUND((SUM(BH79:BH81)),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44</v>
      </c>
      <c r="F37" s="146">
        <f>ROUND((SUM(BI79:BI81)),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45</v>
      </c>
      <c r="E39" s="150"/>
      <c r="F39" s="150"/>
      <c r="G39" s="151" t="s">
        <v>46</v>
      </c>
      <c r="H39" s="152" t="s">
        <v>47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Infrastruktura - stavební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C03 - Elektro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Na Stráni</v>
      </c>
      <c r="G52" s="39"/>
      <c r="H52" s="39"/>
      <c r="I52" s="31" t="s">
        <v>23</v>
      </c>
      <c r="J52" s="71" t="str">
        <f>IF(J12="","",J12)</f>
        <v>22. 6. 2022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90</v>
      </c>
      <c r="D57" s="161"/>
      <c r="E57" s="161"/>
      <c r="F57" s="161"/>
      <c r="G57" s="161"/>
      <c r="H57" s="161"/>
      <c r="I57" s="161"/>
      <c r="J57" s="162" t="s">
        <v>91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67</v>
      </c>
      <c r="D59" s="39"/>
      <c r="E59" s="39"/>
      <c r="F59" s="39"/>
      <c r="G59" s="39"/>
      <c r="H59" s="39"/>
      <c r="I59" s="39"/>
      <c r="J59" s="101">
        <f>J79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2" customFormat="1" ht="21.84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3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13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5" s="2" customFormat="1" ht="6.96" customHeight="1">
      <c r="A65" s="37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24.96" customHeight="1">
      <c r="A66" s="37"/>
      <c r="B66" s="38"/>
      <c r="C66" s="22" t="s">
        <v>122</v>
      </c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12" customHeight="1">
      <c r="A68" s="37"/>
      <c r="B68" s="38"/>
      <c r="C68" s="31" t="s">
        <v>16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6.5" customHeight="1">
      <c r="A69" s="37"/>
      <c r="B69" s="38"/>
      <c r="C69" s="39"/>
      <c r="D69" s="39"/>
      <c r="E69" s="159" t="str">
        <f>E7</f>
        <v>Infrastruktura - stavební</v>
      </c>
      <c r="F69" s="31"/>
      <c r="G69" s="31"/>
      <c r="H69" s="31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87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68" t="str">
        <f>E9</f>
        <v>C03 - Elektro</v>
      </c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21</v>
      </c>
      <c r="D73" s="39"/>
      <c r="E73" s="39"/>
      <c r="F73" s="26" t="str">
        <f>F12</f>
        <v>Na Stráni</v>
      </c>
      <c r="G73" s="39"/>
      <c r="H73" s="39"/>
      <c r="I73" s="31" t="s">
        <v>23</v>
      </c>
      <c r="J73" s="71" t="str">
        <f>IF(J12="","",J12)</f>
        <v>22. 6. 2022</v>
      </c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15" customHeight="1">
      <c r="A75" s="37"/>
      <c r="B75" s="38"/>
      <c r="C75" s="31" t="s">
        <v>25</v>
      </c>
      <c r="D75" s="39"/>
      <c r="E75" s="39"/>
      <c r="F75" s="26" t="str">
        <f>E15</f>
        <v xml:space="preserve"> </v>
      </c>
      <c r="G75" s="39"/>
      <c r="H75" s="39"/>
      <c r="I75" s="31" t="s">
        <v>31</v>
      </c>
      <c r="J75" s="35" t="str">
        <f>E21</f>
        <v xml:space="preserve"> 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5.15" customHeight="1">
      <c r="A76" s="37"/>
      <c r="B76" s="38"/>
      <c r="C76" s="31" t="s">
        <v>29</v>
      </c>
      <c r="D76" s="39"/>
      <c r="E76" s="39"/>
      <c r="F76" s="26" t="str">
        <f>IF(E18="","",E18)</f>
        <v>Vyplň údaj</v>
      </c>
      <c r="G76" s="39"/>
      <c r="H76" s="39"/>
      <c r="I76" s="31" t="s">
        <v>32</v>
      </c>
      <c r="J76" s="35" t="str">
        <f>E24</f>
        <v xml:space="preserve"> 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0.32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11" customFormat="1" ht="29.28" customHeight="1">
      <c r="A78" s="176"/>
      <c r="B78" s="177"/>
      <c r="C78" s="178" t="s">
        <v>123</v>
      </c>
      <c r="D78" s="179" t="s">
        <v>54</v>
      </c>
      <c r="E78" s="179" t="s">
        <v>50</v>
      </c>
      <c r="F78" s="179" t="s">
        <v>51</v>
      </c>
      <c r="G78" s="179" t="s">
        <v>124</v>
      </c>
      <c r="H78" s="179" t="s">
        <v>125</v>
      </c>
      <c r="I78" s="179" t="s">
        <v>126</v>
      </c>
      <c r="J78" s="179" t="s">
        <v>91</v>
      </c>
      <c r="K78" s="180" t="s">
        <v>127</v>
      </c>
      <c r="L78" s="181"/>
      <c r="M78" s="91" t="s">
        <v>19</v>
      </c>
      <c r="N78" s="92" t="s">
        <v>39</v>
      </c>
      <c r="O78" s="92" t="s">
        <v>128</v>
      </c>
      <c r="P78" s="92" t="s">
        <v>129</v>
      </c>
      <c r="Q78" s="92" t="s">
        <v>130</v>
      </c>
      <c r="R78" s="92" t="s">
        <v>131</v>
      </c>
      <c r="S78" s="92" t="s">
        <v>132</v>
      </c>
      <c r="T78" s="93" t="s">
        <v>133</v>
      </c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</row>
    <row r="79" s="2" customFormat="1" ht="22.8" customHeight="1">
      <c r="A79" s="37"/>
      <c r="B79" s="38"/>
      <c r="C79" s="98" t="s">
        <v>134</v>
      </c>
      <c r="D79" s="39"/>
      <c r="E79" s="39"/>
      <c r="F79" s="39"/>
      <c r="G79" s="39"/>
      <c r="H79" s="39"/>
      <c r="I79" s="39"/>
      <c r="J79" s="182">
        <f>BK79</f>
        <v>0</v>
      </c>
      <c r="K79" s="39"/>
      <c r="L79" s="43"/>
      <c r="M79" s="94"/>
      <c r="N79" s="183"/>
      <c r="O79" s="95"/>
      <c r="P79" s="184">
        <f>SUM(P80:P81)</f>
        <v>0</v>
      </c>
      <c r="Q79" s="95"/>
      <c r="R79" s="184">
        <f>SUM(R80:R81)</f>
        <v>0</v>
      </c>
      <c r="S79" s="95"/>
      <c r="T79" s="185">
        <f>SUM(T80:T81)</f>
        <v>0</v>
      </c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68</v>
      </c>
      <c r="AU79" s="16" t="s">
        <v>92</v>
      </c>
      <c r="BK79" s="186">
        <f>SUM(BK80:BK81)</f>
        <v>0</v>
      </c>
    </row>
    <row r="80" s="2" customFormat="1" ht="16.5" customHeight="1">
      <c r="A80" s="37"/>
      <c r="B80" s="38"/>
      <c r="C80" s="221" t="s">
        <v>77</v>
      </c>
      <c r="D80" s="221" t="s">
        <v>221</v>
      </c>
      <c r="E80" s="222" t="s">
        <v>933</v>
      </c>
      <c r="F80" s="223" t="s">
        <v>934</v>
      </c>
      <c r="G80" s="224" t="s">
        <v>446</v>
      </c>
      <c r="H80" s="225">
        <v>1</v>
      </c>
      <c r="I80" s="226"/>
      <c r="J80" s="227">
        <f>ROUND(I80*H80,2)</f>
        <v>0</v>
      </c>
      <c r="K80" s="223" t="s">
        <v>19</v>
      </c>
      <c r="L80" s="228"/>
      <c r="M80" s="229" t="s">
        <v>19</v>
      </c>
      <c r="N80" s="230" t="s">
        <v>40</v>
      </c>
      <c r="O80" s="83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R80" s="214" t="s">
        <v>180</v>
      </c>
      <c r="AT80" s="214" t="s">
        <v>221</v>
      </c>
      <c r="AU80" s="214" t="s">
        <v>69</v>
      </c>
      <c r="AY80" s="16" t="s">
        <v>137</v>
      </c>
      <c r="BE80" s="215">
        <f>IF(N80="základní",J80,0)</f>
        <v>0</v>
      </c>
      <c r="BF80" s="215">
        <f>IF(N80="snížená",J80,0)</f>
        <v>0</v>
      </c>
      <c r="BG80" s="215">
        <f>IF(N80="zákl. přenesená",J80,0)</f>
        <v>0</v>
      </c>
      <c r="BH80" s="215">
        <f>IF(N80="sníž. přenesená",J80,0)</f>
        <v>0</v>
      </c>
      <c r="BI80" s="215">
        <f>IF(N80="nulová",J80,0)</f>
        <v>0</v>
      </c>
      <c r="BJ80" s="16" t="s">
        <v>77</v>
      </c>
      <c r="BK80" s="215">
        <f>ROUND(I80*H80,2)</f>
        <v>0</v>
      </c>
      <c r="BL80" s="16" t="s">
        <v>144</v>
      </c>
      <c r="BM80" s="214" t="s">
        <v>935</v>
      </c>
    </row>
    <row r="81" s="2" customFormat="1">
      <c r="A81" s="37"/>
      <c r="B81" s="38"/>
      <c r="C81" s="39"/>
      <c r="D81" s="233" t="s">
        <v>561</v>
      </c>
      <c r="E81" s="39"/>
      <c r="F81" s="243" t="s">
        <v>931</v>
      </c>
      <c r="G81" s="39"/>
      <c r="H81" s="39"/>
      <c r="I81" s="218"/>
      <c r="J81" s="39"/>
      <c r="K81" s="39"/>
      <c r="L81" s="43"/>
      <c r="M81" s="245"/>
      <c r="N81" s="246"/>
      <c r="O81" s="247"/>
      <c r="P81" s="247"/>
      <c r="Q81" s="247"/>
      <c r="R81" s="247"/>
      <c r="S81" s="247"/>
      <c r="T81" s="248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561</v>
      </c>
      <c r="AU81" s="16" t="s">
        <v>69</v>
      </c>
    </row>
    <row r="82" s="2" customFormat="1" ht="6.96" customHeight="1">
      <c r="A82" s="37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43"/>
      <c r="M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</sheetData>
  <sheetProtection sheet="1" autoFilter="0" formatColumns="0" formatRows="0" objects="1" scenarios="1" spinCount="100000" saltValue="Ylc2BTwc3ZEcVf0jtJ1rwFmwKHXdh10n0f6tQ2gbsmCoBL/xT/5BcZzYwI1hPIjvmm8WMS2Jrdy/GBwtTLhRlg==" hashValue="z1uUn2oHiY8UjNNJiESgOWRjiG1bs41oBmrVuPcTbohJXtdfnM6uqqdqdiWi7Y0jjigip7oaB3nYKGB2+LJ7TA==" algorithmName="SHA-512" password="CC35"/>
  <autoFilter ref="C78:K8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936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937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938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939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940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941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942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943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944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945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946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76</v>
      </c>
      <c r="F18" s="260" t="s">
        <v>947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948</v>
      </c>
      <c r="F19" s="260" t="s">
        <v>949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950</v>
      </c>
      <c r="F20" s="260" t="s">
        <v>951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952</v>
      </c>
      <c r="F21" s="260" t="s">
        <v>953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954</v>
      </c>
      <c r="F22" s="260" t="s">
        <v>955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956</v>
      </c>
      <c r="F23" s="260" t="s">
        <v>957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958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959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960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961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962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963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964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965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966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123</v>
      </c>
      <c r="F36" s="260"/>
      <c r="G36" s="260" t="s">
        <v>967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968</v>
      </c>
      <c r="F37" s="260"/>
      <c r="G37" s="260" t="s">
        <v>969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50</v>
      </c>
      <c r="F38" s="260"/>
      <c r="G38" s="260" t="s">
        <v>970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51</v>
      </c>
      <c r="F39" s="260"/>
      <c r="G39" s="260" t="s">
        <v>971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124</v>
      </c>
      <c r="F40" s="260"/>
      <c r="G40" s="260" t="s">
        <v>972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125</v>
      </c>
      <c r="F41" s="260"/>
      <c r="G41" s="260" t="s">
        <v>973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974</v>
      </c>
      <c r="F42" s="260"/>
      <c r="G42" s="260" t="s">
        <v>975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976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977</v>
      </c>
      <c r="F44" s="260"/>
      <c r="G44" s="260" t="s">
        <v>978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127</v>
      </c>
      <c r="F45" s="260"/>
      <c r="G45" s="260" t="s">
        <v>979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980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981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982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983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984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985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986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987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988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989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990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991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992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993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994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995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996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997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998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999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1000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1001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1002</v>
      </c>
      <c r="D76" s="278"/>
      <c r="E76" s="278"/>
      <c r="F76" s="278" t="s">
        <v>1003</v>
      </c>
      <c r="G76" s="279"/>
      <c r="H76" s="278" t="s">
        <v>51</v>
      </c>
      <c r="I76" s="278" t="s">
        <v>54</v>
      </c>
      <c r="J76" s="278" t="s">
        <v>1004</v>
      </c>
      <c r="K76" s="277"/>
    </row>
    <row r="77" s="1" customFormat="1" ht="17.25" customHeight="1">
      <c r="B77" s="275"/>
      <c r="C77" s="280" t="s">
        <v>1005</v>
      </c>
      <c r="D77" s="280"/>
      <c r="E77" s="280"/>
      <c r="F77" s="281" t="s">
        <v>1006</v>
      </c>
      <c r="G77" s="282"/>
      <c r="H77" s="280"/>
      <c r="I77" s="280"/>
      <c r="J77" s="280" t="s">
        <v>1007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50</v>
      </c>
      <c r="D79" s="285"/>
      <c r="E79" s="285"/>
      <c r="F79" s="286" t="s">
        <v>1008</v>
      </c>
      <c r="G79" s="287"/>
      <c r="H79" s="263" t="s">
        <v>1009</v>
      </c>
      <c r="I79" s="263" t="s">
        <v>1010</v>
      </c>
      <c r="J79" s="263">
        <v>20</v>
      </c>
      <c r="K79" s="277"/>
    </row>
    <row r="80" s="1" customFormat="1" ht="15" customHeight="1">
      <c r="B80" s="275"/>
      <c r="C80" s="263" t="s">
        <v>1011</v>
      </c>
      <c r="D80" s="263"/>
      <c r="E80" s="263"/>
      <c r="F80" s="286" t="s">
        <v>1008</v>
      </c>
      <c r="G80" s="287"/>
      <c r="H80" s="263" t="s">
        <v>1012</v>
      </c>
      <c r="I80" s="263" t="s">
        <v>1010</v>
      </c>
      <c r="J80" s="263">
        <v>120</v>
      </c>
      <c r="K80" s="277"/>
    </row>
    <row r="81" s="1" customFormat="1" ht="15" customHeight="1">
      <c r="B81" s="288"/>
      <c r="C81" s="263" t="s">
        <v>1013</v>
      </c>
      <c r="D81" s="263"/>
      <c r="E81" s="263"/>
      <c r="F81" s="286" t="s">
        <v>1014</v>
      </c>
      <c r="G81" s="287"/>
      <c r="H81" s="263" t="s">
        <v>1015</v>
      </c>
      <c r="I81" s="263" t="s">
        <v>1010</v>
      </c>
      <c r="J81" s="263">
        <v>50</v>
      </c>
      <c r="K81" s="277"/>
    </row>
    <row r="82" s="1" customFormat="1" ht="15" customHeight="1">
      <c r="B82" s="288"/>
      <c r="C82" s="263" t="s">
        <v>1016</v>
      </c>
      <c r="D82" s="263"/>
      <c r="E82" s="263"/>
      <c r="F82" s="286" t="s">
        <v>1008</v>
      </c>
      <c r="G82" s="287"/>
      <c r="H82" s="263" t="s">
        <v>1017</v>
      </c>
      <c r="I82" s="263" t="s">
        <v>1018</v>
      </c>
      <c r="J82" s="263"/>
      <c r="K82" s="277"/>
    </row>
    <row r="83" s="1" customFormat="1" ht="15" customHeight="1">
      <c r="B83" s="288"/>
      <c r="C83" s="289" t="s">
        <v>1019</v>
      </c>
      <c r="D83" s="289"/>
      <c r="E83" s="289"/>
      <c r="F83" s="290" t="s">
        <v>1014</v>
      </c>
      <c r="G83" s="289"/>
      <c r="H83" s="289" t="s">
        <v>1020</v>
      </c>
      <c r="I83" s="289" t="s">
        <v>1010</v>
      </c>
      <c r="J83" s="289">
        <v>15</v>
      </c>
      <c r="K83" s="277"/>
    </row>
    <row r="84" s="1" customFormat="1" ht="15" customHeight="1">
      <c r="B84" s="288"/>
      <c r="C84" s="289" t="s">
        <v>1021</v>
      </c>
      <c r="D84" s="289"/>
      <c r="E84" s="289"/>
      <c r="F84" s="290" t="s">
        <v>1014</v>
      </c>
      <c r="G84" s="289"/>
      <c r="H84" s="289" t="s">
        <v>1022</v>
      </c>
      <c r="I84" s="289" t="s">
        <v>1010</v>
      </c>
      <c r="J84" s="289">
        <v>15</v>
      </c>
      <c r="K84" s="277"/>
    </row>
    <row r="85" s="1" customFormat="1" ht="15" customHeight="1">
      <c r="B85" s="288"/>
      <c r="C85" s="289" t="s">
        <v>1023</v>
      </c>
      <c r="D85" s="289"/>
      <c r="E85" s="289"/>
      <c r="F85" s="290" t="s">
        <v>1014</v>
      </c>
      <c r="G85" s="289"/>
      <c r="H85" s="289" t="s">
        <v>1024</v>
      </c>
      <c r="I85" s="289" t="s">
        <v>1010</v>
      </c>
      <c r="J85" s="289">
        <v>20</v>
      </c>
      <c r="K85" s="277"/>
    </row>
    <row r="86" s="1" customFormat="1" ht="15" customHeight="1">
      <c r="B86" s="288"/>
      <c r="C86" s="289" t="s">
        <v>1025</v>
      </c>
      <c r="D86" s="289"/>
      <c r="E86" s="289"/>
      <c r="F86" s="290" t="s">
        <v>1014</v>
      </c>
      <c r="G86" s="289"/>
      <c r="H86" s="289" t="s">
        <v>1026</v>
      </c>
      <c r="I86" s="289" t="s">
        <v>1010</v>
      </c>
      <c r="J86" s="289">
        <v>20</v>
      </c>
      <c r="K86" s="277"/>
    </row>
    <row r="87" s="1" customFormat="1" ht="15" customHeight="1">
      <c r="B87" s="288"/>
      <c r="C87" s="263" t="s">
        <v>1027</v>
      </c>
      <c r="D87" s="263"/>
      <c r="E87" s="263"/>
      <c r="F87" s="286" t="s">
        <v>1014</v>
      </c>
      <c r="G87" s="287"/>
      <c r="H87" s="263" t="s">
        <v>1028</v>
      </c>
      <c r="I87" s="263" t="s">
        <v>1010</v>
      </c>
      <c r="J87" s="263">
        <v>50</v>
      </c>
      <c r="K87" s="277"/>
    </row>
    <row r="88" s="1" customFormat="1" ht="15" customHeight="1">
      <c r="B88" s="288"/>
      <c r="C88" s="263" t="s">
        <v>1029</v>
      </c>
      <c r="D88" s="263"/>
      <c r="E88" s="263"/>
      <c r="F88" s="286" t="s">
        <v>1014</v>
      </c>
      <c r="G88" s="287"/>
      <c r="H88" s="263" t="s">
        <v>1030</v>
      </c>
      <c r="I88" s="263" t="s">
        <v>1010</v>
      </c>
      <c r="J88" s="263">
        <v>20</v>
      </c>
      <c r="K88" s="277"/>
    </row>
    <row r="89" s="1" customFormat="1" ht="15" customHeight="1">
      <c r="B89" s="288"/>
      <c r="C89" s="263" t="s">
        <v>1031</v>
      </c>
      <c r="D89" s="263"/>
      <c r="E89" s="263"/>
      <c r="F89" s="286" t="s">
        <v>1014</v>
      </c>
      <c r="G89" s="287"/>
      <c r="H89" s="263" t="s">
        <v>1032</v>
      </c>
      <c r="I89" s="263" t="s">
        <v>1010</v>
      </c>
      <c r="J89" s="263">
        <v>20</v>
      </c>
      <c r="K89" s="277"/>
    </row>
    <row r="90" s="1" customFormat="1" ht="15" customHeight="1">
      <c r="B90" s="288"/>
      <c r="C90" s="263" t="s">
        <v>1033</v>
      </c>
      <c r="D90" s="263"/>
      <c r="E90" s="263"/>
      <c r="F90" s="286" t="s">
        <v>1014</v>
      </c>
      <c r="G90" s="287"/>
      <c r="H90" s="263" t="s">
        <v>1034</v>
      </c>
      <c r="I90" s="263" t="s">
        <v>1010</v>
      </c>
      <c r="J90" s="263">
        <v>50</v>
      </c>
      <c r="K90" s="277"/>
    </row>
    <row r="91" s="1" customFormat="1" ht="15" customHeight="1">
      <c r="B91" s="288"/>
      <c r="C91" s="263" t="s">
        <v>1035</v>
      </c>
      <c r="D91" s="263"/>
      <c r="E91" s="263"/>
      <c r="F91" s="286" t="s">
        <v>1014</v>
      </c>
      <c r="G91" s="287"/>
      <c r="H91" s="263" t="s">
        <v>1035</v>
      </c>
      <c r="I91" s="263" t="s">
        <v>1010</v>
      </c>
      <c r="J91" s="263">
        <v>50</v>
      </c>
      <c r="K91" s="277"/>
    </row>
    <row r="92" s="1" customFormat="1" ht="15" customHeight="1">
      <c r="B92" s="288"/>
      <c r="C92" s="263" t="s">
        <v>1036</v>
      </c>
      <c r="D92" s="263"/>
      <c r="E92" s="263"/>
      <c r="F92" s="286" t="s">
        <v>1014</v>
      </c>
      <c r="G92" s="287"/>
      <c r="H92" s="263" t="s">
        <v>1037</v>
      </c>
      <c r="I92" s="263" t="s">
        <v>1010</v>
      </c>
      <c r="J92" s="263">
        <v>255</v>
      </c>
      <c r="K92" s="277"/>
    </row>
    <row r="93" s="1" customFormat="1" ht="15" customHeight="1">
      <c r="B93" s="288"/>
      <c r="C93" s="263" t="s">
        <v>1038</v>
      </c>
      <c r="D93" s="263"/>
      <c r="E93" s="263"/>
      <c r="F93" s="286" t="s">
        <v>1008</v>
      </c>
      <c r="G93" s="287"/>
      <c r="H93" s="263" t="s">
        <v>1039</v>
      </c>
      <c r="I93" s="263" t="s">
        <v>1040</v>
      </c>
      <c r="J93" s="263"/>
      <c r="K93" s="277"/>
    </row>
    <row r="94" s="1" customFormat="1" ht="15" customHeight="1">
      <c r="B94" s="288"/>
      <c r="C94" s="263" t="s">
        <v>1041</v>
      </c>
      <c r="D94" s="263"/>
      <c r="E94" s="263"/>
      <c r="F94" s="286" t="s">
        <v>1008</v>
      </c>
      <c r="G94" s="287"/>
      <c r="H94" s="263" t="s">
        <v>1042</v>
      </c>
      <c r="I94" s="263" t="s">
        <v>1043</v>
      </c>
      <c r="J94" s="263"/>
      <c r="K94" s="277"/>
    </row>
    <row r="95" s="1" customFormat="1" ht="15" customHeight="1">
      <c r="B95" s="288"/>
      <c r="C95" s="263" t="s">
        <v>1044</v>
      </c>
      <c r="D95" s="263"/>
      <c r="E95" s="263"/>
      <c r="F95" s="286" t="s">
        <v>1008</v>
      </c>
      <c r="G95" s="287"/>
      <c r="H95" s="263" t="s">
        <v>1044</v>
      </c>
      <c r="I95" s="263" t="s">
        <v>1043</v>
      </c>
      <c r="J95" s="263"/>
      <c r="K95" s="277"/>
    </row>
    <row r="96" s="1" customFormat="1" ht="15" customHeight="1">
      <c r="B96" s="288"/>
      <c r="C96" s="263" t="s">
        <v>35</v>
      </c>
      <c r="D96" s="263"/>
      <c r="E96" s="263"/>
      <c r="F96" s="286" t="s">
        <v>1008</v>
      </c>
      <c r="G96" s="287"/>
      <c r="H96" s="263" t="s">
        <v>1045</v>
      </c>
      <c r="I96" s="263" t="s">
        <v>1043</v>
      </c>
      <c r="J96" s="263"/>
      <c r="K96" s="277"/>
    </row>
    <row r="97" s="1" customFormat="1" ht="15" customHeight="1">
      <c r="B97" s="288"/>
      <c r="C97" s="263" t="s">
        <v>45</v>
      </c>
      <c r="D97" s="263"/>
      <c r="E97" s="263"/>
      <c r="F97" s="286" t="s">
        <v>1008</v>
      </c>
      <c r="G97" s="287"/>
      <c r="H97" s="263" t="s">
        <v>1046</v>
      </c>
      <c r="I97" s="263" t="s">
        <v>1043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1047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1002</v>
      </c>
      <c r="D103" s="278"/>
      <c r="E103" s="278"/>
      <c r="F103" s="278" t="s">
        <v>1003</v>
      </c>
      <c r="G103" s="279"/>
      <c r="H103" s="278" t="s">
        <v>51</v>
      </c>
      <c r="I103" s="278" t="s">
        <v>54</v>
      </c>
      <c r="J103" s="278" t="s">
        <v>1004</v>
      </c>
      <c r="K103" s="277"/>
    </row>
    <row r="104" s="1" customFormat="1" ht="17.25" customHeight="1">
      <c r="B104" s="275"/>
      <c r="C104" s="280" t="s">
        <v>1005</v>
      </c>
      <c r="D104" s="280"/>
      <c r="E104" s="280"/>
      <c r="F104" s="281" t="s">
        <v>1006</v>
      </c>
      <c r="G104" s="282"/>
      <c r="H104" s="280"/>
      <c r="I104" s="280"/>
      <c r="J104" s="280" t="s">
        <v>1007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50</v>
      </c>
      <c r="D106" s="285"/>
      <c r="E106" s="285"/>
      <c r="F106" s="286" t="s">
        <v>1008</v>
      </c>
      <c r="G106" s="263"/>
      <c r="H106" s="263" t="s">
        <v>1048</v>
      </c>
      <c r="I106" s="263" t="s">
        <v>1010</v>
      </c>
      <c r="J106" s="263">
        <v>20</v>
      </c>
      <c r="K106" s="277"/>
    </row>
    <row r="107" s="1" customFormat="1" ht="15" customHeight="1">
      <c r="B107" s="275"/>
      <c r="C107" s="263" t="s">
        <v>1011</v>
      </c>
      <c r="D107" s="263"/>
      <c r="E107" s="263"/>
      <c r="F107" s="286" t="s">
        <v>1008</v>
      </c>
      <c r="G107" s="263"/>
      <c r="H107" s="263" t="s">
        <v>1048</v>
      </c>
      <c r="I107" s="263" t="s">
        <v>1010</v>
      </c>
      <c r="J107" s="263">
        <v>120</v>
      </c>
      <c r="K107" s="277"/>
    </row>
    <row r="108" s="1" customFormat="1" ht="15" customHeight="1">
      <c r="B108" s="288"/>
      <c r="C108" s="263" t="s">
        <v>1013</v>
      </c>
      <c r="D108" s="263"/>
      <c r="E108" s="263"/>
      <c r="F108" s="286" t="s">
        <v>1014</v>
      </c>
      <c r="G108" s="263"/>
      <c r="H108" s="263" t="s">
        <v>1048</v>
      </c>
      <c r="I108" s="263" t="s">
        <v>1010</v>
      </c>
      <c r="J108" s="263">
        <v>50</v>
      </c>
      <c r="K108" s="277"/>
    </row>
    <row r="109" s="1" customFormat="1" ht="15" customHeight="1">
      <c r="B109" s="288"/>
      <c r="C109" s="263" t="s">
        <v>1016</v>
      </c>
      <c r="D109" s="263"/>
      <c r="E109" s="263"/>
      <c r="F109" s="286" t="s">
        <v>1008</v>
      </c>
      <c r="G109" s="263"/>
      <c r="H109" s="263" t="s">
        <v>1048</v>
      </c>
      <c r="I109" s="263" t="s">
        <v>1018</v>
      </c>
      <c r="J109" s="263"/>
      <c r="K109" s="277"/>
    </row>
    <row r="110" s="1" customFormat="1" ht="15" customHeight="1">
      <c r="B110" s="288"/>
      <c r="C110" s="263" t="s">
        <v>1027</v>
      </c>
      <c r="D110" s="263"/>
      <c r="E110" s="263"/>
      <c r="F110" s="286" t="s">
        <v>1014</v>
      </c>
      <c r="G110" s="263"/>
      <c r="H110" s="263" t="s">
        <v>1048</v>
      </c>
      <c r="I110" s="263" t="s">
        <v>1010</v>
      </c>
      <c r="J110" s="263">
        <v>50</v>
      </c>
      <c r="K110" s="277"/>
    </row>
    <row r="111" s="1" customFormat="1" ht="15" customHeight="1">
      <c r="B111" s="288"/>
      <c r="C111" s="263" t="s">
        <v>1035</v>
      </c>
      <c r="D111" s="263"/>
      <c r="E111" s="263"/>
      <c r="F111" s="286" t="s">
        <v>1014</v>
      </c>
      <c r="G111" s="263"/>
      <c r="H111" s="263" t="s">
        <v>1048</v>
      </c>
      <c r="I111" s="263" t="s">
        <v>1010</v>
      </c>
      <c r="J111" s="263">
        <v>50</v>
      </c>
      <c r="K111" s="277"/>
    </row>
    <row r="112" s="1" customFormat="1" ht="15" customHeight="1">
      <c r="B112" s="288"/>
      <c r="C112" s="263" t="s">
        <v>1033</v>
      </c>
      <c r="D112" s="263"/>
      <c r="E112" s="263"/>
      <c r="F112" s="286" t="s">
        <v>1014</v>
      </c>
      <c r="G112" s="263"/>
      <c r="H112" s="263" t="s">
        <v>1048</v>
      </c>
      <c r="I112" s="263" t="s">
        <v>1010</v>
      </c>
      <c r="J112" s="263">
        <v>50</v>
      </c>
      <c r="K112" s="277"/>
    </row>
    <row r="113" s="1" customFormat="1" ht="15" customHeight="1">
      <c r="B113" s="288"/>
      <c r="C113" s="263" t="s">
        <v>50</v>
      </c>
      <c r="D113" s="263"/>
      <c r="E113" s="263"/>
      <c r="F113" s="286" t="s">
        <v>1008</v>
      </c>
      <c r="G113" s="263"/>
      <c r="H113" s="263" t="s">
        <v>1049</v>
      </c>
      <c r="I113" s="263" t="s">
        <v>1010</v>
      </c>
      <c r="J113" s="263">
        <v>20</v>
      </c>
      <c r="K113" s="277"/>
    </row>
    <row r="114" s="1" customFormat="1" ht="15" customHeight="1">
      <c r="B114" s="288"/>
      <c r="C114" s="263" t="s">
        <v>1050</v>
      </c>
      <c r="D114" s="263"/>
      <c r="E114" s="263"/>
      <c r="F114" s="286" t="s">
        <v>1008</v>
      </c>
      <c r="G114" s="263"/>
      <c r="H114" s="263" t="s">
        <v>1051</v>
      </c>
      <c r="I114" s="263" t="s">
        <v>1010</v>
      </c>
      <c r="J114" s="263">
        <v>120</v>
      </c>
      <c r="K114" s="277"/>
    </row>
    <row r="115" s="1" customFormat="1" ht="15" customHeight="1">
      <c r="B115" s="288"/>
      <c r="C115" s="263" t="s">
        <v>35</v>
      </c>
      <c r="D115" s="263"/>
      <c r="E115" s="263"/>
      <c r="F115" s="286" t="s">
        <v>1008</v>
      </c>
      <c r="G115" s="263"/>
      <c r="H115" s="263" t="s">
        <v>1052</v>
      </c>
      <c r="I115" s="263" t="s">
        <v>1043</v>
      </c>
      <c r="J115" s="263"/>
      <c r="K115" s="277"/>
    </row>
    <row r="116" s="1" customFormat="1" ht="15" customHeight="1">
      <c r="B116" s="288"/>
      <c r="C116" s="263" t="s">
        <v>45</v>
      </c>
      <c r="D116" s="263"/>
      <c r="E116" s="263"/>
      <c r="F116" s="286" t="s">
        <v>1008</v>
      </c>
      <c r="G116" s="263"/>
      <c r="H116" s="263" t="s">
        <v>1053</v>
      </c>
      <c r="I116" s="263" t="s">
        <v>1043</v>
      </c>
      <c r="J116" s="263"/>
      <c r="K116" s="277"/>
    </row>
    <row r="117" s="1" customFormat="1" ht="15" customHeight="1">
      <c r="B117" s="288"/>
      <c r="C117" s="263" t="s">
        <v>54</v>
      </c>
      <c r="D117" s="263"/>
      <c r="E117" s="263"/>
      <c r="F117" s="286" t="s">
        <v>1008</v>
      </c>
      <c r="G117" s="263"/>
      <c r="H117" s="263" t="s">
        <v>1054</v>
      </c>
      <c r="I117" s="263" t="s">
        <v>1055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1056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1002</v>
      </c>
      <c r="D123" s="278"/>
      <c r="E123" s="278"/>
      <c r="F123" s="278" t="s">
        <v>1003</v>
      </c>
      <c r="G123" s="279"/>
      <c r="H123" s="278" t="s">
        <v>51</v>
      </c>
      <c r="I123" s="278" t="s">
        <v>54</v>
      </c>
      <c r="J123" s="278" t="s">
        <v>1004</v>
      </c>
      <c r="K123" s="307"/>
    </row>
    <row r="124" s="1" customFormat="1" ht="17.25" customHeight="1">
      <c r="B124" s="306"/>
      <c r="C124" s="280" t="s">
        <v>1005</v>
      </c>
      <c r="D124" s="280"/>
      <c r="E124" s="280"/>
      <c r="F124" s="281" t="s">
        <v>1006</v>
      </c>
      <c r="G124" s="282"/>
      <c r="H124" s="280"/>
      <c r="I124" s="280"/>
      <c r="J124" s="280" t="s">
        <v>1007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1011</v>
      </c>
      <c r="D126" s="285"/>
      <c r="E126" s="285"/>
      <c r="F126" s="286" t="s">
        <v>1008</v>
      </c>
      <c r="G126" s="263"/>
      <c r="H126" s="263" t="s">
        <v>1048</v>
      </c>
      <c r="I126" s="263" t="s">
        <v>1010</v>
      </c>
      <c r="J126" s="263">
        <v>120</v>
      </c>
      <c r="K126" s="311"/>
    </row>
    <row r="127" s="1" customFormat="1" ht="15" customHeight="1">
      <c r="B127" s="308"/>
      <c r="C127" s="263" t="s">
        <v>1057</v>
      </c>
      <c r="D127" s="263"/>
      <c r="E127" s="263"/>
      <c r="F127" s="286" t="s">
        <v>1008</v>
      </c>
      <c r="G127" s="263"/>
      <c r="H127" s="263" t="s">
        <v>1058</v>
      </c>
      <c r="I127" s="263" t="s">
        <v>1010</v>
      </c>
      <c r="J127" s="263" t="s">
        <v>1059</v>
      </c>
      <c r="K127" s="311"/>
    </row>
    <row r="128" s="1" customFormat="1" ht="15" customHeight="1">
      <c r="B128" s="308"/>
      <c r="C128" s="263" t="s">
        <v>956</v>
      </c>
      <c r="D128" s="263"/>
      <c r="E128" s="263"/>
      <c r="F128" s="286" t="s">
        <v>1008</v>
      </c>
      <c r="G128" s="263"/>
      <c r="H128" s="263" t="s">
        <v>1060</v>
      </c>
      <c r="I128" s="263" t="s">
        <v>1010</v>
      </c>
      <c r="J128" s="263" t="s">
        <v>1059</v>
      </c>
      <c r="K128" s="311"/>
    </row>
    <row r="129" s="1" customFormat="1" ht="15" customHeight="1">
      <c r="B129" s="308"/>
      <c r="C129" s="263" t="s">
        <v>1019</v>
      </c>
      <c r="D129" s="263"/>
      <c r="E129" s="263"/>
      <c r="F129" s="286" t="s">
        <v>1014</v>
      </c>
      <c r="G129" s="263"/>
      <c r="H129" s="263" t="s">
        <v>1020</v>
      </c>
      <c r="I129" s="263" t="s">
        <v>1010</v>
      </c>
      <c r="J129" s="263">
        <v>15</v>
      </c>
      <c r="K129" s="311"/>
    </row>
    <row r="130" s="1" customFormat="1" ht="15" customHeight="1">
      <c r="B130" s="308"/>
      <c r="C130" s="289" t="s">
        <v>1021</v>
      </c>
      <c r="D130" s="289"/>
      <c r="E130" s="289"/>
      <c r="F130" s="290" t="s">
        <v>1014</v>
      </c>
      <c r="G130" s="289"/>
      <c r="H130" s="289" t="s">
        <v>1022</v>
      </c>
      <c r="I130" s="289" t="s">
        <v>1010</v>
      </c>
      <c r="J130" s="289">
        <v>15</v>
      </c>
      <c r="K130" s="311"/>
    </row>
    <row r="131" s="1" customFormat="1" ht="15" customHeight="1">
      <c r="B131" s="308"/>
      <c r="C131" s="289" t="s">
        <v>1023</v>
      </c>
      <c r="D131" s="289"/>
      <c r="E131" s="289"/>
      <c r="F131" s="290" t="s">
        <v>1014</v>
      </c>
      <c r="G131" s="289"/>
      <c r="H131" s="289" t="s">
        <v>1024</v>
      </c>
      <c r="I131" s="289" t="s">
        <v>1010</v>
      </c>
      <c r="J131" s="289">
        <v>20</v>
      </c>
      <c r="K131" s="311"/>
    </row>
    <row r="132" s="1" customFormat="1" ht="15" customHeight="1">
      <c r="B132" s="308"/>
      <c r="C132" s="289" t="s">
        <v>1025</v>
      </c>
      <c r="D132" s="289"/>
      <c r="E132" s="289"/>
      <c r="F132" s="290" t="s">
        <v>1014</v>
      </c>
      <c r="G132" s="289"/>
      <c r="H132" s="289" t="s">
        <v>1026</v>
      </c>
      <c r="I132" s="289" t="s">
        <v>1010</v>
      </c>
      <c r="J132" s="289">
        <v>20</v>
      </c>
      <c r="K132" s="311"/>
    </row>
    <row r="133" s="1" customFormat="1" ht="15" customHeight="1">
      <c r="B133" s="308"/>
      <c r="C133" s="263" t="s">
        <v>1013</v>
      </c>
      <c r="D133" s="263"/>
      <c r="E133" s="263"/>
      <c r="F133" s="286" t="s">
        <v>1014</v>
      </c>
      <c r="G133" s="263"/>
      <c r="H133" s="263" t="s">
        <v>1048</v>
      </c>
      <c r="I133" s="263" t="s">
        <v>1010</v>
      </c>
      <c r="J133" s="263">
        <v>50</v>
      </c>
      <c r="K133" s="311"/>
    </row>
    <row r="134" s="1" customFormat="1" ht="15" customHeight="1">
      <c r="B134" s="308"/>
      <c r="C134" s="263" t="s">
        <v>1027</v>
      </c>
      <c r="D134" s="263"/>
      <c r="E134" s="263"/>
      <c r="F134" s="286" t="s">
        <v>1014</v>
      </c>
      <c r="G134" s="263"/>
      <c r="H134" s="263" t="s">
        <v>1048</v>
      </c>
      <c r="I134" s="263" t="s">
        <v>1010</v>
      </c>
      <c r="J134" s="263">
        <v>50</v>
      </c>
      <c r="K134" s="311"/>
    </row>
    <row r="135" s="1" customFormat="1" ht="15" customHeight="1">
      <c r="B135" s="308"/>
      <c r="C135" s="263" t="s">
        <v>1033</v>
      </c>
      <c r="D135" s="263"/>
      <c r="E135" s="263"/>
      <c r="F135" s="286" t="s">
        <v>1014</v>
      </c>
      <c r="G135" s="263"/>
      <c r="H135" s="263" t="s">
        <v>1048</v>
      </c>
      <c r="I135" s="263" t="s">
        <v>1010</v>
      </c>
      <c r="J135" s="263">
        <v>50</v>
      </c>
      <c r="K135" s="311"/>
    </row>
    <row r="136" s="1" customFormat="1" ht="15" customHeight="1">
      <c r="B136" s="308"/>
      <c r="C136" s="263" t="s">
        <v>1035</v>
      </c>
      <c r="D136" s="263"/>
      <c r="E136" s="263"/>
      <c r="F136" s="286" t="s">
        <v>1014</v>
      </c>
      <c r="G136" s="263"/>
      <c r="H136" s="263" t="s">
        <v>1048</v>
      </c>
      <c r="I136" s="263" t="s">
        <v>1010</v>
      </c>
      <c r="J136" s="263">
        <v>50</v>
      </c>
      <c r="K136" s="311"/>
    </row>
    <row r="137" s="1" customFormat="1" ht="15" customHeight="1">
      <c r="B137" s="308"/>
      <c r="C137" s="263" t="s">
        <v>1036</v>
      </c>
      <c r="D137" s="263"/>
      <c r="E137" s="263"/>
      <c r="F137" s="286" t="s">
        <v>1014</v>
      </c>
      <c r="G137" s="263"/>
      <c r="H137" s="263" t="s">
        <v>1061</v>
      </c>
      <c r="I137" s="263" t="s">
        <v>1010</v>
      </c>
      <c r="J137" s="263">
        <v>255</v>
      </c>
      <c r="K137" s="311"/>
    </row>
    <row r="138" s="1" customFormat="1" ht="15" customHeight="1">
      <c r="B138" s="308"/>
      <c r="C138" s="263" t="s">
        <v>1038</v>
      </c>
      <c r="D138" s="263"/>
      <c r="E138" s="263"/>
      <c r="F138" s="286" t="s">
        <v>1008</v>
      </c>
      <c r="G138" s="263"/>
      <c r="H138" s="263" t="s">
        <v>1062</v>
      </c>
      <c r="I138" s="263" t="s">
        <v>1040</v>
      </c>
      <c r="J138" s="263"/>
      <c r="K138" s="311"/>
    </row>
    <row r="139" s="1" customFormat="1" ht="15" customHeight="1">
      <c r="B139" s="308"/>
      <c r="C139" s="263" t="s">
        <v>1041</v>
      </c>
      <c r="D139" s="263"/>
      <c r="E139" s="263"/>
      <c r="F139" s="286" t="s">
        <v>1008</v>
      </c>
      <c r="G139" s="263"/>
      <c r="H139" s="263" t="s">
        <v>1063</v>
      </c>
      <c r="I139" s="263" t="s">
        <v>1043</v>
      </c>
      <c r="J139" s="263"/>
      <c r="K139" s="311"/>
    </row>
    <row r="140" s="1" customFormat="1" ht="15" customHeight="1">
      <c r="B140" s="308"/>
      <c r="C140" s="263" t="s">
        <v>1044</v>
      </c>
      <c r="D140" s="263"/>
      <c r="E140" s="263"/>
      <c r="F140" s="286" t="s">
        <v>1008</v>
      </c>
      <c r="G140" s="263"/>
      <c r="H140" s="263" t="s">
        <v>1044</v>
      </c>
      <c r="I140" s="263" t="s">
        <v>1043</v>
      </c>
      <c r="J140" s="263"/>
      <c r="K140" s="311"/>
    </row>
    <row r="141" s="1" customFormat="1" ht="15" customHeight="1">
      <c r="B141" s="308"/>
      <c r="C141" s="263" t="s">
        <v>35</v>
      </c>
      <c r="D141" s="263"/>
      <c r="E141" s="263"/>
      <c r="F141" s="286" t="s">
        <v>1008</v>
      </c>
      <c r="G141" s="263"/>
      <c r="H141" s="263" t="s">
        <v>1064</v>
      </c>
      <c r="I141" s="263" t="s">
        <v>1043</v>
      </c>
      <c r="J141" s="263"/>
      <c r="K141" s="311"/>
    </row>
    <row r="142" s="1" customFormat="1" ht="15" customHeight="1">
      <c r="B142" s="308"/>
      <c r="C142" s="263" t="s">
        <v>1065</v>
      </c>
      <c r="D142" s="263"/>
      <c r="E142" s="263"/>
      <c r="F142" s="286" t="s">
        <v>1008</v>
      </c>
      <c r="G142" s="263"/>
      <c r="H142" s="263" t="s">
        <v>1066</v>
      </c>
      <c r="I142" s="263" t="s">
        <v>1043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1067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1002</v>
      </c>
      <c r="D148" s="278"/>
      <c r="E148" s="278"/>
      <c r="F148" s="278" t="s">
        <v>1003</v>
      </c>
      <c r="G148" s="279"/>
      <c r="H148" s="278" t="s">
        <v>51</v>
      </c>
      <c r="I148" s="278" t="s">
        <v>54</v>
      </c>
      <c r="J148" s="278" t="s">
        <v>1004</v>
      </c>
      <c r="K148" s="277"/>
    </row>
    <row r="149" s="1" customFormat="1" ht="17.25" customHeight="1">
      <c r="B149" s="275"/>
      <c r="C149" s="280" t="s">
        <v>1005</v>
      </c>
      <c r="D149" s="280"/>
      <c r="E149" s="280"/>
      <c r="F149" s="281" t="s">
        <v>1006</v>
      </c>
      <c r="G149" s="282"/>
      <c r="H149" s="280"/>
      <c r="I149" s="280"/>
      <c r="J149" s="280" t="s">
        <v>1007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1011</v>
      </c>
      <c r="D151" s="263"/>
      <c r="E151" s="263"/>
      <c r="F151" s="316" t="s">
        <v>1008</v>
      </c>
      <c r="G151" s="263"/>
      <c r="H151" s="315" t="s">
        <v>1048</v>
      </c>
      <c r="I151" s="315" t="s">
        <v>1010</v>
      </c>
      <c r="J151" s="315">
        <v>120</v>
      </c>
      <c r="K151" s="311"/>
    </row>
    <row r="152" s="1" customFormat="1" ht="15" customHeight="1">
      <c r="B152" s="288"/>
      <c r="C152" s="315" t="s">
        <v>1057</v>
      </c>
      <c r="D152" s="263"/>
      <c r="E152" s="263"/>
      <c r="F152" s="316" t="s">
        <v>1008</v>
      </c>
      <c r="G152" s="263"/>
      <c r="H152" s="315" t="s">
        <v>1068</v>
      </c>
      <c r="I152" s="315" t="s">
        <v>1010</v>
      </c>
      <c r="J152" s="315" t="s">
        <v>1059</v>
      </c>
      <c r="K152" s="311"/>
    </row>
    <row r="153" s="1" customFormat="1" ht="15" customHeight="1">
      <c r="B153" s="288"/>
      <c r="C153" s="315" t="s">
        <v>956</v>
      </c>
      <c r="D153" s="263"/>
      <c r="E153" s="263"/>
      <c r="F153" s="316" t="s">
        <v>1008</v>
      </c>
      <c r="G153" s="263"/>
      <c r="H153" s="315" t="s">
        <v>1069</v>
      </c>
      <c r="I153" s="315" t="s">
        <v>1010</v>
      </c>
      <c r="J153" s="315" t="s">
        <v>1059</v>
      </c>
      <c r="K153" s="311"/>
    </row>
    <row r="154" s="1" customFormat="1" ht="15" customHeight="1">
      <c r="B154" s="288"/>
      <c r="C154" s="315" t="s">
        <v>1013</v>
      </c>
      <c r="D154" s="263"/>
      <c r="E154" s="263"/>
      <c r="F154" s="316" t="s">
        <v>1014</v>
      </c>
      <c r="G154" s="263"/>
      <c r="H154" s="315" t="s">
        <v>1048</v>
      </c>
      <c r="I154" s="315" t="s">
        <v>1010</v>
      </c>
      <c r="J154" s="315">
        <v>50</v>
      </c>
      <c r="K154" s="311"/>
    </row>
    <row r="155" s="1" customFormat="1" ht="15" customHeight="1">
      <c r="B155" s="288"/>
      <c r="C155" s="315" t="s">
        <v>1016</v>
      </c>
      <c r="D155" s="263"/>
      <c r="E155" s="263"/>
      <c r="F155" s="316" t="s">
        <v>1008</v>
      </c>
      <c r="G155" s="263"/>
      <c r="H155" s="315" t="s">
        <v>1048</v>
      </c>
      <c r="I155" s="315" t="s">
        <v>1018</v>
      </c>
      <c r="J155" s="315"/>
      <c r="K155" s="311"/>
    </row>
    <row r="156" s="1" customFormat="1" ht="15" customHeight="1">
      <c r="B156" s="288"/>
      <c r="C156" s="315" t="s">
        <v>1027</v>
      </c>
      <c r="D156" s="263"/>
      <c r="E156" s="263"/>
      <c r="F156" s="316" t="s">
        <v>1014</v>
      </c>
      <c r="G156" s="263"/>
      <c r="H156" s="315" t="s">
        <v>1048</v>
      </c>
      <c r="I156" s="315" t="s">
        <v>1010</v>
      </c>
      <c r="J156" s="315">
        <v>50</v>
      </c>
      <c r="K156" s="311"/>
    </row>
    <row r="157" s="1" customFormat="1" ht="15" customHeight="1">
      <c r="B157" s="288"/>
      <c r="C157" s="315" t="s">
        <v>1035</v>
      </c>
      <c r="D157" s="263"/>
      <c r="E157" s="263"/>
      <c r="F157" s="316" t="s">
        <v>1014</v>
      </c>
      <c r="G157" s="263"/>
      <c r="H157" s="315" t="s">
        <v>1048</v>
      </c>
      <c r="I157" s="315" t="s">
        <v>1010</v>
      </c>
      <c r="J157" s="315">
        <v>50</v>
      </c>
      <c r="K157" s="311"/>
    </row>
    <row r="158" s="1" customFormat="1" ht="15" customHeight="1">
      <c r="B158" s="288"/>
      <c r="C158" s="315" t="s">
        <v>1033</v>
      </c>
      <c r="D158" s="263"/>
      <c r="E158" s="263"/>
      <c r="F158" s="316" t="s">
        <v>1014</v>
      </c>
      <c r="G158" s="263"/>
      <c r="H158" s="315" t="s">
        <v>1048</v>
      </c>
      <c r="I158" s="315" t="s">
        <v>1010</v>
      </c>
      <c r="J158" s="315">
        <v>50</v>
      </c>
      <c r="K158" s="311"/>
    </row>
    <row r="159" s="1" customFormat="1" ht="15" customHeight="1">
      <c r="B159" s="288"/>
      <c r="C159" s="315" t="s">
        <v>90</v>
      </c>
      <c r="D159" s="263"/>
      <c r="E159" s="263"/>
      <c r="F159" s="316" t="s">
        <v>1008</v>
      </c>
      <c r="G159" s="263"/>
      <c r="H159" s="315" t="s">
        <v>1070</v>
      </c>
      <c r="I159" s="315" t="s">
        <v>1010</v>
      </c>
      <c r="J159" s="315" t="s">
        <v>1071</v>
      </c>
      <c r="K159" s="311"/>
    </row>
    <row r="160" s="1" customFormat="1" ht="15" customHeight="1">
      <c r="B160" s="288"/>
      <c r="C160" s="315" t="s">
        <v>1072</v>
      </c>
      <c r="D160" s="263"/>
      <c r="E160" s="263"/>
      <c r="F160" s="316" t="s">
        <v>1008</v>
      </c>
      <c r="G160" s="263"/>
      <c r="H160" s="315" t="s">
        <v>1073</v>
      </c>
      <c r="I160" s="315" t="s">
        <v>1043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1074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1002</v>
      </c>
      <c r="D166" s="278"/>
      <c r="E166" s="278"/>
      <c r="F166" s="278" t="s">
        <v>1003</v>
      </c>
      <c r="G166" s="320"/>
      <c r="H166" s="321" t="s">
        <v>51</v>
      </c>
      <c r="I166" s="321" t="s">
        <v>54</v>
      </c>
      <c r="J166" s="278" t="s">
        <v>1004</v>
      </c>
      <c r="K166" s="255"/>
    </row>
    <row r="167" s="1" customFormat="1" ht="17.25" customHeight="1">
      <c r="B167" s="256"/>
      <c r="C167" s="280" t="s">
        <v>1005</v>
      </c>
      <c r="D167" s="280"/>
      <c r="E167" s="280"/>
      <c r="F167" s="281" t="s">
        <v>1006</v>
      </c>
      <c r="G167" s="322"/>
      <c r="H167" s="323"/>
      <c r="I167" s="323"/>
      <c r="J167" s="280" t="s">
        <v>1007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1011</v>
      </c>
      <c r="D169" s="263"/>
      <c r="E169" s="263"/>
      <c r="F169" s="286" t="s">
        <v>1008</v>
      </c>
      <c r="G169" s="263"/>
      <c r="H169" s="263" t="s">
        <v>1048</v>
      </c>
      <c r="I169" s="263" t="s">
        <v>1010</v>
      </c>
      <c r="J169" s="263">
        <v>120</v>
      </c>
      <c r="K169" s="311"/>
    </row>
    <row r="170" s="1" customFormat="1" ht="15" customHeight="1">
      <c r="B170" s="288"/>
      <c r="C170" s="263" t="s">
        <v>1057</v>
      </c>
      <c r="D170" s="263"/>
      <c r="E170" s="263"/>
      <c r="F170" s="286" t="s">
        <v>1008</v>
      </c>
      <c r="G170" s="263"/>
      <c r="H170" s="263" t="s">
        <v>1058</v>
      </c>
      <c r="I170" s="263" t="s">
        <v>1010</v>
      </c>
      <c r="J170" s="263" t="s">
        <v>1059</v>
      </c>
      <c r="K170" s="311"/>
    </row>
    <row r="171" s="1" customFormat="1" ht="15" customHeight="1">
      <c r="B171" s="288"/>
      <c r="C171" s="263" t="s">
        <v>956</v>
      </c>
      <c r="D171" s="263"/>
      <c r="E171" s="263"/>
      <c r="F171" s="286" t="s">
        <v>1008</v>
      </c>
      <c r="G171" s="263"/>
      <c r="H171" s="263" t="s">
        <v>1075</v>
      </c>
      <c r="I171" s="263" t="s">
        <v>1010</v>
      </c>
      <c r="J171" s="263" t="s">
        <v>1059</v>
      </c>
      <c r="K171" s="311"/>
    </row>
    <row r="172" s="1" customFormat="1" ht="15" customHeight="1">
      <c r="B172" s="288"/>
      <c r="C172" s="263" t="s">
        <v>1013</v>
      </c>
      <c r="D172" s="263"/>
      <c r="E172" s="263"/>
      <c r="F172" s="286" t="s">
        <v>1014</v>
      </c>
      <c r="G172" s="263"/>
      <c r="H172" s="263" t="s">
        <v>1075</v>
      </c>
      <c r="I172" s="263" t="s">
        <v>1010</v>
      </c>
      <c r="J172" s="263">
        <v>50</v>
      </c>
      <c r="K172" s="311"/>
    </row>
    <row r="173" s="1" customFormat="1" ht="15" customHeight="1">
      <c r="B173" s="288"/>
      <c r="C173" s="263" t="s">
        <v>1016</v>
      </c>
      <c r="D173" s="263"/>
      <c r="E173" s="263"/>
      <c r="F173" s="286" t="s">
        <v>1008</v>
      </c>
      <c r="G173" s="263"/>
      <c r="H173" s="263" t="s">
        <v>1075</v>
      </c>
      <c r="I173" s="263" t="s">
        <v>1018</v>
      </c>
      <c r="J173" s="263"/>
      <c r="K173" s="311"/>
    </row>
    <row r="174" s="1" customFormat="1" ht="15" customHeight="1">
      <c r="B174" s="288"/>
      <c r="C174" s="263" t="s">
        <v>1027</v>
      </c>
      <c r="D174" s="263"/>
      <c r="E174" s="263"/>
      <c r="F174" s="286" t="s">
        <v>1014</v>
      </c>
      <c r="G174" s="263"/>
      <c r="H174" s="263" t="s">
        <v>1075</v>
      </c>
      <c r="I174" s="263" t="s">
        <v>1010</v>
      </c>
      <c r="J174" s="263">
        <v>50</v>
      </c>
      <c r="K174" s="311"/>
    </row>
    <row r="175" s="1" customFormat="1" ht="15" customHeight="1">
      <c r="B175" s="288"/>
      <c r="C175" s="263" t="s">
        <v>1035</v>
      </c>
      <c r="D175" s="263"/>
      <c r="E175" s="263"/>
      <c r="F175" s="286" t="s">
        <v>1014</v>
      </c>
      <c r="G175" s="263"/>
      <c r="H175" s="263" t="s">
        <v>1075</v>
      </c>
      <c r="I175" s="263" t="s">
        <v>1010</v>
      </c>
      <c r="J175" s="263">
        <v>50</v>
      </c>
      <c r="K175" s="311"/>
    </row>
    <row r="176" s="1" customFormat="1" ht="15" customHeight="1">
      <c r="B176" s="288"/>
      <c r="C176" s="263" t="s">
        <v>1033</v>
      </c>
      <c r="D176" s="263"/>
      <c r="E176" s="263"/>
      <c r="F176" s="286" t="s">
        <v>1014</v>
      </c>
      <c r="G176" s="263"/>
      <c r="H176" s="263" t="s">
        <v>1075</v>
      </c>
      <c r="I176" s="263" t="s">
        <v>1010</v>
      </c>
      <c r="J176" s="263">
        <v>50</v>
      </c>
      <c r="K176" s="311"/>
    </row>
    <row r="177" s="1" customFormat="1" ht="15" customHeight="1">
      <c r="B177" s="288"/>
      <c r="C177" s="263" t="s">
        <v>123</v>
      </c>
      <c r="D177" s="263"/>
      <c r="E177" s="263"/>
      <c r="F177" s="286" t="s">
        <v>1008</v>
      </c>
      <c r="G177" s="263"/>
      <c r="H177" s="263" t="s">
        <v>1076</v>
      </c>
      <c r="I177" s="263" t="s">
        <v>1077</v>
      </c>
      <c r="J177" s="263"/>
      <c r="K177" s="311"/>
    </row>
    <row r="178" s="1" customFormat="1" ht="15" customHeight="1">
      <c r="B178" s="288"/>
      <c r="C178" s="263" t="s">
        <v>54</v>
      </c>
      <c r="D178" s="263"/>
      <c r="E178" s="263"/>
      <c r="F178" s="286" t="s">
        <v>1008</v>
      </c>
      <c r="G178" s="263"/>
      <c r="H178" s="263" t="s">
        <v>1078</v>
      </c>
      <c r="I178" s="263" t="s">
        <v>1079</v>
      </c>
      <c r="J178" s="263">
        <v>1</v>
      </c>
      <c r="K178" s="311"/>
    </row>
    <row r="179" s="1" customFormat="1" ht="15" customHeight="1">
      <c r="B179" s="288"/>
      <c r="C179" s="263" t="s">
        <v>50</v>
      </c>
      <c r="D179" s="263"/>
      <c r="E179" s="263"/>
      <c r="F179" s="286" t="s">
        <v>1008</v>
      </c>
      <c r="G179" s="263"/>
      <c r="H179" s="263" t="s">
        <v>1080</v>
      </c>
      <c r="I179" s="263" t="s">
        <v>1010</v>
      </c>
      <c r="J179" s="263">
        <v>20</v>
      </c>
      <c r="K179" s="311"/>
    </row>
    <row r="180" s="1" customFormat="1" ht="15" customHeight="1">
      <c r="B180" s="288"/>
      <c r="C180" s="263" t="s">
        <v>51</v>
      </c>
      <c r="D180" s="263"/>
      <c r="E180" s="263"/>
      <c r="F180" s="286" t="s">
        <v>1008</v>
      </c>
      <c r="G180" s="263"/>
      <c r="H180" s="263" t="s">
        <v>1081</v>
      </c>
      <c r="I180" s="263" t="s">
        <v>1010</v>
      </c>
      <c r="J180" s="263">
        <v>255</v>
      </c>
      <c r="K180" s="311"/>
    </row>
    <row r="181" s="1" customFormat="1" ht="15" customHeight="1">
      <c r="B181" s="288"/>
      <c r="C181" s="263" t="s">
        <v>124</v>
      </c>
      <c r="D181" s="263"/>
      <c r="E181" s="263"/>
      <c r="F181" s="286" t="s">
        <v>1008</v>
      </c>
      <c r="G181" s="263"/>
      <c r="H181" s="263" t="s">
        <v>972</v>
      </c>
      <c r="I181" s="263" t="s">
        <v>1010</v>
      </c>
      <c r="J181" s="263">
        <v>10</v>
      </c>
      <c r="K181" s="311"/>
    </row>
    <row r="182" s="1" customFormat="1" ht="15" customHeight="1">
      <c r="B182" s="288"/>
      <c r="C182" s="263" t="s">
        <v>125</v>
      </c>
      <c r="D182" s="263"/>
      <c r="E182" s="263"/>
      <c r="F182" s="286" t="s">
        <v>1008</v>
      </c>
      <c r="G182" s="263"/>
      <c r="H182" s="263" t="s">
        <v>1082</v>
      </c>
      <c r="I182" s="263" t="s">
        <v>1043</v>
      </c>
      <c r="J182" s="263"/>
      <c r="K182" s="311"/>
    </row>
    <row r="183" s="1" customFormat="1" ht="15" customHeight="1">
      <c r="B183" s="288"/>
      <c r="C183" s="263" t="s">
        <v>1083</v>
      </c>
      <c r="D183" s="263"/>
      <c r="E183" s="263"/>
      <c r="F183" s="286" t="s">
        <v>1008</v>
      </c>
      <c r="G183" s="263"/>
      <c r="H183" s="263" t="s">
        <v>1084</v>
      </c>
      <c r="I183" s="263" t="s">
        <v>1043</v>
      </c>
      <c r="J183" s="263"/>
      <c r="K183" s="311"/>
    </row>
    <row r="184" s="1" customFormat="1" ht="15" customHeight="1">
      <c r="B184" s="288"/>
      <c r="C184" s="263" t="s">
        <v>1072</v>
      </c>
      <c r="D184" s="263"/>
      <c r="E184" s="263"/>
      <c r="F184" s="286" t="s">
        <v>1008</v>
      </c>
      <c r="G184" s="263"/>
      <c r="H184" s="263" t="s">
        <v>1085</v>
      </c>
      <c r="I184" s="263" t="s">
        <v>1043</v>
      </c>
      <c r="J184" s="263"/>
      <c r="K184" s="311"/>
    </row>
    <row r="185" s="1" customFormat="1" ht="15" customHeight="1">
      <c r="B185" s="288"/>
      <c r="C185" s="263" t="s">
        <v>127</v>
      </c>
      <c r="D185" s="263"/>
      <c r="E185" s="263"/>
      <c r="F185" s="286" t="s">
        <v>1014</v>
      </c>
      <c r="G185" s="263"/>
      <c r="H185" s="263" t="s">
        <v>1086</v>
      </c>
      <c r="I185" s="263" t="s">
        <v>1010</v>
      </c>
      <c r="J185" s="263">
        <v>50</v>
      </c>
      <c r="K185" s="311"/>
    </row>
    <row r="186" s="1" customFormat="1" ht="15" customHeight="1">
      <c r="B186" s="288"/>
      <c r="C186" s="263" t="s">
        <v>1087</v>
      </c>
      <c r="D186" s="263"/>
      <c r="E186" s="263"/>
      <c r="F186" s="286" t="s">
        <v>1014</v>
      </c>
      <c r="G186" s="263"/>
      <c r="H186" s="263" t="s">
        <v>1088</v>
      </c>
      <c r="I186" s="263" t="s">
        <v>1089</v>
      </c>
      <c r="J186" s="263"/>
      <c r="K186" s="311"/>
    </row>
    <row r="187" s="1" customFormat="1" ht="15" customHeight="1">
      <c r="B187" s="288"/>
      <c r="C187" s="263" t="s">
        <v>1090</v>
      </c>
      <c r="D187" s="263"/>
      <c r="E187" s="263"/>
      <c r="F187" s="286" t="s">
        <v>1014</v>
      </c>
      <c r="G187" s="263"/>
      <c r="H187" s="263" t="s">
        <v>1091</v>
      </c>
      <c r="I187" s="263" t="s">
        <v>1089</v>
      </c>
      <c r="J187" s="263"/>
      <c r="K187" s="311"/>
    </row>
    <row r="188" s="1" customFormat="1" ht="15" customHeight="1">
      <c r="B188" s="288"/>
      <c r="C188" s="263" t="s">
        <v>1092</v>
      </c>
      <c r="D188" s="263"/>
      <c r="E188" s="263"/>
      <c r="F188" s="286" t="s">
        <v>1014</v>
      </c>
      <c r="G188" s="263"/>
      <c r="H188" s="263" t="s">
        <v>1093</v>
      </c>
      <c r="I188" s="263" t="s">
        <v>1089</v>
      </c>
      <c r="J188" s="263"/>
      <c r="K188" s="311"/>
    </row>
    <row r="189" s="1" customFormat="1" ht="15" customHeight="1">
      <c r="B189" s="288"/>
      <c r="C189" s="324" t="s">
        <v>1094</v>
      </c>
      <c r="D189" s="263"/>
      <c r="E189" s="263"/>
      <c r="F189" s="286" t="s">
        <v>1014</v>
      </c>
      <c r="G189" s="263"/>
      <c r="H189" s="263" t="s">
        <v>1095</v>
      </c>
      <c r="I189" s="263" t="s">
        <v>1096</v>
      </c>
      <c r="J189" s="325" t="s">
        <v>1097</v>
      </c>
      <c r="K189" s="311"/>
    </row>
    <row r="190" s="1" customFormat="1" ht="15" customHeight="1">
      <c r="B190" s="288"/>
      <c r="C190" s="324" t="s">
        <v>39</v>
      </c>
      <c r="D190" s="263"/>
      <c r="E190" s="263"/>
      <c r="F190" s="286" t="s">
        <v>1008</v>
      </c>
      <c r="G190" s="263"/>
      <c r="H190" s="260" t="s">
        <v>1098</v>
      </c>
      <c r="I190" s="263" t="s">
        <v>1099</v>
      </c>
      <c r="J190" s="263"/>
      <c r="K190" s="311"/>
    </row>
    <row r="191" s="1" customFormat="1" ht="15" customHeight="1">
      <c r="B191" s="288"/>
      <c r="C191" s="324" t="s">
        <v>1100</v>
      </c>
      <c r="D191" s="263"/>
      <c r="E191" s="263"/>
      <c r="F191" s="286" t="s">
        <v>1008</v>
      </c>
      <c r="G191" s="263"/>
      <c r="H191" s="263" t="s">
        <v>1101</v>
      </c>
      <c r="I191" s="263" t="s">
        <v>1043</v>
      </c>
      <c r="J191" s="263"/>
      <c r="K191" s="311"/>
    </row>
    <row r="192" s="1" customFormat="1" ht="15" customHeight="1">
      <c r="B192" s="288"/>
      <c r="C192" s="324" t="s">
        <v>1102</v>
      </c>
      <c r="D192" s="263"/>
      <c r="E192" s="263"/>
      <c r="F192" s="286" t="s">
        <v>1008</v>
      </c>
      <c r="G192" s="263"/>
      <c r="H192" s="263" t="s">
        <v>1103</v>
      </c>
      <c r="I192" s="263" t="s">
        <v>1043</v>
      </c>
      <c r="J192" s="263"/>
      <c r="K192" s="311"/>
    </row>
    <row r="193" s="1" customFormat="1" ht="15" customHeight="1">
      <c r="B193" s="288"/>
      <c r="C193" s="324" t="s">
        <v>1104</v>
      </c>
      <c r="D193" s="263"/>
      <c r="E193" s="263"/>
      <c r="F193" s="286" t="s">
        <v>1014</v>
      </c>
      <c r="G193" s="263"/>
      <c r="H193" s="263" t="s">
        <v>1105</v>
      </c>
      <c r="I193" s="263" t="s">
        <v>1043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1106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1107</v>
      </c>
      <c r="D200" s="327"/>
      <c r="E200" s="327"/>
      <c r="F200" s="327" t="s">
        <v>1108</v>
      </c>
      <c r="G200" s="328"/>
      <c r="H200" s="327" t="s">
        <v>1109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1099</v>
      </c>
      <c r="D202" s="263"/>
      <c r="E202" s="263"/>
      <c r="F202" s="286" t="s">
        <v>40</v>
      </c>
      <c r="G202" s="263"/>
      <c r="H202" s="263" t="s">
        <v>1110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41</v>
      </c>
      <c r="G203" s="263"/>
      <c r="H203" s="263" t="s">
        <v>1111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44</v>
      </c>
      <c r="G204" s="263"/>
      <c r="H204" s="263" t="s">
        <v>1112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42</v>
      </c>
      <c r="G205" s="263"/>
      <c r="H205" s="263" t="s">
        <v>1113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43</v>
      </c>
      <c r="G206" s="263"/>
      <c r="H206" s="263" t="s">
        <v>1114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1055</v>
      </c>
      <c r="D208" s="263"/>
      <c r="E208" s="263"/>
      <c r="F208" s="286" t="s">
        <v>76</v>
      </c>
      <c r="G208" s="263"/>
      <c r="H208" s="263" t="s">
        <v>1115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950</v>
      </c>
      <c r="G209" s="263"/>
      <c r="H209" s="263" t="s">
        <v>951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948</v>
      </c>
      <c r="G210" s="263"/>
      <c r="H210" s="263" t="s">
        <v>1116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952</v>
      </c>
      <c r="G211" s="324"/>
      <c r="H211" s="315" t="s">
        <v>953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954</v>
      </c>
      <c r="G212" s="324"/>
      <c r="H212" s="315" t="s">
        <v>1117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1079</v>
      </c>
      <c r="D214" s="263"/>
      <c r="E214" s="263"/>
      <c r="F214" s="286">
        <v>1</v>
      </c>
      <c r="G214" s="324"/>
      <c r="H214" s="315" t="s">
        <v>1118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1119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1120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1121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2022-12-09T13:47:44Z</dcterms:created>
  <dcterms:modified xsi:type="dcterms:W3CDTF">2022-12-09T13:47:47Z</dcterms:modified>
</cp:coreProperties>
</file>