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workbookProtection workbookPassword="B665" lockStructure="1" lockWindows="1"/>
  <bookViews>
    <workbookView xWindow="0" yWindow="0" windowWidth="28800" windowHeight="12375"/>
  </bookViews>
  <sheets>
    <sheet name="Rekapitulace stavby" sheetId="1" r:id="rId1"/>
    <sheet name="B-6-2022 - Infrastruktura..." sheetId="2" r:id="rId2"/>
    <sheet name="Pokyny pro vyplnění" sheetId="3" r:id="rId3"/>
  </sheets>
  <definedNames>
    <definedName name="_xlnm._FilterDatabase" localSheetId="1" hidden="1">'B-6-2022 - Infrastruktura...'!$C$74:$K$244</definedName>
    <definedName name="_xlnm.Print_Titles" localSheetId="1">'B-6-2022 - Infrastruktura...'!$74:$74</definedName>
    <definedName name="_xlnm.Print_Titles" localSheetId="0">'Rekapitulace stavby'!$52:$52</definedName>
    <definedName name="_xlnm.Print_Area" localSheetId="1">'B-6-2022 - Infrastruktura...'!$C$4:$J$37,'B-6-2022 - Infrastruktura...'!$C$43:$J$58,'B-6-2022 - Infrastruktura...'!$C$64:$K$244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80" i="2" l="1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46" i="2" l="1"/>
  <c r="J147" i="2"/>
  <c r="J148" i="2"/>
  <c r="J149" i="2"/>
  <c r="J150" i="2"/>
  <c r="J151" i="2"/>
  <c r="P149" i="2"/>
  <c r="BK149" i="2"/>
  <c r="J145" i="2"/>
  <c r="P147" i="2"/>
  <c r="BK147" i="2"/>
  <c r="P112" i="2"/>
  <c r="BK112" i="2"/>
  <c r="P111" i="2"/>
  <c r="BK111" i="2"/>
  <c r="P110" i="2"/>
  <c r="BK110" i="2"/>
  <c r="P109" i="2"/>
  <c r="BK109" i="2"/>
  <c r="P108" i="2"/>
  <c r="BK108" i="2"/>
  <c r="P107" i="2"/>
  <c r="BK107" i="2"/>
  <c r="P106" i="2"/>
  <c r="BK106" i="2"/>
  <c r="P105" i="2"/>
  <c r="BK105" i="2"/>
  <c r="P104" i="2"/>
  <c r="BK104" i="2"/>
  <c r="P100" i="2"/>
  <c r="BK100" i="2"/>
  <c r="P89" i="2"/>
  <c r="BK89" i="2"/>
  <c r="P87" i="2"/>
  <c r="BK87" i="2"/>
  <c r="J77" i="2"/>
  <c r="J78" i="2"/>
  <c r="J79" i="2"/>
  <c r="J35" i="2" l="1"/>
  <c r="J34" i="2"/>
  <c r="AY55" i="1" s="1"/>
  <c r="J33" i="2"/>
  <c r="AX55" i="1" s="1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77" i="2"/>
  <c r="BH77" i="2"/>
  <c r="BG77" i="2"/>
  <c r="BF77" i="2"/>
  <c r="T77" i="2"/>
  <c r="R77" i="2"/>
  <c r="P77" i="2"/>
  <c r="F69" i="2"/>
  <c r="E67" i="2"/>
  <c r="F48" i="2"/>
  <c r="E46" i="2"/>
  <c r="J22" i="2"/>
  <c r="E22" i="2"/>
  <c r="J72" i="2" s="1"/>
  <c r="J21" i="2"/>
  <c r="J19" i="2"/>
  <c r="E19" i="2"/>
  <c r="J71" i="2" s="1"/>
  <c r="J18" i="2"/>
  <c r="J16" i="2"/>
  <c r="E16" i="2"/>
  <c r="F72" i="2" s="1"/>
  <c r="J15" i="2"/>
  <c r="J13" i="2"/>
  <c r="E13" i="2"/>
  <c r="F50" i="2" s="1"/>
  <c r="J12" i="2"/>
  <c r="J10" i="2"/>
  <c r="J69" i="2" s="1"/>
  <c r="L50" i="1"/>
  <c r="AM50" i="1"/>
  <c r="AM49" i="1"/>
  <c r="L49" i="1"/>
  <c r="AM47" i="1"/>
  <c r="L47" i="1"/>
  <c r="L45" i="1"/>
  <c r="L44" i="1"/>
  <c r="BK124" i="2"/>
  <c r="BK129" i="2"/>
  <c r="BK152" i="2"/>
  <c r="BK217" i="2"/>
  <c r="BK77" i="2"/>
  <c r="BK191" i="2"/>
  <c r="BK181" i="2"/>
  <c r="J173" i="2"/>
  <c r="J174" i="2"/>
  <c r="BK215" i="2"/>
  <c r="BK140" i="2"/>
  <c r="BK182" i="2"/>
  <c r="BK226" i="2"/>
  <c r="BK177" i="2"/>
  <c r="BK83" i="2"/>
  <c r="BK139" i="2"/>
  <c r="J193" i="2"/>
  <c r="J206" i="2"/>
  <c r="BK114" i="2"/>
  <c r="BK154" i="2"/>
  <c r="J224" i="2"/>
  <c r="J179" i="2"/>
  <c r="BK130" i="2"/>
  <c r="BK238" i="2"/>
  <c r="BK184" i="2"/>
  <c r="J169" i="2"/>
  <c r="J212" i="2"/>
  <c r="J180" i="2"/>
  <c r="J131" i="2"/>
  <c r="BK138" i="2"/>
  <c r="BK134" i="2"/>
  <c r="BK199" i="2"/>
  <c r="J229" i="2"/>
  <c r="BK190" i="2"/>
  <c r="BK192" i="2"/>
  <c r="BK113" i="2"/>
  <c r="J231" i="2"/>
  <c r="BK229" i="2"/>
  <c r="J178" i="2"/>
  <c r="J225" i="2"/>
  <c r="J241" i="2"/>
  <c r="J213" i="2"/>
  <c r="J157" i="2"/>
  <c r="BK235" i="2"/>
  <c r="BK189" i="2"/>
  <c r="BK213" i="2"/>
  <c r="BK218" i="2"/>
  <c r="J189" i="2"/>
  <c r="J126" i="2"/>
  <c r="BK156" i="2"/>
  <c r="BK220" i="2"/>
  <c r="BK178" i="2"/>
  <c r="BK148" i="2"/>
  <c r="J216" i="2"/>
  <c r="J233" i="2"/>
  <c r="BK237" i="2"/>
  <c r="BK84" i="2"/>
  <c r="BK216" i="2"/>
  <c r="J239" i="2"/>
  <c r="BK136" i="2"/>
  <c r="BK141" i="2"/>
  <c r="J158" i="2"/>
  <c r="J156" i="2"/>
  <c r="BK200" i="2"/>
  <c r="J138" i="2"/>
  <c r="BK214" i="2"/>
  <c r="BK137" i="2"/>
  <c r="J155" i="2"/>
  <c r="J197" i="2"/>
  <c r="J230" i="2"/>
  <c r="BK90" i="2"/>
  <c r="J135" i="2"/>
  <c r="J118" i="2"/>
  <c r="J116" i="2" s="1"/>
  <c r="J76" i="2" s="1"/>
  <c r="J75" i="2" s="1"/>
  <c r="J122" i="2"/>
  <c r="BK126" i="2"/>
  <c r="J172" i="2"/>
  <c r="BK91" i="2"/>
  <c r="BK144" i="2"/>
  <c r="J240" i="2"/>
  <c r="BK132" i="2"/>
  <c r="BK174" i="2"/>
  <c r="BK176" i="2"/>
  <c r="BK171" i="2"/>
  <c r="J182" i="2"/>
  <c r="J205" i="2"/>
  <c r="BK208" i="2"/>
  <c r="J219" i="2"/>
  <c r="J134" i="2"/>
  <c r="J207" i="2"/>
  <c r="J211" i="2"/>
  <c r="BK230" i="2"/>
  <c r="BK180" i="2"/>
  <c r="J221" i="2"/>
  <c r="J119" i="2"/>
  <c r="BK96" i="2"/>
  <c r="J226" i="2"/>
  <c r="J164" i="2"/>
  <c r="J194" i="2"/>
  <c r="J176" i="2"/>
  <c r="J227" i="2"/>
  <c r="BK127" i="2"/>
  <c r="BK221" i="2"/>
  <c r="BK81" i="2"/>
  <c r="J160" i="2"/>
  <c r="J235" i="2"/>
  <c r="BK201" i="2"/>
  <c r="J181" i="2"/>
  <c r="BK207" i="2"/>
  <c r="J200" i="2"/>
  <c r="J167" i="2"/>
  <c r="BK186" i="2"/>
  <c r="BK163" i="2"/>
  <c r="J234" i="2"/>
  <c r="J204" i="2"/>
  <c r="BK133" i="2"/>
  <c r="BK150" i="2"/>
  <c r="BK240" i="2"/>
  <c r="J124" i="2"/>
  <c r="BK119" i="2"/>
  <c r="BK125" i="2"/>
  <c r="BK128" i="2"/>
  <c r="J208" i="2"/>
  <c r="BK122" i="2"/>
  <c r="BK131" i="2"/>
  <c r="BK161" i="2"/>
  <c r="BK143" i="2"/>
  <c r="BK210" i="2"/>
  <c r="BK225" i="2"/>
  <c r="BK92" i="2"/>
  <c r="J143" i="2"/>
  <c r="J162" i="2"/>
  <c r="BK88" i="2"/>
  <c r="BK173" i="2"/>
  <c r="J187" i="2"/>
  <c r="BK202" i="2"/>
  <c r="BK236" i="2"/>
  <c r="J152" i="2"/>
  <c r="J142" i="2"/>
  <c r="J168" i="2"/>
  <c r="BK203" i="2"/>
  <c r="J215" i="2"/>
  <c r="BK142" i="2"/>
  <c r="BK187" i="2"/>
  <c r="BK155" i="2"/>
  <c r="J137" i="2"/>
  <c r="J125" i="2"/>
  <c r="J171" i="2"/>
  <c r="BK185" i="2"/>
  <c r="J201" i="2"/>
  <c r="BK228" i="2"/>
  <c r="J154" i="2"/>
  <c r="J129" i="2"/>
  <c r="J186" i="2"/>
  <c r="J218" i="2"/>
  <c r="J192" i="2"/>
  <c r="BK243" i="2"/>
  <c r="J244" i="2"/>
  <c r="BK175" i="2"/>
  <c r="BK103" i="2"/>
  <c r="J163" i="2"/>
  <c r="J153" i="2"/>
  <c r="BK223" i="2"/>
  <c r="BK234" i="2"/>
  <c r="BK222" i="2"/>
  <c r="BK123" i="2"/>
  <c r="BK167" i="2"/>
  <c r="J127" i="2"/>
  <c r="J185" i="2"/>
  <c r="BK227" i="2"/>
  <c r="BK117" i="2"/>
  <c r="J232" i="2"/>
  <c r="AS54" i="1"/>
  <c r="BK159" i="2"/>
  <c r="BK172" i="2"/>
  <c r="J161" i="2"/>
  <c r="J222" i="2"/>
  <c r="BK211" i="2"/>
  <c r="J210" i="2"/>
  <c r="J199" i="2"/>
  <c r="J236" i="2"/>
  <c r="J117" i="2"/>
  <c r="BK93" i="2"/>
  <c r="J228" i="2"/>
  <c r="BK188" i="2"/>
  <c r="J139" i="2"/>
  <c r="BK179" i="2"/>
  <c r="BK164" i="2"/>
  <c r="BK169" i="2"/>
  <c r="BK135" i="2"/>
  <c r="J141" i="2"/>
  <c r="BK231" i="2"/>
  <c r="J237" i="2"/>
  <c r="BK193" i="2"/>
  <c r="BK101" i="2"/>
  <c r="J177" i="2"/>
  <c r="J166" i="2"/>
  <c r="J136" i="2"/>
  <c r="BK241" i="2"/>
  <c r="BK194" i="2"/>
  <c r="BK242" i="2"/>
  <c r="BK97" i="2"/>
  <c r="BK157" i="2"/>
  <c r="BK183" i="2"/>
  <c r="BK102" i="2"/>
  <c r="J175" i="2"/>
  <c r="J191" i="2"/>
  <c r="BK95" i="2"/>
  <c r="BK233" i="2"/>
  <c r="BK145" i="2"/>
  <c r="J144" i="2"/>
  <c r="J170" i="2"/>
  <c r="J238" i="2"/>
  <c r="BK209" i="2"/>
  <c r="BK219" i="2"/>
  <c r="J140" i="2"/>
  <c r="BK86" i="2"/>
  <c r="BK232" i="2"/>
  <c r="BK224" i="2"/>
  <c r="BK244" i="2"/>
  <c r="BK160" i="2"/>
  <c r="BK94" i="2"/>
  <c r="BK239" i="2"/>
  <c r="BK205" i="2"/>
  <c r="BK197" i="2"/>
  <c r="BK162" i="2"/>
  <c r="BK121" i="2"/>
  <c r="BK99" i="2"/>
  <c r="J159" i="2"/>
  <c r="BK165" i="2"/>
  <c r="BK118" i="2"/>
  <c r="J220" i="2"/>
  <c r="BK196" i="2"/>
  <c r="J183" i="2"/>
  <c r="BK98" i="2"/>
  <c r="BK158" i="2"/>
  <c r="BK212" i="2"/>
  <c r="J223" i="2"/>
  <c r="BK198" i="2"/>
  <c r="J188" i="2"/>
  <c r="J243" i="2"/>
  <c r="BK82" i="2"/>
  <c r="J121" i="2"/>
  <c r="J198" i="2"/>
  <c r="BK166" i="2"/>
  <c r="J202" i="2"/>
  <c r="J133" i="2"/>
  <c r="BK195" i="2"/>
  <c r="J242" i="2"/>
  <c r="J195" i="2"/>
  <c r="J132" i="2"/>
  <c r="J190" i="2"/>
  <c r="BK170" i="2"/>
  <c r="BK153" i="2"/>
  <c r="J196" i="2"/>
  <c r="J184" i="2"/>
  <c r="J128" i="2"/>
  <c r="J120" i="2"/>
  <c r="BK85" i="2"/>
  <c r="J130" i="2"/>
  <c r="BK146" i="2"/>
  <c r="J209" i="2"/>
  <c r="BK120" i="2"/>
  <c r="BK206" i="2"/>
  <c r="BK204" i="2"/>
  <c r="J214" i="2"/>
  <c r="BK115" i="2"/>
  <c r="J123" i="2"/>
  <c r="BK168" i="2"/>
  <c r="J203" i="2"/>
  <c r="J217" i="2"/>
  <c r="J165" i="2"/>
  <c r="BK151" i="2"/>
  <c r="BK116" i="2" l="1"/>
  <c r="J57" i="2" s="1"/>
  <c r="P116" i="2"/>
  <c r="P76" i="2" s="1"/>
  <c r="P75" i="2" s="1"/>
  <c r="AU55" i="1" s="1"/>
  <c r="AU54" i="1" s="1"/>
  <c r="R116" i="2"/>
  <c r="R76" i="2" s="1"/>
  <c r="R75" i="2" s="1"/>
  <c r="T116" i="2"/>
  <c r="T76" i="2" s="1"/>
  <c r="T75" i="2" s="1"/>
  <c r="J51" i="2"/>
  <c r="BE82" i="2"/>
  <c r="BE101" i="2"/>
  <c r="BE115" i="2"/>
  <c r="BE126" i="2"/>
  <c r="BE133" i="2"/>
  <c r="BE155" i="2"/>
  <c r="BE158" i="2"/>
  <c r="BE173" i="2"/>
  <c r="BE174" i="2"/>
  <c r="BE186" i="2"/>
  <c r="BE189" i="2"/>
  <c r="BE192" i="2"/>
  <c r="BE219" i="2"/>
  <c r="BE223" i="2"/>
  <c r="BE228" i="2"/>
  <c r="BE230" i="2"/>
  <c r="BE239" i="2"/>
  <c r="F51" i="2"/>
  <c r="F71" i="2"/>
  <c r="BE92" i="2"/>
  <c r="BE94" i="2"/>
  <c r="BE97" i="2"/>
  <c r="BE118" i="2"/>
  <c r="BE119" i="2"/>
  <c r="BE139" i="2"/>
  <c r="BE140" i="2"/>
  <c r="BE157" i="2"/>
  <c r="BE168" i="2"/>
  <c r="BE176" i="2"/>
  <c r="BE185" i="2"/>
  <c r="BE210" i="2"/>
  <c r="BE211" i="2"/>
  <c r="BE217" i="2"/>
  <c r="BE221" i="2"/>
  <c r="BE232" i="2"/>
  <c r="J50" i="2"/>
  <c r="BE86" i="2"/>
  <c r="BE95" i="2"/>
  <c r="BE120" i="2"/>
  <c r="BE135" i="2"/>
  <c r="BE142" i="2"/>
  <c r="BE144" i="2"/>
  <c r="BE145" i="2"/>
  <c r="BE146" i="2"/>
  <c r="BE156" i="2"/>
  <c r="BE160" i="2"/>
  <c r="BE165" i="2"/>
  <c r="BE167" i="2"/>
  <c r="BE177" i="2"/>
  <c r="BE178" i="2"/>
  <c r="BE179" i="2"/>
  <c r="BE187" i="2"/>
  <c r="BE199" i="2"/>
  <c r="BE200" i="2"/>
  <c r="BE213" i="2"/>
  <c r="BE218" i="2"/>
  <c r="BE220" i="2"/>
  <c r="BE236" i="2"/>
  <c r="BE237" i="2"/>
  <c r="BE238" i="2"/>
  <c r="BE241" i="2"/>
  <c r="BE90" i="2"/>
  <c r="BE98" i="2"/>
  <c r="BE121" i="2"/>
  <c r="BE128" i="2"/>
  <c r="BE136" i="2"/>
  <c r="BE143" i="2"/>
  <c r="BE152" i="2"/>
  <c r="BE153" i="2"/>
  <c r="BE154" i="2"/>
  <c r="BE161" i="2"/>
  <c r="BE162" i="2"/>
  <c r="BE163" i="2"/>
  <c r="BE166" i="2"/>
  <c r="BE170" i="2"/>
  <c r="BE180" i="2"/>
  <c r="BE181" i="2"/>
  <c r="BE202" i="2"/>
  <c r="BE203" i="2"/>
  <c r="BE204" i="2"/>
  <c r="BE208" i="2"/>
  <c r="BE214" i="2"/>
  <c r="BE231" i="2"/>
  <c r="BE235" i="2"/>
  <c r="BE244" i="2"/>
  <c r="J48" i="2"/>
  <c r="BE77" i="2"/>
  <c r="BE84" i="2"/>
  <c r="BE85" i="2"/>
  <c r="BE93" i="2"/>
  <c r="BE99" i="2"/>
  <c r="BE122" i="2"/>
  <c r="BE123" i="2"/>
  <c r="BE124" i="2"/>
  <c r="BE125" i="2"/>
  <c r="BE129" i="2"/>
  <c r="BE130" i="2"/>
  <c r="BE131" i="2"/>
  <c r="BE148" i="2"/>
  <c r="BE191" i="2"/>
  <c r="BE194" i="2"/>
  <c r="BE196" i="2"/>
  <c r="BE198" i="2"/>
  <c r="BE205" i="2"/>
  <c r="BE215" i="2"/>
  <c r="BE216" i="2"/>
  <c r="BE222" i="2"/>
  <c r="BE234" i="2"/>
  <c r="BE102" i="2"/>
  <c r="BE103" i="2"/>
  <c r="BE113" i="2"/>
  <c r="BE117" i="2"/>
  <c r="BE132" i="2"/>
  <c r="BE150" i="2"/>
  <c r="BE151" i="2"/>
  <c r="BE164" i="2"/>
  <c r="BE184" i="2"/>
  <c r="BE190" i="2"/>
  <c r="BE197" i="2"/>
  <c r="BE206" i="2"/>
  <c r="BE207" i="2"/>
  <c r="BE209" i="2"/>
  <c r="BE227" i="2"/>
  <c r="BE242" i="2"/>
  <c r="BE243" i="2"/>
  <c r="BE81" i="2"/>
  <c r="BE83" i="2"/>
  <c r="BE88" i="2"/>
  <c r="BE91" i="2"/>
  <c r="BE114" i="2"/>
  <c r="BE127" i="2"/>
  <c r="BE134" i="2"/>
  <c r="BE182" i="2"/>
  <c r="BE183" i="2"/>
  <c r="BE201" i="2"/>
  <c r="BE212" i="2"/>
  <c r="BE224" i="2"/>
  <c r="BE225" i="2"/>
  <c r="BE226" i="2"/>
  <c r="BE96" i="2"/>
  <c r="BE137" i="2"/>
  <c r="BE138" i="2"/>
  <c r="BE141" i="2"/>
  <c r="BE159" i="2"/>
  <c r="BE169" i="2"/>
  <c r="BE171" i="2"/>
  <c r="BE172" i="2"/>
  <c r="BE175" i="2"/>
  <c r="BE188" i="2"/>
  <c r="BE193" i="2"/>
  <c r="BE195" i="2"/>
  <c r="BE229" i="2"/>
  <c r="BE233" i="2"/>
  <c r="BE240" i="2"/>
  <c r="F33" i="2"/>
  <c r="BB55" i="1" s="1"/>
  <c r="BB54" i="1" s="1"/>
  <c r="W31" i="1" s="1"/>
  <c r="J32" i="2"/>
  <c r="AW55" i="1" s="1"/>
  <c r="F35" i="2"/>
  <c r="BD55" i="1" s="1"/>
  <c r="BD54" i="1" s="1"/>
  <c r="W33" i="1" s="1"/>
  <c r="F32" i="2"/>
  <c r="BA55" i="1" s="1"/>
  <c r="BA54" i="1" s="1"/>
  <c r="W30" i="1" s="1"/>
  <c r="F34" i="2"/>
  <c r="BC55" i="1" s="1"/>
  <c r="BC54" i="1" s="1"/>
  <c r="W32" i="1" s="1"/>
  <c r="BK76" i="2" l="1"/>
  <c r="J56" i="2" s="1"/>
  <c r="AW54" i="1"/>
  <c r="AK30" i="1" s="1"/>
  <c r="AX54" i="1"/>
  <c r="AY54" i="1"/>
  <c r="F31" i="2"/>
  <c r="AZ55" i="1" s="1"/>
  <c r="AZ54" i="1" s="1"/>
  <c r="AV54" i="1" s="1"/>
  <c r="AK29" i="1" s="1"/>
  <c r="J31" i="2"/>
  <c r="AV55" i="1" s="1"/>
  <c r="AT55" i="1" s="1"/>
  <c r="BK75" i="2" l="1"/>
  <c r="J55" i="2" s="1"/>
  <c r="AT54" i="1"/>
  <c r="W29" i="1"/>
  <c r="J28" i="2" l="1"/>
  <c r="AG55" i="1" s="1"/>
  <c r="AG54" i="1" s="1"/>
  <c r="AK26" i="1" s="1"/>
  <c r="AK35" i="1" s="1"/>
  <c r="AN54" i="1" l="1"/>
  <c r="J37" i="2"/>
  <c r="AN55" i="1"/>
</calcChain>
</file>

<file path=xl/sharedStrings.xml><?xml version="1.0" encoding="utf-8"?>
<sst xmlns="http://schemas.openxmlformats.org/spreadsheetml/2006/main" count="2879" uniqueCount="754">
  <si>
    <t>Export Komplet</t>
  </si>
  <si>
    <t>VZ</t>
  </si>
  <si>
    <t>2.0</t>
  </si>
  <si>
    <t>ZAMOK</t>
  </si>
  <si>
    <t>False</t>
  </si>
  <si>
    <t>{a76517e5-f040-4742-8752-e34b6895328a}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</si>
  <si>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</si>
  <si>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</si>
  <si>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</si>
  <si>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</si>
  <si>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</si>
  <si>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</si>
  <si>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</si>
  <si>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B/6/2022</t>
  </si>
  <si>
    <t>Stavba:</t>
  </si>
  <si>
    <t>Infrastruktura - vybavení IT a výukových pomůcek - část B</t>
  </si>
  <si>
    <t>KSO:</t>
  </si>
  <si>
    <t/>
  </si>
  <si>
    <t>CC-CZ:</t>
  </si>
  <si>
    <t>Místo:</t>
  </si>
  <si>
    <t xml:space="preserve"> </t>
  </si>
  <si>
    <t>Datum:</t>
  </si>
  <si>
    <t>15. 6. 2022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</si>
  <si>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</si>
  <si>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</si>
  <si>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</si>
  <si>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</si>
  <si>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</si>
  <si>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</si>
  <si>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</si>
  <si>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</si>
  <si>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</si>
  <si>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</si>
  <si>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</si>
  <si>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</si>
  <si>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</si>
  <si>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</si>
  <si>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</si>
  <si>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</si>
  <si>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</si>
  <si>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</si>
  <si>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</si>
  <si>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</si>
  <si>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</si>
  <si>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</si>
  <si>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</si>
  <si>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</si>
  <si>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</si>
  <si>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</si>
  <si>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</si>
  <si>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</si>
  <si>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</si>
  <si>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</si>
  <si>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</si>
  <si>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</si>
  <si>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</si>
  <si>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</si>
  <si>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</si>
  <si>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</si>
  <si>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</si>
  <si>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</si>
  <si>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</si>
  <si>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</si>
  <si>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</si>
  <si>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</si>
  <si>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</si>
  <si>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</si>
  <si>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</si>
  <si>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</si>
  <si>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</si>
  <si>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</si>
  <si>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</si>
  <si>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</si>
  <si>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</si>
  <si>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</si>
  <si>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</si>
  <si>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</si>
  <si>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</si>
  <si>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</si>
  <si>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OST - Ostatní</t>
  </si>
  <si>
    <t xml:space="preserve">    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</si>
  <si>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</si>
  <si>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</si>
  <si>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</si>
  <si>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</si>
  <si>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</si>
  <si>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</si>
  <si>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</si>
  <si>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</si>
  <si>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</si>
  <si>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</si>
  <si>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</si>
  <si>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</si>
  <si>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</si>
  <si>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</si>
  <si>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</si>
  <si>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</si>
  <si>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</si>
  <si>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M</t>
  </si>
  <si>
    <t>M1</t>
  </si>
  <si>
    <t>Tlak vzduchu</t>
  </si>
  <si>
    <t>ks</t>
  </si>
  <si>
    <t>8</t>
  </si>
  <si>
    <t>489476272</t>
  </si>
  <si>
    <t>M2</t>
  </si>
  <si>
    <t>Mechanika</t>
  </si>
  <si>
    <t>2132292086</t>
  </si>
  <si>
    <t>M3</t>
  </si>
  <si>
    <t>Kmity a vlnění</t>
  </si>
  <si>
    <t>-158560521</t>
  </si>
  <si>
    <t>M4</t>
  </si>
  <si>
    <t>Magnetismus</t>
  </si>
  <si>
    <t>-166980960</t>
  </si>
  <si>
    <t>M5</t>
  </si>
  <si>
    <t>Rotační pohyb</t>
  </si>
  <si>
    <t>1047973354</t>
  </si>
  <si>
    <t>M6</t>
  </si>
  <si>
    <t>Elektrostatika</t>
  </si>
  <si>
    <t>-804190785</t>
  </si>
  <si>
    <t>M7</t>
  </si>
  <si>
    <t>Optika 1</t>
  </si>
  <si>
    <t>1722186860</t>
  </si>
  <si>
    <t>M8</t>
  </si>
  <si>
    <t>Elektřina</t>
  </si>
  <si>
    <t>-81965032</t>
  </si>
  <si>
    <t>M9</t>
  </si>
  <si>
    <t>Elektromagnetismus</t>
  </si>
  <si>
    <t>690336753</t>
  </si>
  <si>
    <t>M10</t>
  </si>
  <si>
    <t>Dynamika</t>
  </si>
  <si>
    <t>806659113</t>
  </si>
  <si>
    <t>M11</t>
  </si>
  <si>
    <t>Elektrodynamika</t>
  </si>
  <si>
    <t>-31728439</t>
  </si>
  <si>
    <t>M12</t>
  </si>
  <si>
    <t>Alternativní energie, přeměny</t>
  </si>
  <si>
    <t>-1894795921</t>
  </si>
  <si>
    <t>M13</t>
  </si>
  <si>
    <t>Stativový materiál</t>
  </si>
  <si>
    <t>1192394823</t>
  </si>
  <si>
    <t>M14</t>
  </si>
  <si>
    <t>Bílá magnetická tabule komplet</t>
  </si>
  <si>
    <t>-1864631190</t>
  </si>
  <si>
    <t>M15</t>
  </si>
  <si>
    <t>Demo souprava Mechanika na magnetické tabuli I</t>
  </si>
  <si>
    <t>1288038641</t>
  </si>
  <si>
    <t>M16</t>
  </si>
  <si>
    <t>Demo souprava Mechanika na magnetické tabuli II</t>
  </si>
  <si>
    <t>1726886486</t>
  </si>
  <si>
    <t>M17</t>
  </si>
  <si>
    <t>Optika na magnetickou tabuli komplet</t>
  </si>
  <si>
    <t>-207630089</t>
  </si>
  <si>
    <t>M18</t>
  </si>
  <si>
    <t>Destilace (modul2)</t>
  </si>
  <si>
    <t>422773658</t>
  </si>
  <si>
    <t>M19</t>
  </si>
  <si>
    <t>Stativ k chemickým modulům</t>
  </si>
  <si>
    <t>648125915</t>
  </si>
  <si>
    <t>M20</t>
  </si>
  <si>
    <t>Sada pokusů voda</t>
  </si>
  <si>
    <t>708239551</t>
  </si>
  <si>
    <t>M21</t>
  </si>
  <si>
    <t>Sada vzduch</t>
  </si>
  <si>
    <t>-2043041970</t>
  </si>
  <si>
    <t>M22</t>
  </si>
  <si>
    <t>Tellurium</t>
  </si>
  <si>
    <t>-2126454023</t>
  </si>
  <si>
    <t>M23</t>
  </si>
  <si>
    <t>613640779</t>
  </si>
  <si>
    <t>M24</t>
  </si>
  <si>
    <t>M25</t>
  </si>
  <si>
    <t>M26</t>
  </si>
  <si>
    <t>M27</t>
  </si>
  <si>
    <t>M28</t>
  </si>
  <si>
    <t>Dekorace - ochrana stěn Polygon</t>
  </si>
  <si>
    <t>-966123640</t>
  </si>
  <si>
    <t>O01</t>
  </si>
  <si>
    <t>B1</t>
  </si>
  <si>
    <t>-618975534</t>
  </si>
  <si>
    <t>B2</t>
  </si>
  <si>
    <t>Přídavné čočky</t>
  </si>
  <si>
    <t>955253951</t>
  </si>
  <si>
    <t>B3</t>
  </si>
  <si>
    <t>Živočišná buňka</t>
  </si>
  <si>
    <t>769054837</t>
  </si>
  <si>
    <t>B4</t>
  </si>
  <si>
    <t>Rostlinná buňka</t>
  </si>
  <si>
    <t>1536312574</t>
  </si>
  <si>
    <t>B5</t>
  </si>
  <si>
    <t>Ekosystém - mravenčí farma</t>
  </si>
  <si>
    <t>2036802824</t>
  </si>
  <si>
    <t>B6</t>
  </si>
  <si>
    <t>Vitrína - vývoj života na zemi</t>
  </si>
  <si>
    <t>-854486198</t>
  </si>
  <si>
    <t>B7</t>
  </si>
  <si>
    <t>Vitrína – minerály</t>
  </si>
  <si>
    <t>1038162941</t>
  </si>
  <si>
    <t>B8</t>
  </si>
  <si>
    <t>Vitrína – horniny</t>
  </si>
  <si>
    <t>-983828430</t>
  </si>
  <si>
    <t>B9</t>
  </si>
  <si>
    <t>Vulkanický model</t>
  </si>
  <si>
    <t>-743145636</t>
  </si>
  <si>
    <t>B10</t>
  </si>
  <si>
    <t>Lidské torso</t>
  </si>
  <si>
    <t>-1385561939</t>
  </si>
  <si>
    <t>B11</t>
  </si>
  <si>
    <t>Model kostry člověka</t>
  </si>
  <si>
    <t>1976676289</t>
  </si>
  <si>
    <t>B12</t>
  </si>
  <si>
    <t>Koloběh vody v přírodě</t>
  </si>
  <si>
    <t>-2135691034</t>
  </si>
  <si>
    <t>B13</t>
  </si>
  <si>
    <t>Mikroskopické preparáty - sada 5</t>
  </si>
  <si>
    <t>713905840</t>
  </si>
  <si>
    <t>B14</t>
  </si>
  <si>
    <t>Mikroskopické preparáty - sada 1</t>
  </si>
  <si>
    <t>-935555175</t>
  </si>
  <si>
    <t>B15</t>
  </si>
  <si>
    <t>Preparáty-histologie člověka a savců 2</t>
  </si>
  <si>
    <t>493386114</t>
  </si>
  <si>
    <t>B16</t>
  </si>
  <si>
    <t>Preparáty-histologie člověka a savců 1</t>
  </si>
  <si>
    <t>1065570288</t>
  </si>
  <si>
    <t>B17</t>
  </si>
  <si>
    <t>Preparáty - bakterie a primitivní organizmy</t>
  </si>
  <si>
    <t>-704917617</t>
  </si>
  <si>
    <t>B18</t>
  </si>
  <si>
    <t>Funkční model oka</t>
  </si>
  <si>
    <t>-583289104</t>
  </si>
  <si>
    <t>B19</t>
  </si>
  <si>
    <t>Stavba kloubu</t>
  </si>
  <si>
    <t>27710526</t>
  </si>
  <si>
    <t>B20</t>
  </si>
  <si>
    <t>Mikroskop ZM 9 Box</t>
  </si>
  <si>
    <t>-1707728271</t>
  </si>
  <si>
    <t>B21B21</t>
  </si>
  <si>
    <t>Binokulární lupa 20x + 40x</t>
  </si>
  <si>
    <t>-1064798291</t>
  </si>
  <si>
    <t>B22</t>
  </si>
  <si>
    <t>Časosběrná kamera</t>
  </si>
  <si>
    <t>334902801</t>
  </si>
  <si>
    <t>B23</t>
  </si>
  <si>
    <t>klec pro "mazlíka</t>
  </si>
  <si>
    <t>-602038289</t>
  </si>
  <si>
    <t>B24</t>
  </si>
  <si>
    <t>Preparační sada</t>
  </si>
  <si>
    <t>851183998</t>
  </si>
  <si>
    <t>B25</t>
  </si>
  <si>
    <t>Trinokulární mikroskop s kamerou</t>
  </si>
  <si>
    <t>-1005855245</t>
  </si>
  <si>
    <t>B26</t>
  </si>
  <si>
    <t>Ruční mikrotom</t>
  </si>
  <si>
    <t>-1486938518</t>
  </si>
  <si>
    <t>J1</t>
  </si>
  <si>
    <t>Dekorace na zeď</t>
  </si>
  <si>
    <t>1313208089</t>
  </si>
  <si>
    <t>J2</t>
  </si>
  <si>
    <t>Hlasový asistent</t>
  </si>
  <si>
    <t>-576595749</t>
  </si>
  <si>
    <t>J3</t>
  </si>
  <si>
    <t>Chytrá zásuvka</t>
  </si>
  <si>
    <t>1353443006</t>
  </si>
  <si>
    <t>J4</t>
  </si>
  <si>
    <t>WiFi spínač</t>
  </si>
  <si>
    <t>-2112420151</t>
  </si>
  <si>
    <t>R1</t>
  </si>
  <si>
    <t>R2</t>
  </si>
  <si>
    <t>R3</t>
  </si>
  <si>
    <t>109878460</t>
  </si>
  <si>
    <t>R4</t>
  </si>
  <si>
    <t>Programovatelný robot</t>
  </si>
  <si>
    <t>1079549830</t>
  </si>
  <si>
    <t>R5</t>
  </si>
  <si>
    <t>PowerPack</t>
  </si>
  <si>
    <t>-1809398545</t>
  </si>
  <si>
    <t>R6</t>
  </si>
  <si>
    <t>Dřevěné puzzle</t>
  </si>
  <si>
    <t>-961823965</t>
  </si>
  <si>
    <t>R7</t>
  </si>
  <si>
    <t>Interaktivní robot</t>
  </si>
  <si>
    <t>-1629624949</t>
  </si>
  <si>
    <t>R8</t>
  </si>
  <si>
    <t>Průhledná podložka (4x4)</t>
  </si>
  <si>
    <t>1126779694</t>
  </si>
  <si>
    <t>R9</t>
  </si>
  <si>
    <t>Čtečka</t>
  </si>
  <si>
    <t>1902469233</t>
  </si>
  <si>
    <t>R10</t>
  </si>
  <si>
    <t>Cestovní taška</t>
  </si>
  <si>
    <t>228320930</t>
  </si>
  <si>
    <t>R11</t>
  </si>
  <si>
    <t>Robotika s podložkou</t>
  </si>
  <si>
    <t>292294784</t>
  </si>
  <si>
    <t>R12</t>
  </si>
  <si>
    <t>2137585719</t>
  </si>
  <si>
    <t>R13</t>
  </si>
  <si>
    <t>-307000034</t>
  </si>
  <si>
    <t>R14</t>
  </si>
  <si>
    <t>480122325</t>
  </si>
  <si>
    <t>R15</t>
  </si>
  <si>
    <t>941884228</t>
  </si>
  <si>
    <t>R16</t>
  </si>
  <si>
    <t>-1074121131</t>
  </si>
  <si>
    <t>R17</t>
  </si>
  <si>
    <t>-570102805</t>
  </si>
  <si>
    <t>R19</t>
  </si>
  <si>
    <t>Organizér maxi</t>
  </si>
  <si>
    <t>-854959632</t>
  </si>
  <si>
    <t>R20</t>
  </si>
  <si>
    <t>Humanoidní robot</t>
  </si>
  <si>
    <t>66128587</t>
  </si>
  <si>
    <t>R22</t>
  </si>
  <si>
    <t>Stavebnice robotů</t>
  </si>
  <si>
    <t>-845871463</t>
  </si>
  <si>
    <t>R23</t>
  </si>
  <si>
    <t>Elektronická stavebnice</t>
  </si>
  <si>
    <t>962487172</t>
  </si>
  <si>
    <t>R24</t>
  </si>
  <si>
    <t>Kit Humanoid</t>
  </si>
  <si>
    <t>750181828</t>
  </si>
  <si>
    <t>R25</t>
  </si>
  <si>
    <t>Meteostanice</t>
  </si>
  <si>
    <t>-1985056467</t>
  </si>
  <si>
    <t>R26</t>
  </si>
  <si>
    <t>Fitness náramek</t>
  </si>
  <si>
    <t>804189600</t>
  </si>
  <si>
    <t>R27</t>
  </si>
  <si>
    <t>Měřič kvality vzduchu</t>
  </si>
  <si>
    <t>1072356047</t>
  </si>
  <si>
    <t>R28</t>
  </si>
  <si>
    <t>Laserový dálkoměr</t>
  </si>
  <si>
    <t>-1600674898</t>
  </si>
  <si>
    <t>R29</t>
  </si>
  <si>
    <t>-316576295</t>
  </si>
  <si>
    <t>R30</t>
  </si>
  <si>
    <t>Klíčovací pozadí</t>
  </si>
  <si>
    <t>-886912109</t>
  </si>
  <si>
    <t>R31</t>
  </si>
  <si>
    <t>Outdoorová kamera</t>
  </si>
  <si>
    <t>1371241241</t>
  </si>
  <si>
    <t>R32</t>
  </si>
  <si>
    <t>Mikrofon stolní</t>
  </si>
  <si>
    <t>95391886</t>
  </si>
  <si>
    <t>R34</t>
  </si>
  <si>
    <t>Herní sluchátka drátová</t>
  </si>
  <si>
    <t>-979808750</t>
  </si>
  <si>
    <t>Z1</t>
  </si>
  <si>
    <t>Triedr</t>
  </si>
  <si>
    <t>1117499746</t>
  </si>
  <si>
    <t>Z2</t>
  </si>
  <si>
    <t>Skládací lupa</t>
  </si>
  <si>
    <t>-2012087101</t>
  </si>
  <si>
    <t>Z3</t>
  </si>
  <si>
    <t>Hmyzí domeček</t>
  </si>
  <si>
    <t>-1329970346</t>
  </si>
  <si>
    <t>D1</t>
  </si>
  <si>
    <t>Samolepka na zeď I</t>
  </si>
  <si>
    <t>512</t>
  </si>
  <si>
    <t>683645887</t>
  </si>
  <si>
    <t>D2</t>
  </si>
  <si>
    <t>Samolepka na zeď II</t>
  </si>
  <si>
    <t>-1682554585</t>
  </si>
  <si>
    <t>D3</t>
  </si>
  <si>
    <t>Samolepka na zeď III</t>
  </si>
  <si>
    <t>1414925193</t>
  </si>
  <si>
    <t>D4</t>
  </si>
  <si>
    <t>Samolepka na zeď IV</t>
  </si>
  <si>
    <t>-617962609</t>
  </si>
  <si>
    <t>P1</t>
  </si>
  <si>
    <t>Sestava interaktivní tabule</t>
  </si>
  <si>
    <t>-1727271802</t>
  </si>
  <si>
    <t>P2</t>
  </si>
  <si>
    <t>2126432885</t>
  </si>
  <si>
    <t>P3</t>
  </si>
  <si>
    <t>-925931737</t>
  </si>
  <si>
    <t>P4</t>
  </si>
  <si>
    <t>775947077</t>
  </si>
  <si>
    <t>P5</t>
  </si>
  <si>
    <t>1957794794</t>
  </si>
  <si>
    <t>P6</t>
  </si>
  <si>
    <t>448096168</t>
  </si>
  <si>
    <t>P7</t>
  </si>
  <si>
    <t>1541240666</t>
  </si>
  <si>
    <t>P8</t>
  </si>
  <si>
    <t>1823692733</t>
  </si>
  <si>
    <t>P9</t>
  </si>
  <si>
    <t>-1662021576</t>
  </si>
  <si>
    <t>P10</t>
  </si>
  <si>
    <t>-279538383</t>
  </si>
  <si>
    <t>P11</t>
  </si>
  <si>
    <t>1882905400</t>
  </si>
  <si>
    <t>P12</t>
  </si>
  <si>
    <t>-1520756421</t>
  </si>
  <si>
    <t>P13</t>
  </si>
  <si>
    <t>182741085</t>
  </si>
  <si>
    <t>P14</t>
  </si>
  <si>
    <t>-1900943441</t>
  </si>
  <si>
    <t>P15</t>
  </si>
  <si>
    <t>352223133</t>
  </si>
  <si>
    <t>P16</t>
  </si>
  <si>
    <t>-533366818</t>
  </si>
  <si>
    <t>P17</t>
  </si>
  <si>
    <t>Stolní vizualizér</t>
  </si>
  <si>
    <t>1861529006</t>
  </si>
  <si>
    <t>P18</t>
  </si>
  <si>
    <t>-1447775528</t>
  </si>
  <si>
    <t>P19</t>
  </si>
  <si>
    <t>1399815309</t>
  </si>
  <si>
    <t>P20</t>
  </si>
  <si>
    <t>1439229671</t>
  </si>
  <si>
    <t>P21</t>
  </si>
  <si>
    <t>570953822</t>
  </si>
  <si>
    <t>P22</t>
  </si>
  <si>
    <t>538016596</t>
  </si>
  <si>
    <t>P23</t>
  </si>
  <si>
    <t>Monitor učitele</t>
  </si>
  <si>
    <t>-1008822465</t>
  </si>
  <si>
    <t>P24</t>
  </si>
  <si>
    <t>2041853947</t>
  </si>
  <si>
    <t>278475559</t>
  </si>
  <si>
    <t>Dobíjecí skříňka</t>
  </si>
  <si>
    <t>382253784</t>
  </si>
  <si>
    <t>Access point</t>
  </si>
  <si>
    <t>-786947452</t>
  </si>
  <si>
    <t>-817229518</t>
  </si>
  <si>
    <t>Datový switch</t>
  </si>
  <si>
    <t>781247823</t>
  </si>
  <si>
    <t>J30</t>
  </si>
  <si>
    <t>Interaktivní displej</t>
  </si>
  <si>
    <t>-544276100</t>
  </si>
  <si>
    <t>J31</t>
  </si>
  <si>
    <t>-1491543688</t>
  </si>
  <si>
    <t>J32</t>
  </si>
  <si>
    <t>-1034875175</t>
  </si>
  <si>
    <t>J33</t>
  </si>
  <si>
    <t>581457371</t>
  </si>
  <si>
    <t>387091893</t>
  </si>
  <si>
    <t>-90005476</t>
  </si>
  <si>
    <t>-954591247</t>
  </si>
  <si>
    <t>955552493</t>
  </si>
  <si>
    <t>-1862020849</t>
  </si>
  <si>
    <t>1929572429</t>
  </si>
  <si>
    <t>-657407479</t>
  </si>
  <si>
    <t>-921350105</t>
  </si>
  <si>
    <t>1337537260</t>
  </si>
  <si>
    <t>-111839014</t>
  </si>
  <si>
    <t>-623135234</t>
  </si>
  <si>
    <t>-903540885</t>
  </si>
  <si>
    <t>1149070670</t>
  </si>
  <si>
    <t>Mobilní stojan</t>
  </si>
  <si>
    <t>1072927013</t>
  </si>
  <si>
    <t>-1597836488</t>
  </si>
  <si>
    <t>720296026</t>
  </si>
  <si>
    <t>-968022684</t>
  </si>
  <si>
    <t>-700894099</t>
  </si>
  <si>
    <t>IT52</t>
  </si>
  <si>
    <t>-1637729694</t>
  </si>
  <si>
    <t>IT53</t>
  </si>
  <si>
    <t>1504662641</t>
  </si>
  <si>
    <t>IT54</t>
  </si>
  <si>
    <t>-761429396</t>
  </si>
  <si>
    <t>IT55</t>
  </si>
  <si>
    <t>-59927867</t>
  </si>
  <si>
    <t>IT56</t>
  </si>
  <si>
    <t>-30871379</t>
  </si>
  <si>
    <t>IT57</t>
  </si>
  <si>
    <t>643855506</t>
  </si>
  <si>
    <t>IT58</t>
  </si>
  <si>
    <t>-1861704346</t>
  </si>
  <si>
    <t>IT59</t>
  </si>
  <si>
    <t>-500015540</t>
  </si>
  <si>
    <t>IT60</t>
  </si>
  <si>
    <t>-2101662549</t>
  </si>
  <si>
    <t>3D skener</t>
  </si>
  <si>
    <t>3D tiskárna</t>
  </si>
  <si>
    <t>Multifunkční tiskárna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</si>
  <si>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</si>
  <si>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</si>
  <si>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</si>
  <si>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</si>
  <si>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</si>
  <si>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</si>
  <si>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</si>
  <si>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</si>
  <si>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</si>
  <si>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</si>
  <si>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</si>
  <si>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</si>
  <si>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</si>
  <si>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</si>
  <si>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</si>
  <si>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</si>
  <si>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</si>
  <si>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</si>
  <si>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</si>
  <si>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</si>
  <si>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</si>
  <si>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</si>
  <si>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</si>
  <si>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</si>
  <si>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</si>
  <si>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</si>
  <si>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</si>
  <si>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</si>
  <si>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</si>
  <si>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</si>
  <si>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</si>
  <si>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</si>
  <si>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</si>
  <si>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</si>
  <si>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</si>
  <si>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</si>
  <si>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</si>
  <si>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</si>
  <si>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</si>
  <si>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</si>
  <si>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</si>
  <si>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</si>
  <si>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</si>
  <si>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</si>
  <si>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</si>
  <si>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</si>
  <si>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</si>
  <si>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</si>
  <si>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</si>
  <si>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</si>
  <si>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</si>
  <si>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</si>
  <si>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</si>
  <si>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</si>
  <si>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</si>
  <si>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</si>
  <si>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</si>
  <si>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</si>
  <si>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</si>
  <si>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</si>
  <si>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</si>
  <si>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</si>
  <si>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</si>
  <si>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</si>
  <si>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</si>
  <si>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</si>
  <si>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</si>
  <si>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</si>
  <si>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</si>
  <si>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</si>
  <si>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</si>
  <si>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</si>
  <si>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</si>
  <si>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</si>
  <si>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</si>
  <si>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</si>
  <si>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</si>
  <si>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</si>
  <si>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</si>
  <si>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</si>
  <si>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</si>
  <si>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</si>
  <si>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</si>
  <si>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</si>
  <si>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</si>
  <si>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</si>
  <si>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</si>
  <si>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</si>
  <si>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</si>
  <si>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</si>
  <si>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</si>
  <si>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</si>
  <si>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</si>
  <si>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</si>
  <si>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</si>
  <si>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</si>
  <si>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</si>
  <si>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</si>
  <si>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</si>
  <si>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</si>
  <si>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</si>
  <si>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</si>
  <si>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</si>
  <si>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</si>
  <si>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</si>
  <si>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</si>
  <si>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</si>
  <si>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</si>
  <si>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</si>
  <si>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</si>
  <si>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</si>
  <si>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</si>
  <si>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</si>
  <si>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</si>
  <si>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</si>
  <si>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</si>
  <si>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</si>
  <si>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</si>
  <si>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</si>
  <si>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</si>
  <si>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</si>
  <si>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</si>
  <si>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</si>
  <si>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</si>
  <si>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</si>
  <si>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</si>
  <si>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</si>
  <si>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</si>
  <si>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</si>
  <si>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</si>
  <si>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</si>
  <si>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</si>
  <si>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</si>
  <si>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</si>
  <si>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</si>
  <si>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</si>
  <si>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</si>
  <si>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</si>
  <si>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</si>
  <si>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</si>
  <si>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</si>
  <si>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</si>
  <si>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</si>
  <si>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</si>
  <si>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</si>
  <si>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</si>
  <si>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</si>
  <si>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</si>
  <si>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</si>
  <si>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</si>
  <si>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</si>
  <si>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</si>
  <si>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</si>
  <si>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</si>
  <si>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</si>
  <si>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</si>
  <si>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</si>
  <si>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</si>
  <si>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</si>
  <si>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</si>
  <si>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</si>
  <si>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</si>
  <si>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</si>
  <si>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</si>
  <si>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</si>
  <si>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</si>
  <si>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</si>
  <si>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</si>
  <si>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</si>
  <si>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</si>
  <si>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</si>
  <si>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</si>
  <si>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</si>
  <si>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</si>
  <si>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</si>
  <si>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</si>
  <si>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</si>
  <si>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</si>
  <si>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</si>
  <si>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</si>
  <si>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</si>
  <si>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</si>
  <si>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</si>
  <si>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</si>
  <si>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Generátor Van de Graaffův</t>
  </si>
  <si>
    <t>Wimshurstova indukční elektřina</t>
  </si>
  <si>
    <t xml:space="preserve">Žákovský napájecí zdroj s displejem </t>
  </si>
  <si>
    <t>Optika 2</t>
  </si>
  <si>
    <t>Síťový adaptér</t>
  </si>
  <si>
    <t>Modul "Chemie 1" - sklo</t>
  </si>
  <si>
    <t>Kombinovaný pH metr/vlhkoměr/luxmetr</t>
  </si>
  <si>
    <t>Kapátka 10 ks</t>
  </si>
  <si>
    <t>Lihový kahan</t>
  </si>
  <si>
    <t>Ochranné brýle</t>
  </si>
  <si>
    <t>Školní váha</t>
  </si>
  <si>
    <t>Sada kovových destiček, 12 kusů</t>
  </si>
  <si>
    <t>Sada kostek</t>
  </si>
  <si>
    <t>Kovy a slitiny</t>
  </si>
  <si>
    <t>Sada těles pro stanovení hustoty kovů</t>
  </si>
  <si>
    <t>Kompas klasik malý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</si>
  <si>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</si>
  <si>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</si>
  <si>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</si>
  <si>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</si>
  <si>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</si>
  <si>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</si>
  <si>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</si>
  <si>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</si>
  <si>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</si>
  <si>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</si>
  <si>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</si>
  <si>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 xml:space="preserve">Sada 12ks programovatelných robotů do výuky </t>
  </si>
  <si>
    <t>Modulový robotický konstrukční set 1</t>
  </si>
  <si>
    <t>Modulový robotický konstrukční set 2</t>
  </si>
  <si>
    <t xml:space="preserve">Robotický pes pro výuku </t>
  </si>
  <si>
    <t>Rozšiřující modul IOT:BIT</t>
  </si>
  <si>
    <t>Chytrý domeček pro Micro:bit</t>
  </si>
  <si>
    <t xml:space="preserve">Programovatelný robot   </t>
  </si>
  <si>
    <t>RGB LED pásek</t>
  </si>
  <si>
    <t>Sada Micro:BITů</t>
  </si>
  <si>
    <t>Držák na upevnění tabletu</t>
  </si>
  <si>
    <t>Pružinový pojezd s tabulovými křídly pro displej</t>
  </si>
  <si>
    <t>Video switch</t>
  </si>
  <si>
    <t>Řídící jednotka</t>
  </si>
  <si>
    <t>Kabeláž a montážní materiál - set</t>
  </si>
  <si>
    <t>Náhledový displej/ videokonferenční displej</t>
  </si>
  <si>
    <t>All in One videokonferenční řešení pro hybridní výuku</t>
  </si>
  <si>
    <t>Držák pro mikrofon do stolu</t>
  </si>
  <si>
    <t>Držák nástěnný pro displej</t>
  </si>
  <si>
    <t>USB-C dokovací stanice</t>
  </si>
  <si>
    <t>Mediální přehrávač pro ChromeCast</t>
  </si>
  <si>
    <t>Mediální přehrávač pro MiraCast</t>
  </si>
  <si>
    <t>Mediální přehrávač pro AirPlay</t>
  </si>
  <si>
    <t>Sada senzorů a čidel pro Fyziku</t>
  </si>
  <si>
    <t>Sada senzorů a čidel pro Chemii</t>
  </si>
  <si>
    <t>Sada senzorů a čidel pro Biologii</t>
  </si>
  <si>
    <t>Sada senzorů a čidel – univerzální (Science)</t>
  </si>
  <si>
    <t>Chromebook - učitel</t>
  </si>
  <si>
    <t>Chromebook - žák</t>
  </si>
  <si>
    <t>J25</t>
  </si>
  <si>
    <t xml:space="preserve">Interaktivní displej   </t>
  </si>
  <si>
    <t>J26</t>
  </si>
  <si>
    <t>Pružinový pojezd pro displej</t>
  </si>
  <si>
    <t>J27</t>
  </si>
  <si>
    <t>J28</t>
  </si>
  <si>
    <t>J29</t>
  </si>
  <si>
    <t>Z34</t>
  </si>
  <si>
    <t>Z35</t>
  </si>
  <si>
    <t>Z36</t>
  </si>
  <si>
    <t>IT37</t>
  </si>
  <si>
    <t>IT38</t>
  </si>
  <si>
    <t>IT39</t>
  </si>
  <si>
    <t>IT40</t>
  </si>
  <si>
    <t>IT41</t>
  </si>
  <si>
    <t>IT42</t>
  </si>
  <si>
    <t>IT43</t>
  </si>
  <si>
    <t>Protipožární systém pro položku IT60</t>
  </si>
  <si>
    <t>IT44</t>
  </si>
  <si>
    <t>All in One zařízení - žáci</t>
  </si>
  <si>
    <t>IT45</t>
  </si>
  <si>
    <t>IT46</t>
  </si>
  <si>
    <t>All in One zařízení - učitel</t>
  </si>
  <si>
    <t>IT47</t>
  </si>
  <si>
    <t>IT48</t>
  </si>
  <si>
    <t>IT49</t>
  </si>
  <si>
    <t>IT50</t>
  </si>
  <si>
    <t>IT51</t>
  </si>
  <si>
    <t xml:space="preserve">Doplňkový kit pro 3D tiskárnu   </t>
  </si>
  <si>
    <t xml:space="preserve">3D tiskárna a vytvrzovací stanice   </t>
  </si>
  <si>
    <t>Resin</t>
  </si>
  <si>
    <t>Filament PLA</t>
  </si>
  <si>
    <t>Filament PETG</t>
  </si>
  <si>
    <t>Flipové pouzdro pro položku IT67</t>
  </si>
  <si>
    <t xml:space="preserve">Mobilní pracovní stanice pro studenty   </t>
  </si>
  <si>
    <t xml:space="preserve">Aktivní pero   </t>
  </si>
  <si>
    <t xml:space="preserve">Sluchátka k tabletům   </t>
  </si>
  <si>
    <t xml:space="preserve">Dvojitá pylonová tabule pro fix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</si>
</sst>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42" fillId="0" borderId="1" applyAlignment="0">
      <alignment vertical="top"/>
      <protection locked="0"/>
    </xf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9" fillId="0" borderId="23" xfId="0" applyFont="1" applyBorder="1" applyAlignment="1" applyProtection="1">
      <alignment horizontal="center" vertical="center"/>
    </xf>
    <xf numFmtId="49" fontId="29" fillId="0" borderId="23" xfId="0" applyNumberFormat="1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167" fontId="29" fillId="0" borderId="23" xfId="0" applyNumberFormat="1" applyFont="1" applyBorder="1" applyAlignment="1" applyProtection="1">
      <alignment vertical="center"/>
    </xf>
    <xf numFmtId="4" fontId="29" fillId="2" borderId="23" xfId="0" applyNumberFormat="1" applyFont="1" applyFill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29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6" fontId="19" fillId="0" borderId="1" xfId="0" applyNumberFormat="1" applyFont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windowProtection="1"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/>
      <c r="BS4" s="15" t="s">
        <v>11</v>
      </c>
    </row>
    <row r="5" spans="1:74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96" t="s">
        <v>13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0"/>
      <c r="AQ5" s="20"/>
      <c r="AR5" s="18"/>
      <c r="BE5" s="293"/>
      <c r="BS5" s="15" t="s">
        <v>6</v>
      </c>
    </row>
    <row r="6" spans="1:74" s="1" customFormat="1" ht="36.950000000000003" customHeight="1">
      <c r="B6" s="19"/>
      <c r="C6" s="20"/>
      <c r="D6" s="26" t="s">
        <v>14</v>
      </c>
      <c r="E6" s="20"/>
      <c r="F6" s="20"/>
      <c r="G6" s="20"/>
      <c r="H6" s="20"/>
      <c r="I6" s="20"/>
      <c r="J6" s="20"/>
      <c r="K6" s="298" t="s">
        <v>15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0"/>
      <c r="AQ6" s="20"/>
      <c r="AR6" s="18"/>
      <c r="BE6" s="294"/>
      <c r="BS6" s="15" t="s">
        <v>6</v>
      </c>
    </row>
    <row r="7" spans="1:74" s="1" customFormat="1" ht="12" customHeight="1">
      <c r="B7" s="19"/>
      <c r="C7" s="20"/>
      <c r="D7" s="27" t="s">
        <v>16</v>
      </c>
      <c r="E7" s="20"/>
      <c r="F7" s="20"/>
      <c r="G7" s="20"/>
      <c r="H7" s="20"/>
      <c r="I7" s="20"/>
      <c r="J7" s="20"/>
      <c r="K7" s="25" t="s">
        <v>17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18</v>
      </c>
      <c r="AL7" s="20"/>
      <c r="AM7" s="20"/>
      <c r="AN7" s="25" t="s">
        <v>17</v>
      </c>
      <c r="AO7" s="20"/>
      <c r="AP7" s="20"/>
      <c r="AQ7" s="20"/>
      <c r="AR7" s="18"/>
      <c r="BE7" s="294"/>
      <c r="BS7" s="15" t="s">
        <v>6</v>
      </c>
    </row>
    <row r="8" spans="1:74" s="1" customFormat="1" ht="12" customHeight="1">
      <c r="B8" s="19"/>
      <c r="C8" s="20"/>
      <c r="D8" s="27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21</v>
      </c>
      <c r="AL8" s="20"/>
      <c r="AM8" s="20"/>
      <c r="AN8" s="263" t="s">
        <v>22</v>
      </c>
      <c r="AO8" s="20"/>
      <c r="AP8" s="20"/>
      <c r="AQ8" s="20"/>
      <c r="AR8" s="18"/>
      <c r="BE8" s="294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4"/>
      <c r="BS9" s="15" t="s">
        <v>6</v>
      </c>
    </row>
    <row r="10" spans="1:74" s="1" customFormat="1" ht="12" customHeight="1">
      <c r="B10" s="19"/>
      <c r="C10" s="20"/>
      <c r="D10" s="27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24</v>
      </c>
      <c r="AL10" s="20"/>
      <c r="AM10" s="20"/>
      <c r="AN10" s="25" t="s">
        <v>17</v>
      </c>
      <c r="AO10" s="20"/>
      <c r="AP10" s="20"/>
      <c r="AQ10" s="20"/>
      <c r="AR10" s="18"/>
      <c r="BE10" s="294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25</v>
      </c>
      <c r="AL11" s="20"/>
      <c r="AM11" s="20"/>
      <c r="AN11" s="25" t="s">
        <v>17</v>
      </c>
      <c r="AO11" s="20"/>
      <c r="AP11" s="20"/>
      <c r="AQ11" s="20"/>
      <c r="AR11" s="18"/>
      <c r="BE11" s="294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4"/>
      <c r="BS12" s="15" t="s">
        <v>6</v>
      </c>
    </row>
    <row r="13" spans="1:74" s="1" customFormat="1" ht="12" customHeight="1">
      <c r="B13" s="19"/>
      <c r="C13" s="20"/>
      <c r="D13" s="27" t="s">
        <v>26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24</v>
      </c>
      <c r="AL13" s="20"/>
      <c r="AM13" s="20"/>
      <c r="AN13" s="264" t="s">
        <v>27</v>
      </c>
      <c r="AO13" s="20"/>
      <c r="AP13" s="20"/>
      <c r="AQ13" s="20"/>
      <c r="AR13" s="18"/>
      <c r="BE13" s="294"/>
      <c r="BS13" s="15" t="s">
        <v>6</v>
      </c>
    </row>
    <row r="14" spans="1:74" ht="12.75">
      <c r="B14" s="19"/>
      <c r="C14" s="20"/>
      <c r="D14" s="20"/>
      <c r="E14" s="299" t="s">
        <v>27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7" t="s">
        <v>25</v>
      </c>
      <c r="AL14" s="20"/>
      <c r="AM14" s="20"/>
      <c r="AN14" s="264" t="s">
        <v>27</v>
      </c>
      <c r="AO14" s="20"/>
      <c r="AP14" s="20"/>
      <c r="AQ14" s="20"/>
      <c r="AR14" s="18"/>
      <c r="BE14" s="294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4"/>
      <c r="BS15" s="15" t="s">
        <v>4</v>
      </c>
    </row>
    <row r="16" spans="1:74" s="1" customFormat="1" ht="12" customHeight="1">
      <c r="B16" s="19"/>
      <c r="C16" s="20"/>
      <c r="D16" s="27" t="s">
        <v>28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24</v>
      </c>
      <c r="AL16" s="20"/>
      <c r="AM16" s="20"/>
      <c r="AN16" s="25" t="s">
        <v>17</v>
      </c>
      <c r="AO16" s="20"/>
      <c r="AP16" s="20"/>
      <c r="AQ16" s="20"/>
      <c r="AR16" s="18"/>
      <c r="BE16" s="294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25</v>
      </c>
      <c r="AL17" s="20"/>
      <c r="AM17" s="20"/>
      <c r="AN17" s="25" t="s">
        <v>17</v>
      </c>
      <c r="AO17" s="20"/>
      <c r="AP17" s="20"/>
      <c r="AQ17" s="20"/>
      <c r="AR17" s="18"/>
      <c r="BE17" s="294"/>
      <c r="BS17" s="15" t="s">
        <v>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4"/>
      <c r="BS18" s="15" t="s">
        <v>6</v>
      </c>
    </row>
    <row r="19" spans="1:71" s="1" customFormat="1" ht="12" customHeight="1">
      <c r="B19" s="19"/>
      <c r="C19" s="20"/>
      <c r="D19" s="27" t="s">
        <v>29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24</v>
      </c>
      <c r="AL19" s="20"/>
      <c r="AM19" s="20"/>
      <c r="AN19" s="25" t="s">
        <v>17</v>
      </c>
      <c r="AO19" s="20"/>
      <c r="AP19" s="20"/>
      <c r="AQ19" s="20"/>
      <c r="AR19" s="18"/>
      <c r="BE19" s="294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25</v>
      </c>
      <c r="AL20" s="20"/>
      <c r="AM20" s="20"/>
      <c r="AN20" s="25" t="s">
        <v>17</v>
      </c>
      <c r="AO20" s="20"/>
      <c r="AP20" s="20"/>
      <c r="AQ20" s="20"/>
      <c r="AR20" s="18"/>
      <c r="BE20" s="294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4"/>
    </row>
    <row r="22" spans="1:71" s="1" customFormat="1" ht="12" customHeight="1">
      <c r="B22" s="19"/>
      <c r="C22" s="20"/>
      <c r="D22" s="27" t="s">
        <v>30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4"/>
    </row>
    <row r="23" spans="1:71" s="1" customFormat="1" ht="47.25" customHeight="1">
      <c r="B23" s="19"/>
      <c r="C23" s="20"/>
      <c r="D23" s="20"/>
      <c r="E23" s="301" t="s">
        <v>31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0"/>
      <c r="AP23" s="20"/>
      <c r="AQ23" s="20"/>
      <c r="AR23" s="18"/>
      <c r="BE23" s="294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4"/>
    </row>
    <row r="25" spans="1:71" s="1" customFormat="1" ht="6.95" customHeight="1">
      <c r="B25" s="19"/>
      <c r="C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0"/>
      <c r="AQ25" s="20"/>
      <c r="AR25" s="18"/>
      <c r="BE25" s="294"/>
    </row>
    <row r="26" spans="1:71" s="2" customFormat="1" ht="25.9" customHeight="1">
      <c r="A26" s="30"/>
      <c r="B26" s="31"/>
      <c r="C26" s="32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2">
        <f>ROUND(AG54,2)</f>
        <v>0</v>
      </c>
      <c r="AL26" s="303"/>
      <c r="AM26" s="303"/>
      <c r="AN26" s="303"/>
      <c r="AO26" s="303"/>
      <c r="AP26" s="32"/>
      <c r="AQ26" s="32"/>
      <c r="AR26" s="35"/>
      <c r="BE26" s="294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94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04" t="s">
        <v>33</v>
      </c>
      <c r="M28" s="304"/>
      <c r="N28" s="304"/>
      <c r="O28" s="304"/>
      <c r="P28" s="304"/>
      <c r="Q28" s="32"/>
      <c r="R28" s="32"/>
      <c r="S28" s="32"/>
      <c r="T28" s="32"/>
      <c r="U28" s="32"/>
      <c r="V28" s="32"/>
      <c r="W28" s="304" t="s">
        <v>34</v>
      </c>
      <c r="X28" s="304"/>
      <c r="Y28" s="304"/>
      <c r="Z28" s="304"/>
      <c r="AA28" s="304"/>
      <c r="AB28" s="304"/>
      <c r="AC28" s="304"/>
      <c r="AD28" s="304"/>
      <c r="AE28" s="304"/>
      <c r="AF28" s="32"/>
      <c r="AG28" s="32"/>
      <c r="AH28" s="32"/>
      <c r="AI28" s="32"/>
      <c r="AJ28" s="32"/>
      <c r="AK28" s="304" t="s">
        <v>35</v>
      </c>
      <c r="AL28" s="304"/>
      <c r="AM28" s="304"/>
      <c r="AN28" s="304"/>
      <c r="AO28" s="304"/>
      <c r="AP28" s="32"/>
      <c r="AQ28" s="32"/>
      <c r="AR28" s="35"/>
      <c r="BE28" s="294"/>
    </row>
    <row r="29" spans="1:71" s="3" customFormat="1" ht="14.45" customHeight="1">
      <c r="B29" s="36"/>
      <c r="C29" s="37"/>
      <c r="D29" s="27" t="s">
        <v>36</v>
      </c>
      <c r="E29" s="37"/>
      <c r="F29" s="27" t="s">
        <v>37</v>
      </c>
      <c r="G29" s="37"/>
      <c r="H29" s="37"/>
      <c r="I29" s="37"/>
      <c r="J29" s="37"/>
      <c r="K29" s="37"/>
      <c r="L29" s="286">
        <v>0.21</v>
      </c>
      <c r="M29" s="285"/>
      <c r="N29" s="285"/>
      <c r="O29" s="285"/>
      <c r="P29" s="285"/>
      <c r="Q29" s="37"/>
      <c r="R29" s="37"/>
      <c r="S29" s="37"/>
      <c r="T29" s="37"/>
      <c r="U29" s="37"/>
      <c r="V29" s="37"/>
      <c r="W29" s="284">
        <f>ROUND(AZ54, 2)</f>
        <v>0</v>
      </c>
      <c r="X29" s="285"/>
      <c r="Y29" s="285"/>
      <c r="Z29" s="285"/>
      <c r="AA29" s="285"/>
      <c r="AB29" s="285"/>
      <c r="AC29" s="285"/>
      <c r="AD29" s="285"/>
      <c r="AE29" s="285"/>
      <c r="AF29" s="37"/>
      <c r="AG29" s="37"/>
      <c r="AH29" s="37"/>
      <c r="AI29" s="37"/>
      <c r="AJ29" s="37"/>
      <c r="AK29" s="284">
        <f>ROUND(AV54, 2)</f>
        <v>0</v>
      </c>
      <c r="AL29" s="285"/>
      <c r="AM29" s="285"/>
      <c r="AN29" s="285"/>
      <c r="AO29" s="285"/>
      <c r="AP29" s="37"/>
      <c r="AQ29" s="37"/>
      <c r="AR29" s="38"/>
      <c r="BE29" s="295"/>
    </row>
    <row r="30" spans="1:71" s="3" customFormat="1" ht="14.45" customHeight="1">
      <c r="B30" s="36"/>
      <c r="C30" s="37"/>
      <c r="D30" s="37"/>
      <c r="E30" s="37"/>
      <c r="F30" s="27" t="s">
        <v>38</v>
      </c>
      <c r="G30" s="37"/>
      <c r="H30" s="37"/>
      <c r="I30" s="37"/>
      <c r="J30" s="37"/>
      <c r="K30" s="37"/>
      <c r="L30" s="286">
        <v>0.15</v>
      </c>
      <c r="M30" s="285"/>
      <c r="N30" s="285"/>
      <c r="O30" s="285"/>
      <c r="P30" s="285"/>
      <c r="Q30" s="37"/>
      <c r="R30" s="37"/>
      <c r="S30" s="37"/>
      <c r="T30" s="37"/>
      <c r="U30" s="37"/>
      <c r="V30" s="37"/>
      <c r="W30" s="284">
        <f>ROUND(BA54, 2)</f>
        <v>0</v>
      </c>
      <c r="X30" s="285"/>
      <c r="Y30" s="285"/>
      <c r="Z30" s="285"/>
      <c r="AA30" s="285"/>
      <c r="AB30" s="285"/>
      <c r="AC30" s="285"/>
      <c r="AD30" s="285"/>
      <c r="AE30" s="285"/>
      <c r="AF30" s="37"/>
      <c r="AG30" s="37"/>
      <c r="AH30" s="37"/>
      <c r="AI30" s="37"/>
      <c r="AJ30" s="37"/>
      <c r="AK30" s="284">
        <f>ROUND(AW54, 2)</f>
        <v>0</v>
      </c>
      <c r="AL30" s="285"/>
      <c r="AM30" s="285"/>
      <c r="AN30" s="285"/>
      <c r="AO30" s="285"/>
      <c r="AP30" s="37"/>
      <c r="AQ30" s="37"/>
      <c r="AR30" s="38"/>
      <c r="BE30" s="295"/>
    </row>
    <row r="31" spans="1:71" s="3" customFormat="1" ht="14.45" hidden="1" customHeight="1">
      <c r="B31" s="36"/>
      <c r="C31" s="37"/>
      <c r="D31" s="37"/>
      <c r="E31" s="37"/>
      <c r="F31" s="27" t="s">
        <v>39</v>
      </c>
      <c r="G31" s="37"/>
      <c r="H31" s="37"/>
      <c r="I31" s="37"/>
      <c r="J31" s="37"/>
      <c r="K31" s="37"/>
      <c r="L31" s="286">
        <v>0.21</v>
      </c>
      <c r="M31" s="285"/>
      <c r="N31" s="285"/>
      <c r="O31" s="285"/>
      <c r="P31" s="285"/>
      <c r="Q31" s="37"/>
      <c r="R31" s="37"/>
      <c r="S31" s="37"/>
      <c r="T31" s="37"/>
      <c r="U31" s="37"/>
      <c r="V31" s="37"/>
      <c r="W31" s="284">
        <f>ROUND(BB54, 2)</f>
        <v>0</v>
      </c>
      <c r="X31" s="285"/>
      <c r="Y31" s="285"/>
      <c r="Z31" s="285"/>
      <c r="AA31" s="285"/>
      <c r="AB31" s="285"/>
      <c r="AC31" s="285"/>
      <c r="AD31" s="285"/>
      <c r="AE31" s="285"/>
      <c r="AF31" s="37"/>
      <c r="AG31" s="37"/>
      <c r="AH31" s="37"/>
      <c r="AI31" s="37"/>
      <c r="AJ31" s="37"/>
      <c r="AK31" s="284">
        <v>0</v>
      </c>
      <c r="AL31" s="285"/>
      <c r="AM31" s="285"/>
      <c r="AN31" s="285"/>
      <c r="AO31" s="285"/>
      <c r="AP31" s="37"/>
      <c r="AQ31" s="37"/>
      <c r="AR31" s="38"/>
      <c r="BE31" s="295"/>
    </row>
    <row r="32" spans="1:71" s="3" customFormat="1" ht="14.45" hidden="1" customHeight="1">
      <c r="B32" s="36"/>
      <c r="C32" s="37"/>
      <c r="D32" s="37"/>
      <c r="E32" s="37"/>
      <c r="F32" s="27" t="s">
        <v>40</v>
      </c>
      <c r="G32" s="37"/>
      <c r="H32" s="37"/>
      <c r="I32" s="37"/>
      <c r="J32" s="37"/>
      <c r="K32" s="37"/>
      <c r="L32" s="286">
        <v>0.15</v>
      </c>
      <c r="M32" s="285"/>
      <c r="N32" s="285"/>
      <c r="O32" s="285"/>
      <c r="P32" s="285"/>
      <c r="Q32" s="37"/>
      <c r="R32" s="37"/>
      <c r="S32" s="37"/>
      <c r="T32" s="37"/>
      <c r="U32" s="37"/>
      <c r="V32" s="37"/>
      <c r="W32" s="284">
        <f>ROUND(BC54, 2)</f>
        <v>0</v>
      </c>
      <c r="X32" s="285"/>
      <c r="Y32" s="285"/>
      <c r="Z32" s="285"/>
      <c r="AA32" s="285"/>
      <c r="AB32" s="285"/>
      <c r="AC32" s="285"/>
      <c r="AD32" s="285"/>
      <c r="AE32" s="285"/>
      <c r="AF32" s="37"/>
      <c r="AG32" s="37"/>
      <c r="AH32" s="37"/>
      <c r="AI32" s="37"/>
      <c r="AJ32" s="37"/>
      <c r="AK32" s="284">
        <v>0</v>
      </c>
      <c r="AL32" s="285"/>
      <c r="AM32" s="285"/>
      <c r="AN32" s="285"/>
      <c r="AO32" s="285"/>
      <c r="AP32" s="37"/>
      <c r="AQ32" s="37"/>
      <c r="AR32" s="38"/>
      <c r="BE32" s="295"/>
    </row>
    <row r="33" spans="1:57" s="3" customFormat="1" ht="14.45" hidden="1" customHeight="1">
      <c r="B33" s="36"/>
      <c r="C33" s="37"/>
      <c r="D33" s="37"/>
      <c r="E33" s="37"/>
      <c r="F33" s="27" t="s">
        <v>41</v>
      </c>
      <c r="G33" s="37"/>
      <c r="H33" s="37"/>
      <c r="I33" s="37"/>
      <c r="J33" s="37"/>
      <c r="K33" s="37"/>
      <c r="L33" s="286">
        <v>0</v>
      </c>
      <c r="M33" s="285"/>
      <c r="N33" s="285"/>
      <c r="O33" s="285"/>
      <c r="P33" s="285"/>
      <c r="Q33" s="37"/>
      <c r="R33" s="37"/>
      <c r="S33" s="37"/>
      <c r="T33" s="37"/>
      <c r="U33" s="37"/>
      <c r="V33" s="37"/>
      <c r="W33" s="284">
        <f>ROUND(BD54, 2)</f>
        <v>0</v>
      </c>
      <c r="X33" s="285"/>
      <c r="Y33" s="285"/>
      <c r="Z33" s="285"/>
      <c r="AA33" s="285"/>
      <c r="AB33" s="285"/>
      <c r="AC33" s="285"/>
      <c r="AD33" s="285"/>
      <c r="AE33" s="285"/>
      <c r="AF33" s="37"/>
      <c r="AG33" s="37"/>
      <c r="AH33" s="37"/>
      <c r="AI33" s="37"/>
      <c r="AJ33" s="37"/>
      <c r="AK33" s="284">
        <v>0</v>
      </c>
      <c r="AL33" s="285"/>
      <c r="AM33" s="285"/>
      <c r="AN33" s="285"/>
      <c r="AO33" s="285"/>
      <c r="AP33" s="37"/>
      <c r="AQ33" s="37"/>
      <c r="AR33" s="38"/>
    </row>
    <row r="34" spans="1:57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30"/>
    </row>
    <row r="35" spans="1:57" s="2" customFormat="1" ht="25.9" customHeight="1">
      <c r="A35" s="30"/>
      <c r="B35" s="31"/>
      <c r="C35" s="39"/>
      <c r="D35" s="40" t="s">
        <v>42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43</v>
      </c>
      <c r="U35" s="41"/>
      <c r="V35" s="41"/>
      <c r="W35" s="41"/>
      <c r="X35" s="289" t="s">
        <v>44</v>
      </c>
      <c r="Y35" s="290"/>
      <c r="Z35" s="290"/>
      <c r="AA35" s="290"/>
      <c r="AB35" s="290"/>
      <c r="AC35" s="41"/>
      <c r="AD35" s="41"/>
      <c r="AE35" s="41"/>
      <c r="AF35" s="41"/>
      <c r="AG35" s="41"/>
      <c r="AH35" s="41"/>
      <c r="AI35" s="41"/>
      <c r="AJ35" s="41"/>
      <c r="AK35" s="291">
        <f>SUM(AK26:AK33)</f>
        <v>0</v>
      </c>
      <c r="AL35" s="290"/>
      <c r="AM35" s="290"/>
      <c r="AN35" s="290"/>
      <c r="AO35" s="292"/>
      <c r="AP35" s="39"/>
      <c r="AQ35" s="39"/>
      <c r="AR35" s="35"/>
      <c r="BE35" s="30"/>
    </row>
    <row r="36" spans="1:57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6.95" customHeight="1">
      <c r="A37" s="30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  <c r="BE37" s="30"/>
    </row>
    <row r="41" spans="1:57" s="2" customFormat="1" ht="6.95" customHeight="1">
      <c r="A41" s="30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  <c r="BE41" s="30"/>
    </row>
    <row r="42" spans="1:57" s="2" customFormat="1" ht="24.95" customHeight="1">
      <c r="A42" s="30"/>
      <c r="B42" s="31"/>
      <c r="C42" s="21" t="s">
        <v>45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  <c r="BE42" s="30"/>
    </row>
    <row r="43" spans="1:57" s="2" customFormat="1" ht="6.95" customHeight="1">
      <c r="A43" s="30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  <c r="BE43" s="30"/>
    </row>
    <row r="44" spans="1:57" s="4" customFormat="1" ht="12" customHeight="1">
      <c r="B44" s="47"/>
      <c r="C44" s="27" t="s">
        <v>12</v>
      </c>
      <c r="D44" s="48"/>
      <c r="E44" s="48"/>
      <c r="F44" s="48"/>
      <c r="G44" s="48"/>
      <c r="H44" s="48"/>
      <c r="I44" s="48"/>
      <c r="J44" s="48"/>
      <c r="K44" s="48"/>
      <c r="L44" s="48" t="str">
        <f>K5</f>
        <v>B/6/2022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9"/>
    </row>
    <row r="45" spans="1:57" s="5" customFormat="1" ht="36.950000000000003" customHeight="1">
      <c r="B45" s="50"/>
      <c r="C45" s="51" t="s">
        <v>14</v>
      </c>
      <c r="D45" s="52"/>
      <c r="E45" s="52"/>
      <c r="F45" s="52"/>
      <c r="G45" s="52"/>
      <c r="H45" s="52"/>
      <c r="I45" s="52"/>
      <c r="J45" s="52"/>
      <c r="K45" s="52"/>
      <c r="L45" s="273" t="str">
        <f>K6</f>
        <v>Infrastruktura - vybavení IT a výukových pomůcek - část B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52"/>
      <c r="AQ45" s="52"/>
      <c r="AR45" s="53"/>
    </row>
    <row r="46" spans="1:57" s="2" customFormat="1" ht="6.95" customHeight="1">
      <c r="A46" s="30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  <c r="BE46" s="30"/>
    </row>
    <row r="47" spans="1:57" s="2" customFormat="1" ht="12" customHeight="1">
      <c r="A47" s="30"/>
      <c r="B47" s="31"/>
      <c r="C47" s="27" t="s">
        <v>19</v>
      </c>
      <c r="D47" s="32"/>
      <c r="E47" s="32"/>
      <c r="F47" s="32"/>
      <c r="G47" s="32"/>
      <c r="H47" s="32"/>
      <c r="I47" s="32"/>
      <c r="J47" s="32"/>
      <c r="K47" s="32"/>
      <c r="L47" s="54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21</v>
      </c>
      <c r="AJ47" s="32"/>
      <c r="AK47" s="32"/>
      <c r="AL47" s="32"/>
      <c r="AM47" s="275" t="str">
        <f>IF(AN8= "","",AN8)</f>
        <v>15. 6. 2022</v>
      </c>
      <c r="AN47" s="275"/>
      <c r="AO47" s="32"/>
      <c r="AP47" s="32"/>
      <c r="AQ47" s="32"/>
      <c r="AR47" s="35"/>
      <c r="BE47" s="30"/>
    </row>
    <row r="48" spans="1:57" s="2" customFormat="1" ht="6.95" customHeight="1">
      <c r="A48" s="30"/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  <c r="BE48" s="30"/>
    </row>
    <row r="49" spans="1:90" s="2" customFormat="1" ht="15.2" customHeight="1">
      <c r="A49" s="30"/>
      <c r="B49" s="31"/>
      <c r="C49" s="27" t="s">
        <v>23</v>
      </c>
      <c r="D49" s="32"/>
      <c r="E49" s="32"/>
      <c r="F49" s="32"/>
      <c r="G49" s="32"/>
      <c r="H49" s="32"/>
      <c r="I49" s="32"/>
      <c r="J49" s="32"/>
      <c r="K49" s="32"/>
      <c r="L49" s="48" t="str">
        <f>IF(E11= "","",E11)</f>
        <v xml:space="preserve"> 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28</v>
      </c>
      <c r="AJ49" s="32"/>
      <c r="AK49" s="32"/>
      <c r="AL49" s="32"/>
      <c r="AM49" s="276" t="str">
        <f>IF(E17="","",E17)</f>
        <v xml:space="preserve"> </v>
      </c>
      <c r="AN49" s="277"/>
      <c r="AO49" s="277"/>
      <c r="AP49" s="277"/>
      <c r="AQ49" s="32"/>
      <c r="AR49" s="35"/>
      <c r="AS49" s="278" t="s">
        <v>46</v>
      </c>
      <c r="AT49" s="279"/>
      <c r="AU49" s="56"/>
      <c r="AV49" s="56"/>
      <c r="AW49" s="56"/>
      <c r="AX49" s="56"/>
      <c r="AY49" s="56"/>
      <c r="AZ49" s="56"/>
      <c r="BA49" s="56"/>
      <c r="BB49" s="56"/>
      <c r="BC49" s="56"/>
      <c r="BD49" s="57"/>
      <c r="BE49" s="30"/>
    </row>
    <row r="50" spans="1:90" s="2" customFormat="1" ht="15.2" customHeight="1">
      <c r="A50" s="30"/>
      <c r="B50" s="31"/>
      <c r="C50" s="27" t="s">
        <v>26</v>
      </c>
      <c r="D50" s="32"/>
      <c r="E50" s="32"/>
      <c r="F50" s="32"/>
      <c r="G50" s="32"/>
      <c r="H50" s="32"/>
      <c r="I50" s="32"/>
      <c r="J50" s="32"/>
      <c r="K50" s="32"/>
      <c r="L50" s="48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29</v>
      </c>
      <c r="AJ50" s="32"/>
      <c r="AK50" s="32"/>
      <c r="AL50" s="32"/>
      <c r="AM50" s="276" t="str">
        <f>IF(E20="","",E20)</f>
        <v xml:space="preserve"> </v>
      </c>
      <c r="AN50" s="277"/>
      <c r="AO50" s="277"/>
      <c r="AP50" s="277"/>
      <c r="AQ50" s="32"/>
      <c r="AR50" s="35"/>
      <c r="AS50" s="280"/>
      <c r="AT50" s="281"/>
      <c r="AU50" s="58"/>
      <c r="AV50" s="58"/>
      <c r="AW50" s="58"/>
      <c r="AX50" s="58"/>
      <c r="AY50" s="58"/>
      <c r="AZ50" s="58"/>
      <c r="BA50" s="58"/>
      <c r="BB50" s="58"/>
      <c r="BC50" s="58"/>
      <c r="BD50" s="59"/>
      <c r="BE50" s="30"/>
    </row>
    <row r="51" spans="1:90" s="2" customFormat="1" ht="10.9" customHeight="1">
      <c r="A51" s="30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82"/>
      <c r="AT51" s="283"/>
      <c r="AU51" s="60"/>
      <c r="AV51" s="60"/>
      <c r="AW51" s="60"/>
      <c r="AX51" s="60"/>
      <c r="AY51" s="60"/>
      <c r="AZ51" s="60"/>
      <c r="BA51" s="60"/>
      <c r="BB51" s="60"/>
      <c r="BC51" s="60"/>
      <c r="BD51" s="61"/>
      <c r="BE51" s="30"/>
    </row>
    <row r="52" spans="1:90" s="2" customFormat="1" ht="29.25" customHeight="1">
      <c r="A52" s="30"/>
      <c r="B52" s="31"/>
      <c r="C52" s="269" t="s">
        <v>47</v>
      </c>
      <c r="D52" s="270"/>
      <c r="E52" s="270"/>
      <c r="F52" s="270"/>
      <c r="G52" s="270"/>
      <c r="H52" s="62"/>
      <c r="I52" s="271" t="s">
        <v>48</v>
      </c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2" t="s">
        <v>49</v>
      </c>
      <c r="AH52" s="270"/>
      <c r="AI52" s="270"/>
      <c r="AJ52" s="270"/>
      <c r="AK52" s="270"/>
      <c r="AL52" s="270"/>
      <c r="AM52" s="270"/>
      <c r="AN52" s="271" t="s">
        <v>50</v>
      </c>
      <c r="AO52" s="270"/>
      <c r="AP52" s="270"/>
      <c r="AQ52" s="63" t="s">
        <v>51</v>
      </c>
      <c r="AR52" s="35"/>
      <c r="AS52" s="64" t="s">
        <v>52</v>
      </c>
      <c r="AT52" s="65" t="s">
        <v>53</v>
      </c>
      <c r="AU52" s="65" t="s">
        <v>54</v>
      </c>
      <c r="AV52" s="65" t="s">
        <v>55</v>
      </c>
      <c r="AW52" s="65" t="s">
        <v>56</v>
      </c>
      <c r="AX52" s="65" t="s">
        <v>57</v>
      </c>
      <c r="AY52" s="65" t="s">
        <v>58</v>
      </c>
      <c r="AZ52" s="65" t="s">
        <v>59</v>
      </c>
      <c r="BA52" s="65" t="s">
        <v>60</v>
      </c>
      <c r="BB52" s="65" t="s">
        <v>61</v>
      </c>
      <c r="BC52" s="65" t="s">
        <v>62</v>
      </c>
      <c r="BD52" s="66" t="s">
        <v>63</v>
      </c>
      <c r="BE52" s="30"/>
    </row>
    <row r="53" spans="1:90" s="2" customFormat="1" ht="10.9" customHeight="1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  <c r="BE53" s="30"/>
    </row>
    <row r="54" spans="1:90" s="6" customFormat="1" ht="32.450000000000003" customHeight="1">
      <c r="B54" s="70"/>
      <c r="C54" s="71" t="s">
        <v>64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66">
        <f>ROUND(AG55,2)</f>
        <v>0</v>
      </c>
      <c r="AH54" s="266"/>
      <c r="AI54" s="266"/>
      <c r="AJ54" s="266"/>
      <c r="AK54" s="266"/>
      <c r="AL54" s="266"/>
      <c r="AM54" s="266"/>
      <c r="AN54" s="267">
        <f>SUM(AG54,AT54)</f>
        <v>0</v>
      </c>
      <c r="AO54" s="267"/>
      <c r="AP54" s="267"/>
      <c r="AQ54" s="74" t="s">
        <v>17</v>
      </c>
      <c r="AR54" s="75"/>
      <c r="AS54" s="76">
        <f>ROUND(AS55,2)</f>
        <v>0</v>
      </c>
      <c r="AT54" s="77">
        <f>ROUND(SUM(AV54:AW54),2)</f>
        <v>0</v>
      </c>
      <c r="AU54" s="78">
        <f>ROUND(AU55,5)</f>
        <v>0</v>
      </c>
      <c r="AV54" s="77">
        <f>ROUND(AZ54*L29,2)</f>
        <v>0</v>
      </c>
      <c r="AW54" s="77">
        <f>ROUND(BA54*L30,2)</f>
        <v>0</v>
      </c>
      <c r="AX54" s="77">
        <f>ROUND(BB54*L29,2)</f>
        <v>0</v>
      </c>
      <c r="AY54" s="77">
        <f>ROUND(BC54*L30,2)</f>
        <v>0</v>
      </c>
      <c r="AZ54" s="77">
        <f>ROUND(AZ55,2)</f>
        <v>0</v>
      </c>
      <c r="BA54" s="77">
        <f>ROUND(BA55,2)</f>
        <v>0</v>
      </c>
      <c r="BB54" s="77">
        <f>ROUND(BB55,2)</f>
        <v>0</v>
      </c>
      <c r="BC54" s="77">
        <f>ROUND(BC55,2)</f>
        <v>0</v>
      </c>
      <c r="BD54" s="79">
        <f>ROUND(BD55,2)</f>
        <v>0</v>
      </c>
      <c r="BS54" s="80" t="s">
        <v>65</v>
      </c>
      <c r="BT54" s="80" t="s">
        <v>66</v>
      </c>
      <c r="BV54" s="80" t="s">
        <v>67</v>
      </c>
      <c r="BW54" s="80" t="s">
        <v>5</v>
      </c>
      <c r="BX54" s="80" t="s">
        <v>68</v>
      </c>
      <c r="CL54" s="80" t="s">
        <v>17</v>
      </c>
    </row>
    <row r="55" spans="1:90" s="7" customFormat="1" ht="24.75" customHeight="1">
      <c r="A55" s="81" t="s">
        <v>69</v>
      </c>
      <c r="B55" s="82"/>
      <c r="C55" s="83"/>
      <c r="D55" s="265" t="s">
        <v>13</v>
      </c>
      <c r="E55" s="265"/>
      <c r="F55" s="265"/>
      <c r="G55" s="265"/>
      <c r="H55" s="265"/>
      <c r="I55" s="84"/>
      <c r="J55" s="265" t="s">
        <v>15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87">
        <f>'B-6-2022 - Infrastruktura...'!J28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85" t="s">
        <v>70</v>
      </c>
      <c r="AR55" s="86"/>
      <c r="AS55" s="87">
        <v>0</v>
      </c>
      <c r="AT55" s="88">
        <f>ROUND(SUM(AV55:AW55),2)</f>
        <v>0</v>
      </c>
      <c r="AU55" s="89">
        <f>'B-6-2022 - Infrastruktura...'!P75</f>
        <v>0</v>
      </c>
      <c r="AV55" s="88">
        <f>'B-6-2022 - Infrastruktura...'!J31</f>
        <v>0</v>
      </c>
      <c r="AW55" s="88">
        <f>'B-6-2022 - Infrastruktura...'!J32</f>
        <v>0</v>
      </c>
      <c r="AX55" s="88">
        <f>'B-6-2022 - Infrastruktura...'!J33</f>
        <v>0</v>
      </c>
      <c r="AY55" s="88">
        <f>'B-6-2022 - Infrastruktura...'!J34</f>
        <v>0</v>
      </c>
      <c r="AZ55" s="88">
        <f>'B-6-2022 - Infrastruktura...'!F31</f>
        <v>0</v>
      </c>
      <c r="BA55" s="88">
        <f>'B-6-2022 - Infrastruktura...'!F32</f>
        <v>0</v>
      </c>
      <c r="BB55" s="88">
        <f>'B-6-2022 - Infrastruktura...'!F33</f>
        <v>0</v>
      </c>
      <c r="BC55" s="88">
        <f>'B-6-2022 - Infrastruktura...'!F34</f>
        <v>0</v>
      </c>
      <c r="BD55" s="90">
        <f>'B-6-2022 - Infrastruktura...'!F35</f>
        <v>0</v>
      </c>
      <c r="BT55" s="91" t="s">
        <v>71</v>
      </c>
      <c r="BU55" s="91" t="s">
        <v>72</v>
      </c>
      <c r="BV55" s="91" t="s">
        <v>67</v>
      </c>
      <c r="BW55" s="91" t="s">
        <v>5</v>
      </c>
      <c r="BX55" s="91" t="s">
        <v>68</v>
      </c>
      <c r="CL55" s="91" t="s">
        <v>17</v>
      </c>
    </row>
    <row r="56" spans="1:90" s="2" customFormat="1" ht="30" customHeight="1">
      <c r="A56" s="30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90" s="2" customFormat="1" ht="6.95" customHeight="1">
      <c r="A57" s="30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</sheetData>
  <sheetProtection password="BEE3" sheet="1" objects="1" scenarios="1" selectLockedCells="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</mergeCells>
  <hyperlinks>
    <hyperlink ref="A55" location="'B-6-2022 - Infrastruktura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windowProtection="1" showGridLines="0" topLeftCell="A62" workbookViewId="0">
      <selection activeCell="I79" sqref="I78:I79"/>
    </sheetView>
  </sheetViews>
  <sheetFormatPr defaultRowHeight="11.25"/>
  <cols>
    <col min="1" max="1" width="8.33203125" style="1" customWidth="1"/>
    <col min="2" max="2" width="1.1640625" style="1" customWidth="1"/>
    <col min="3" max="3" width="6" style="1" customWidth="1"/>
    <col min="4" max="4" width="6.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5" t="s">
        <v>5</v>
      </c>
    </row>
    <row r="3" spans="1:46" s="1" customFormat="1" ht="6.95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s="1" customFormat="1" ht="24.95" customHeight="1">
      <c r="B4" s="18"/>
      <c r="D4" s="94" t="s">
        <v>74</v>
      </c>
      <c r="L4" s="18"/>
      <c r="M4" s="9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0"/>
      <c r="B6" s="35"/>
      <c r="C6" s="30"/>
      <c r="D6" s="96" t="s">
        <v>14</v>
      </c>
      <c r="E6" s="30"/>
      <c r="F6" s="30"/>
      <c r="G6" s="30"/>
      <c r="H6" s="30"/>
      <c r="I6" s="30"/>
      <c r="J6" s="30"/>
      <c r="K6" s="30"/>
      <c r="L6" s="97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customHeight="1">
      <c r="A7" s="30"/>
      <c r="B7" s="35"/>
      <c r="C7" s="30"/>
      <c r="D7" s="30"/>
      <c r="E7" s="306" t="s">
        <v>15</v>
      </c>
      <c r="F7" s="307"/>
      <c r="G7" s="307"/>
      <c r="H7" s="307"/>
      <c r="I7" s="30"/>
      <c r="J7" s="30"/>
      <c r="K7" s="30"/>
      <c r="L7" s="97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>
      <c r="A8" s="30"/>
      <c r="B8" s="35"/>
      <c r="C8" s="30"/>
      <c r="D8" s="30"/>
      <c r="E8" s="30"/>
      <c r="F8" s="30"/>
      <c r="G8" s="30"/>
      <c r="H8" s="30"/>
      <c r="I8" s="30"/>
      <c r="J8" s="30"/>
      <c r="K8" s="30"/>
      <c r="L8" s="9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5"/>
      <c r="C9" s="30"/>
      <c r="D9" s="96" t="s">
        <v>16</v>
      </c>
      <c r="E9" s="30"/>
      <c r="F9" s="98" t="s">
        <v>17</v>
      </c>
      <c r="G9" s="30"/>
      <c r="H9" s="30"/>
      <c r="I9" s="96" t="s">
        <v>18</v>
      </c>
      <c r="J9" s="98" t="s">
        <v>17</v>
      </c>
      <c r="K9" s="30"/>
      <c r="L9" s="9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5"/>
      <c r="C10" s="30"/>
      <c r="D10" s="96" t="s">
        <v>19</v>
      </c>
      <c r="E10" s="30"/>
      <c r="F10" s="98" t="s">
        <v>20</v>
      </c>
      <c r="G10" s="30"/>
      <c r="H10" s="30"/>
      <c r="I10" s="96" t="s">
        <v>21</v>
      </c>
      <c r="J10" s="99" t="str">
        <f>'Rekapitulace stavby'!AN8</f>
        <v>15. 6. 2022</v>
      </c>
      <c r="K10" s="30"/>
      <c r="L10" s="9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" customHeight="1">
      <c r="A11" s="30"/>
      <c r="B11" s="35"/>
      <c r="C11" s="30"/>
      <c r="D11" s="30"/>
      <c r="E11" s="30"/>
      <c r="F11" s="30"/>
      <c r="G11" s="30"/>
      <c r="H11" s="30"/>
      <c r="I11" s="30"/>
      <c r="J11" s="30"/>
      <c r="K11" s="30"/>
      <c r="L11" s="9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96" t="s">
        <v>23</v>
      </c>
      <c r="E12" s="30"/>
      <c r="F12" s="30"/>
      <c r="G12" s="30"/>
      <c r="H12" s="30"/>
      <c r="I12" s="96" t="s">
        <v>24</v>
      </c>
      <c r="J12" s="98" t="str">
        <f>IF('Rekapitulace stavby'!AN10="","",'Rekapitulace stavby'!AN10)</f>
        <v/>
      </c>
      <c r="K12" s="30"/>
      <c r="L12" s="9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5"/>
      <c r="C13" s="30"/>
      <c r="D13" s="30"/>
      <c r="E13" s="98" t="str">
        <f>IF('Rekapitulace stavby'!E11="","",'Rekapitulace stavby'!E11)</f>
        <v xml:space="preserve"> </v>
      </c>
      <c r="F13" s="30"/>
      <c r="G13" s="30"/>
      <c r="H13" s="30"/>
      <c r="I13" s="96" t="s">
        <v>25</v>
      </c>
      <c r="J13" s="98" t="str">
        <f>IF('Rekapitulace stavby'!AN11="","",'Rekapitulace stavby'!AN11)</f>
        <v/>
      </c>
      <c r="K13" s="30"/>
      <c r="L13" s="9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5"/>
      <c r="C14" s="30"/>
      <c r="D14" s="30"/>
      <c r="E14" s="30"/>
      <c r="F14" s="30"/>
      <c r="G14" s="30"/>
      <c r="H14" s="30"/>
      <c r="I14" s="30"/>
      <c r="J14" s="30"/>
      <c r="K14" s="30"/>
      <c r="L14" s="9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5"/>
      <c r="C15" s="30"/>
      <c r="D15" s="96" t="s">
        <v>26</v>
      </c>
      <c r="E15" s="30"/>
      <c r="F15" s="30"/>
      <c r="G15" s="30"/>
      <c r="H15" s="30"/>
      <c r="I15" s="96" t="s">
        <v>24</v>
      </c>
      <c r="J15" s="263" t="str">
        <f>'Rekapitulace stavby'!AN13</f>
        <v>Vyplň údaj</v>
      </c>
      <c r="K15" s="30"/>
      <c r="L15" s="9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5"/>
      <c r="C16" s="30"/>
      <c r="D16" s="30"/>
      <c r="E16" s="308" t="str">
        <f>'Rekapitulace stavby'!E14</f>
        <v>Vyplň údaj</v>
      </c>
      <c r="F16" s="309"/>
      <c r="G16" s="309"/>
      <c r="H16" s="309"/>
      <c r="I16" s="96" t="s">
        <v>25</v>
      </c>
      <c r="J16" s="263" t="str">
        <f>'Rekapitulace stavby'!AN14</f>
        <v>Vyplň údaj</v>
      </c>
      <c r="K16" s="30"/>
      <c r="L16" s="9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5"/>
      <c r="C17" s="30"/>
      <c r="D17" s="30"/>
      <c r="E17" s="30"/>
      <c r="F17" s="30"/>
      <c r="G17" s="30"/>
      <c r="H17" s="30"/>
      <c r="I17" s="30"/>
      <c r="J17" s="30"/>
      <c r="K17" s="30"/>
      <c r="L17" s="9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5"/>
      <c r="C18" s="30"/>
      <c r="D18" s="96" t="s">
        <v>28</v>
      </c>
      <c r="E18" s="30"/>
      <c r="F18" s="30"/>
      <c r="G18" s="30"/>
      <c r="H18" s="30"/>
      <c r="I18" s="96" t="s">
        <v>24</v>
      </c>
      <c r="J18" s="98" t="str">
        <f>IF('Rekapitulace stavby'!AN16="","",'Rekapitulace stavby'!AN16)</f>
        <v/>
      </c>
      <c r="K18" s="30"/>
      <c r="L18" s="9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5"/>
      <c r="C19" s="30"/>
      <c r="D19" s="30"/>
      <c r="E19" s="98" t="str">
        <f>IF('Rekapitulace stavby'!E17="","",'Rekapitulace stavby'!E17)</f>
        <v xml:space="preserve"> </v>
      </c>
      <c r="F19" s="30"/>
      <c r="G19" s="30"/>
      <c r="H19" s="30"/>
      <c r="I19" s="96" t="s">
        <v>25</v>
      </c>
      <c r="J19" s="98" t="str">
        <f>IF('Rekapitulace stavby'!AN17="","",'Rekapitulace stavby'!AN17)</f>
        <v/>
      </c>
      <c r="K19" s="30"/>
      <c r="L19" s="9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5"/>
      <c r="C20" s="30"/>
      <c r="D20" s="30"/>
      <c r="E20" s="30"/>
      <c r="F20" s="30"/>
      <c r="G20" s="30"/>
      <c r="H20" s="30"/>
      <c r="I20" s="30"/>
      <c r="J20" s="30"/>
      <c r="K20" s="30"/>
      <c r="L20" s="9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5"/>
      <c r="C21" s="30"/>
      <c r="D21" s="96" t="s">
        <v>29</v>
      </c>
      <c r="E21" s="30"/>
      <c r="F21" s="30"/>
      <c r="G21" s="30"/>
      <c r="H21" s="30"/>
      <c r="I21" s="96" t="s">
        <v>24</v>
      </c>
      <c r="J21" s="98" t="str">
        <f>IF('Rekapitulace stavby'!AN19="","",'Rekapitulace stavby'!AN19)</f>
        <v/>
      </c>
      <c r="K21" s="30"/>
      <c r="L21" s="9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5"/>
      <c r="C22" s="30"/>
      <c r="D22" s="30"/>
      <c r="E22" s="98" t="str">
        <f>IF('Rekapitulace stavby'!E20="","",'Rekapitulace stavby'!E20)</f>
        <v xml:space="preserve"> </v>
      </c>
      <c r="F22" s="30"/>
      <c r="G22" s="30"/>
      <c r="H22" s="30"/>
      <c r="I22" s="96" t="s">
        <v>25</v>
      </c>
      <c r="J22" s="98" t="str">
        <f>IF('Rekapitulace stavby'!AN20="","",'Rekapitulace stavby'!AN20)</f>
        <v/>
      </c>
      <c r="K22" s="30"/>
      <c r="L22" s="9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5"/>
      <c r="C23" s="30"/>
      <c r="D23" s="30"/>
      <c r="E23" s="30"/>
      <c r="F23" s="30"/>
      <c r="G23" s="30"/>
      <c r="H23" s="30"/>
      <c r="I23" s="30"/>
      <c r="J23" s="30"/>
      <c r="K23" s="30"/>
      <c r="L23" s="9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5"/>
      <c r="C24" s="30"/>
      <c r="D24" s="96" t="s">
        <v>30</v>
      </c>
      <c r="E24" s="30"/>
      <c r="F24" s="30"/>
      <c r="G24" s="30"/>
      <c r="H24" s="30"/>
      <c r="I24" s="30"/>
      <c r="J24" s="30"/>
      <c r="K24" s="30"/>
      <c r="L24" s="9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47.25" customHeight="1">
      <c r="A25" s="100"/>
      <c r="B25" s="101"/>
      <c r="C25" s="100"/>
      <c r="D25" s="100"/>
      <c r="E25" s="310" t="s">
        <v>31</v>
      </c>
      <c r="F25" s="310"/>
      <c r="G25" s="310"/>
      <c r="H25" s="310"/>
      <c r="I25" s="100"/>
      <c r="J25" s="100"/>
      <c r="K25" s="100"/>
      <c r="L25" s="102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31" s="2" customFormat="1" ht="6.95" customHeight="1">
      <c r="A26" s="30"/>
      <c r="B26" s="35"/>
      <c r="C26" s="30"/>
      <c r="D26" s="30"/>
      <c r="E26" s="30"/>
      <c r="F26" s="30"/>
      <c r="G26" s="30"/>
      <c r="H26" s="30"/>
      <c r="I26" s="30"/>
      <c r="J26" s="30"/>
      <c r="K26" s="30"/>
      <c r="L26" s="9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5"/>
      <c r="C27" s="30"/>
      <c r="D27" s="103"/>
      <c r="E27" s="103"/>
      <c r="F27" s="103"/>
      <c r="G27" s="103"/>
      <c r="H27" s="103"/>
      <c r="I27" s="103"/>
      <c r="J27" s="103"/>
      <c r="K27" s="103"/>
      <c r="L27" s="97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5"/>
      <c r="C28" s="30"/>
      <c r="D28" s="104" t="s">
        <v>32</v>
      </c>
      <c r="E28" s="30"/>
      <c r="F28" s="30"/>
      <c r="G28" s="30"/>
      <c r="H28" s="30"/>
      <c r="I28" s="30"/>
      <c r="J28" s="105">
        <f>ROUND(J75, 2)</f>
        <v>0</v>
      </c>
      <c r="K28" s="30"/>
      <c r="L28" s="9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03"/>
      <c r="E29" s="103"/>
      <c r="F29" s="103"/>
      <c r="G29" s="103"/>
      <c r="H29" s="103"/>
      <c r="I29" s="103"/>
      <c r="J29" s="103"/>
      <c r="K29" s="103"/>
      <c r="L29" s="9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5"/>
      <c r="C30" s="30"/>
      <c r="D30" s="30"/>
      <c r="E30" s="30"/>
      <c r="F30" s="106" t="s">
        <v>34</v>
      </c>
      <c r="G30" s="30"/>
      <c r="H30" s="30"/>
      <c r="I30" s="106" t="s">
        <v>33</v>
      </c>
      <c r="J30" s="106" t="s">
        <v>35</v>
      </c>
      <c r="K30" s="30"/>
      <c r="L30" s="9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5"/>
      <c r="C31" s="30"/>
      <c r="D31" s="107" t="s">
        <v>36</v>
      </c>
      <c r="E31" s="96" t="s">
        <v>37</v>
      </c>
      <c r="F31" s="108">
        <f>ROUND((SUM(BE75:BE244)),  2)</f>
        <v>0</v>
      </c>
      <c r="G31" s="30"/>
      <c r="H31" s="30"/>
      <c r="I31" s="109">
        <v>0.21</v>
      </c>
      <c r="J31" s="108">
        <f>ROUND(((SUM(BE75:BE244))*I31),  2)</f>
        <v>0</v>
      </c>
      <c r="K31" s="30"/>
      <c r="L31" s="9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96" t="s">
        <v>38</v>
      </c>
      <c r="F32" s="108">
        <f>ROUND((SUM(BF75:BF244)),  2)</f>
        <v>0</v>
      </c>
      <c r="G32" s="30"/>
      <c r="H32" s="30"/>
      <c r="I32" s="109">
        <v>0.15</v>
      </c>
      <c r="J32" s="108">
        <f>ROUND(((SUM(BF75:BF244))*I32),  2)</f>
        <v>0</v>
      </c>
      <c r="K32" s="30"/>
      <c r="L32" s="9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5"/>
      <c r="C33" s="30"/>
      <c r="D33" s="30"/>
      <c r="E33" s="96" t="s">
        <v>39</v>
      </c>
      <c r="F33" s="108">
        <f>ROUND((SUM(BG75:BG244)),  2)</f>
        <v>0</v>
      </c>
      <c r="G33" s="30"/>
      <c r="H33" s="30"/>
      <c r="I33" s="109">
        <v>0.21</v>
      </c>
      <c r="J33" s="108">
        <f>0</f>
        <v>0</v>
      </c>
      <c r="K33" s="30"/>
      <c r="L33" s="9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5"/>
      <c r="C34" s="30"/>
      <c r="D34" s="30"/>
      <c r="E34" s="96" t="s">
        <v>40</v>
      </c>
      <c r="F34" s="108">
        <f>ROUND((SUM(BH75:BH244)),  2)</f>
        <v>0</v>
      </c>
      <c r="G34" s="30"/>
      <c r="H34" s="30"/>
      <c r="I34" s="109">
        <v>0.15</v>
      </c>
      <c r="J34" s="108">
        <f>0</f>
        <v>0</v>
      </c>
      <c r="K34" s="30"/>
      <c r="L34" s="9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96" t="s">
        <v>41</v>
      </c>
      <c r="F35" s="108">
        <f>ROUND((SUM(BI75:BI244)),  2)</f>
        <v>0</v>
      </c>
      <c r="G35" s="30"/>
      <c r="H35" s="30"/>
      <c r="I35" s="109">
        <v>0</v>
      </c>
      <c r="J35" s="108">
        <f>0</f>
        <v>0</v>
      </c>
      <c r="K35" s="30"/>
      <c r="L35" s="9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5"/>
      <c r="C36" s="30"/>
      <c r="D36" s="30"/>
      <c r="E36" s="30"/>
      <c r="F36" s="30"/>
      <c r="G36" s="30"/>
      <c r="H36" s="30"/>
      <c r="I36" s="30"/>
      <c r="J36" s="30"/>
      <c r="K36" s="30"/>
      <c r="L36" s="9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5"/>
      <c r="C37" s="110"/>
      <c r="D37" s="111" t="s">
        <v>42</v>
      </c>
      <c r="E37" s="112"/>
      <c r="F37" s="112"/>
      <c r="G37" s="113" t="s">
        <v>43</v>
      </c>
      <c r="H37" s="114" t="s">
        <v>44</v>
      </c>
      <c r="I37" s="112"/>
      <c r="J37" s="115">
        <f>SUM(J28:J35)</f>
        <v>0</v>
      </c>
      <c r="K37" s="116"/>
      <c r="L37" s="9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9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42" spans="1:31" s="2" customFormat="1" ht="6.95" customHeight="1">
      <c r="A42" s="30"/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9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2" customFormat="1" ht="24.95" customHeight="1">
      <c r="A43" s="30"/>
      <c r="B43" s="31"/>
      <c r="C43" s="21" t="s">
        <v>75</v>
      </c>
      <c r="D43" s="32"/>
      <c r="E43" s="32"/>
      <c r="F43" s="32"/>
      <c r="G43" s="32"/>
      <c r="H43" s="32"/>
      <c r="I43" s="32"/>
      <c r="J43" s="32"/>
      <c r="K43" s="32"/>
      <c r="L43" s="9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2" customFormat="1" ht="6.95" customHeight="1">
      <c r="A44" s="30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9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12" customHeight="1">
      <c r="A45" s="30"/>
      <c r="B45" s="31"/>
      <c r="C45" s="27" t="s">
        <v>14</v>
      </c>
      <c r="D45" s="32"/>
      <c r="E45" s="32"/>
      <c r="F45" s="32"/>
      <c r="G45" s="32"/>
      <c r="H45" s="32"/>
      <c r="I45" s="32"/>
      <c r="J45" s="32"/>
      <c r="K45" s="32"/>
      <c r="L45" s="9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16.5" customHeight="1">
      <c r="A46" s="30"/>
      <c r="B46" s="31"/>
      <c r="C46" s="32"/>
      <c r="D46" s="32"/>
      <c r="E46" s="273" t="str">
        <f>E7</f>
        <v>Infrastruktura - vybavení IT a výukových pomůcek - část B</v>
      </c>
      <c r="F46" s="305"/>
      <c r="G46" s="305"/>
      <c r="H46" s="305"/>
      <c r="I46" s="32"/>
      <c r="J46" s="32"/>
      <c r="K46" s="32"/>
      <c r="L46" s="9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6.95" customHeight="1">
      <c r="A47" s="30"/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9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2" customHeight="1">
      <c r="A48" s="30"/>
      <c r="B48" s="31"/>
      <c r="C48" s="27" t="s">
        <v>19</v>
      </c>
      <c r="D48" s="32"/>
      <c r="E48" s="32"/>
      <c r="F48" s="25" t="str">
        <f>F10</f>
        <v xml:space="preserve"> </v>
      </c>
      <c r="G48" s="32"/>
      <c r="H48" s="32"/>
      <c r="I48" s="27" t="s">
        <v>21</v>
      </c>
      <c r="J48" s="55" t="str">
        <f>IF(J10="","",J10)</f>
        <v>15. 6. 2022</v>
      </c>
      <c r="K48" s="32"/>
      <c r="L48" s="9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6.95" customHeight="1">
      <c r="A49" s="30"/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9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5.2" customHeight="1">
      <c r="A50" s="30"/>
      <c r="B50" s="31"/>
      <c r="C50" s="27" t="s">
        <v>23</v>
      </c>
      <c r="D50" s="32"/>
      <c r="E50" s="32"/>
      <c r="F50" s="25" t="str">
        <f>E13</f>
        <v xml:space="preserve"> </v>
      </c>
      <c r="G50" s="32"/>
      <c r="H50" s="32"/>
      <c r="I50" s="27" t="s">
        <v>28</v>
      </c>
      <c r="J50" s="28" t="str">
        <f>E19</f>
        <v xml:space="preserve"> </v>
      </c>
      <c r="K50" s="32"/>
      <c r="L50" s="9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15.2" customHeight="1">
      <c r="A51" s="30"/>
      <c r="B51" s="31"/>
      <c r="C51" s="27" t="s">
        <v>26</v>
      </c>
      <c r="D51" s="32"/>
      <c r="E51" s="32"/>
      <c r="F51" s="25" t="str">
        <f>IF(E16="","",E16)</f>
        <v>Vyplň údaj</v>
      </c>
      <c r="G51" s="32"/>
      <c r="H51" s="32"/>
      <c r="I51" s="27" t="s">
        <v>29</v>
      </c>
      <c r="J51" s="28" t="str">
        <f>E22</f>
        <v xml:space="preserve"> </v>
      </c>
      <c r="K51" s="32"/>
      <c r="L51" s="9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0.35" customHeight="1">
      <c r="A52" s="30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9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29.25" customHeight="1">
      <c r="A53" s="30"/>
      <c r="B53" s="31"/>
      <c r="C53" s="121" t="s">
        <v>76</v>
      </c>
      <c r="D53" s="122"/>
      <c r="E53" s="122"/>
      <c r="F53" s="122"/>
      <c r="G53" s="122"/>
      <c r="H53" s="122"/>
      <c r="I53" s="122"/>
      <c r="J53" s="123" t="s">
        <v>77</v>
      </c>
      <c r="K53" s="122"/>
      <c r="L53" s="9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0.35" customHeight="1">
      <c r="A54" s="30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9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22.9" customHeight="1">
      <c r="A55" s="30"/>
      <c r="B55" s="31"/>
      <c r="C55" s="124" t="s">
        <v>64</v>
      </c>
      <c r="D55" s="32"/>
      <c r="E55" s="32"/>
      <c r="F55" s="32"/>
      <c r="G55" s="32"/>
      <c r="H55" s="32"/>
      <c r="I55" s="32"/>
      <c r="J55" s="73">
        <f>J75</f>
        <v>0</v>
      </c>
      <c r="K55" s="32"/>
      <c r="L55" s="9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U55" s="15" t="s">
        <v>78</v>
      </c>
    </row>
    <row r="56" spans="1:47" s="9" customFormat="1" ht="24.95" customHeight="1">
      <c r="B56" s="125"/>
      <c r="C56" s="126"/>
      <c r="D56" s="127" t="s">
        <v>79</v>
      </c>
      <c r="E56" s="128"/>
      <c r="F56" s="128"/>
      <c r="G56" s="128"/>
      <c r="H56" s="128"/>
      <c r="I56" s="128"/>
      <c r="J56" s="129">
        <f>J76</f>
        <v>0</v>
      </c>
      <c r="K56" s="126"/>
      <c r="L56" s="130"/>
    </row>
    <row r="57" spans="1:47" s="10" customFormat="1" ht="19.899999999999999" customHeight="1">
      <c r="B57" s="131"/>
      <c r="C57" s="132"/>
      <c r="D57" s="133" t="s">
        <v>80</v>
      </c>
      <c r="E57" s="134"/>
      <c r="F57" s="134"/>
      <c r="G57" s="134"/>
      <c r="H57" s="134"/>
      <c r="I57" s="134"/>
      <c r="J57" s="135">
        <f>J116</f>
        <v>0</v>
      </c>
      <c r="K57" s="132"/>
      <c r="L57" s="136"/>
    </row>
    <row r="58" spans="1:47" s="2" customFormat="1" ht="21.75" customHeight="1">
      <c r="A58" s="30"/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9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6.95" customHeight="1">
      <c r="A59" s="30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9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3" spans="1:47" s="2" customFormat="1" ht="6.95" customHeight="1">
      <c r="A63" s="30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97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</row>
    <row r="64" spans="1:47" s="2" customFormat="1" ht="24.95" customHeight="1">
      <c r="A64" s="30"/>
      <c r="B64" s="31"/>
      <c r="C64" s="21" t="s">
        <v>81</v>
      </c>
      <c r="D64" s="32"/>
      <c r="E64" s="32"/>
      <c r="F64" s="32"/>
      <c r="G64" s="32"/>
      <c r="H64" s="32"/>
      <c r="I64" s="32"/>
      <c r="J64" s="32"/>
      <c r="K64" s="32"/>
      <c r="L64" s="97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65" s="2" customFormat="1" ht="6.95" customHeight="1">
      <c r="A65" s="30"/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9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65" s="2" customFormat="1" ht="12" customHeight="1">
      <c r="A66" s="30"/>
      <c r="B66" s="31"/>
      <c r="C66" s="27" t="s">
        <v>14</v>
      </c>
      <c r="D66" s="32"/>
      <c r="E66" s="32"/>
      <c r="F66" s="32"/>
      <c r="G66" s="32"/>
      <c r="H66" s="32"/>
      <c r="I66" s="32"/>
      <c r="J66" s="32"/>
      <c r="K66" s="32"/>
      <c r="L66" s="97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65" s="2" customFormat="1" ht="16.5" customHeight="1">
      <c r="A67" s="30"/>
      <c r="B67" s="31"/>
      <c r="C67" s="32"/>
      <c r="D67" s="32"/>
      <c r="E67" s="273" t="str">
        <f>E7</f>
        <v>Infrastruktura - vybavení IT a výukových pomůcek - část B</v>
      </c>
      <c r="F67" s="305"/>
      <c r="G67" s="305"/>
      <c r="H67" s="305"/>
      <c r="I67" s="32"/>
      <c r="J67" s="32"/>
      <c r="K67" s="32"/>
      <c r="L67" s="97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65" s="2" customFormat="1" ht="6.95" customHeight="1">
      <c r="A68" s="30"/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97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65" s="2" customFormat="1" ht="12" customHeight="1">
      <c r="A69" s="30"/>
      <c r="B69" s="31"/>
      <c r="C69" s="27" t="s">
        <v>19</v>
      </c>
      <c r="D69" s="32"/>
      <c r="E69" s="32"/>
      <c r="F69" s="25" t="str">
        <f>F10</f>
        <v xml:space="preserve"> </v>
      </c>
      <c r="G69" s="32"/>
      <c r="H69" s="32"/>
      <c r="I69" s="27" t="s">
        <v>21</v>
      </c>
      <c r="J69" s="55" t="str">
        <f>IF(J10="","",J10)</f>
        <v>15. 6. 2022</v>
      </c>
      <c r="K69" s="32"/>
      <c r="L69" s="97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65" s="2" customFormat="1" ht="6.95" customHeight="1">
      <c r="A70" s="30"/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97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65" s="2" customFormat="1" ht="15.2" customHeight="1">
      <c r="A71" s="30"/>
      <c r="B71" s="31"/>
      <c r="C71" s="27" t="s">
        <v>23</v>
      </c>
      <c r="D71" s="32"/>
      <c r="E71" s="32"/>
      <c r="F71" s="25" t="str">
        <f>E13</f>
        <v xml:space="preserve"> </v>
      </c>
      <c r="G71" s="32"/>
      <c r="H71" s="32"/>
      <c r="I71" s="27" t="s">
        <v>28</v>
      </c>
      <c r="J71" s="28" t="str">
        <f>E19</f>
        <v xml:space="preserve"> </v>
      </c>
      <c r="K71" s="32"/>
      <c r="L71" s="97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65" s="2" customFormat="1" ht="15.2" customHeight="1">
      <c r="A72" s="30"/>
      <c r="B72" s="31"/>
      <c r="C72" s="27" t="s">
        <v>26</v>
      </c>
      <c r="D72" s="32"/>
      <c r="E72" s="32"/>
      <c r="F72" s="25" t="str">
        <f>IF(E16="","",E16)</f>
        <v>Vyplň údaj</v>
      </c>
      <c r="G72" s="32"/>
      <c r="H72" s="32"/>
      <c r="I72" s="27" t="s">
        <v>29</v>
      </c>
      <c r="J72" s="28" t="str">
        <f>E22</f>
        <v xml:space="preserve"> </v>
      </c>
      <c r="K72" s="32"/>
      <c r="L72" s="97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65" s="2" customFormat="1" ht="10.35" customHeight="1">
      <c r="A73" s="30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97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65" s="11" customFormat="1" ht="29.25" customHeight="1">
      <c r="A74" s="137"/>
      <c r="B74" s="138"/>
      <c r="C74" s="139" t="s">
        <v>82</v>
      </c>
      <c r="D74" s="140" t="s">
        <v>51</v>
      </c>
      <c r="E74" s="140" t="s">
        <v>47</v>
      </c>
      <c r="F74" s="140" t="s">
        <v>48</v>
      </c>
      <c r="G74" s="140" t="s">
        <v>83</v>
      </c>
      <c r="H74" s="140" t="s">
        <v>84</v>
      </c>
      <c r="I74" s="140" t="s">
        <v>85</v>
      </c>
      <c r="J74" s="140" t="s">
        <v>77</v>
      </c>
      <c r="K74" s="141" t="s">
        <v>86</v>
      </c>
      <c r="L74" s="142"/>
      <c r="M74" s="64" t="s">
        <v>17</v>
      </c>
      <c r="N74" s="65" t="s">
        <v>36</v>
      </c>
      <c r="O74" s="65" t="s">
        <v>87</v>
      </c>
      <c r="P74" s="65" t="s">
        <v>88</v>
      </c>
      <c r="Q74" s="65" t="s">
        <v>89</v>
      </c>
      <c r="R74" s="65" t="s">
        <v>90</v>
      </c>
      <c r="S74" s="65" t="s">
        <v>91</v>
      </c>
      <c r="T74" s="66" t="s">
        <v>92</v>
      </c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</row>
    <row r="75" spans="1:65" s="2" customFormat="1" ht="22.9" customHeight="1">
      <c r="A75" s="30"/>
      <c r="B75" s="31"/>
      <c r="C75" s="71" t="s">
        <v>93</v>
      </c>
      <c r="D75" s="32"/>
      <c r="E75" s="32"/>
      <c r="F75" s="32"/>
      <c r="G75" s="32"/>
      <c r="H75" s="32"/>
      <c r="I75" s="32"/>
      <c r="J75" s="143">
        <f>J76</f>
        <v>0</v>
      </c>
      <c r="K75" s="32"/>
      <c r="L75" s="35"/>
      <c r="M75" s="67"/>
      <c r="N75" s="144"/>
      <c r="O75" s="68"/>
      <c r="P75" s="145">
        <f>P76</f>
        <v>0</v>
      </c>
      <c r="Q75" s="68"/>
      <c r="R75" s="145">
        <f>R76</f>
        <v>0</v>
      </c>
      <c r="S75" s="68"/>
      <c r="T75" s="146">
        <f>T76</f>
        <v>0</v>
      </c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T75" s="15" t="s">
        <v>65</v>
      </c>
      <c r="AU75" s="15" t="s">
        <v>78</v>
      </c>
      <c r="BK75" s="147">
        <f>BK76</f>
        <v>0</v>
      </c>
    </row>
    <row r="76" spans="1:65" s="12" customFormat="1" ht="25.9" customHeight="1">
      <c r="B76" s="148"/>
      <c r="C76" s="149"/>
      <c r="D76" s="150" t="s">
        <v>65</v>
      </c>
      <c r="E76" s="151" t="s">
        <v>94</v>
      </c>
      <c r="F76" s="151" t="s">
        <v>95</v>
      </c>
      <c r="G76" s="149"/>
      <c r="H76" s="149"/>
      <c r="I76" s="152"/>
      <c r="J76" s="153">
        <f>SUM(J77:J116)</f>
        <v>0</v>
      </c>
      <c r="K76" s="149"/>
      <c r="L76" s="154"/>
      <c r="M76" s="155"/>
      <c r="N76" s="156"/>
      <c r="O76" s="156"/>
      <c r="P76" s="157">
        <f>P77+SUM(P81:P116)</f>
        <v>0</v>
      </c>
      <c r="Q76" s="156"/>
      <c r="R76" s="157">
        <f>R77+SUM(R81:R116)</f>
        <v>0</v>
      </c>
      <c r="S76" s="156"/>
      <c r="T76" s="158">
        <f>T77+SUM(T81:T116)</f>
        <v>0</v>
      </c>
      <c r="AR76" s="159" t="s">
        <v>96</v>
      </c>
      <c r="AT76" s="160" t="s">
        <v>65</v>
      </c>
      <c r="AU76" s="160" t="s">
        <v>66</v>
      </c>
      <c r="AY76" s="159" t="s">
        <v>97</v>
      </c>
      <c r="BK76" s="161">
        <f>BK77+SUM(BK81:BK116)</f>
        <v>0</v>
      </c>
    </row>
    <row r="77" spans="1:65" s="2" customFormat="1" ht="16.5" customHeight="1">
      <c r="A77" s="30"/>
      <c r="B77" s="31"/>
      <c r="C77" s="162">
        <v>1</v>
      </c>
      <c r="D77" s="162" t="s">
        <v>98</v>
      </c>
      <c r="E77" s="163" t="s">
        <v>99</v>
      </c>
      <c r="F77" s="164" t="s">
        <v>661</v>
      </c>
      <c r="G77" s="165" t="s">
        <v>101</v>
      </c>
      <c r="H77" s="166">
        <v>1</v>
      </c>
      <c r="I77" s="167"/>
      <c r="J77" s="168">
        <f t="shared" ref="J77:J115" si="0">ROUND(I77*H77,2)</f>
        <v>0</v>
      </c>
      <c r="K77" s="164" t="s">
        <v>17</v>
      </c>
      <c r="L77" s="169"/>
      <c r="M77" s="170" t="s">
        <v>17</v>
      </c>
      <c r="N77" s="171" t="s">
        <v>37</v>
      </c>
      <c r="O77" s="60"/>
      <c r="P77" s="172">
        <f t="shared" ref="P77:P115" si="1">O77*H77</f>
        <v>0</v>
      </c>
      <c r="Q77" s="172">
        <v>0</v>
      </c>
      <c r="R77" s="172">
        <f t="shared" ref="R77:R115" si="2">Q77*H77</f>
        <v>0</v>
      </c>
      <c r="S77" s="172">
        <v>0</v>
      </c>
      <c r="T77" s="173">
        <f t="shared" ref="T77:T115" si="3">S77*H77</f>
        <v>0</v>
      </c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R77" s="174" t="s">
        <v>102</v>
      </c>
      <c r="AT77" s="174" t="s">
        <v>98</v>
      </c>
      <c r="AU77" s="174" t="s">
        <v>71</v>
      </c>
      <c r="AY77" s="15" t="s">
        <v>97</v>
      </c>
      <c r="BE77" s="175">
        <f t="shared" ref="BE77:BE115" si="4">IF(N77="základní",J77,0)</f>
        <v>0</v>
      </c>
      <c r="BF77" s="175">
        <f t="shared" ref="BF77:BF115" si="5">IF(N77="snížená",J77,0)</f>
        <v>0</v>
      </c>
      <c r="BG77" s="175">
        <f t="shared" ref="BG77:BG115" si="6">IF(N77="zákl. přenesená",J77,0)</f>
        <v>0</v>
      </c>
      <c r="BH77" s="175">
        <f t="shared" ref="BH77:BH115" si="7">IF(N77="sníž. přenesená",J77,0)</f>
        <v>0</v>
      </c>
      <c r="BI77" s="175">
        <f t="shared" ref="BI77:BI115" si="8">IF(N77="nulová",J77,0)</f>
        <v>0</v>
      </c>
      <c r="BJ77" s="15" t="s">
        <v>71</v>
      </c>
      <c r="BK77" s="175">
        <f t="shared" ref="BK77:BK115" si="9">ROUND(I77*H77,2)</f>
        <v>0</v>
      </c>
      <c r="BL77" s="15" t="s">
        <v>96</v>
      </c>
      <c r="BM77" s="174" t="s">
        <v>103</v>
      </c>
    </row>
    <row r="78" spans="1:65" s="2" customFormat="1" ht="16.5" customHeight="1">
      <c r="A78" s="259"/>
      <c r="B78" s="31"/>
      <c r="C78" s="162">
        <v>2</v>
      </c>
      <c r="D78" s="162" t="s">
        <v>98</v>
      </c>
      <c r="E78" s="163" t="s">
        <v>104</v>
      </c>
      <c r="F78" s="164" t="s">
        <v>662</v>
      </c>
      <c r="G78" s="165" t="s">
        <v>101</v>
      </c>
      <c r="H78" s="166">
        <v>1</v>
      </c>
      <c r="I78" s="167"/>
      <c r="J78" s="168">
        <f t="shared" si="0"/>
        <v>0</v>
      </c>
      <c r="K78" s="164"/>
      <c r="L78" s="169"/>
      <c r="M78" s="170"/>
      <c r="N78" s="260"/>
      <c r="O78" s="261"/>
      <c r="P78" s="262"/>
      <c r="Q78" s="262"/>
      <c r="R78" s="262"/>
      <c r="S78" s="262"/>
      <c r="T78" s="173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R78" s="174"/>
      <c r="AT78" s="174"/>
      <c r="AU78" s="174"/>
      <c r="AY78" s="15"/>
      <c r="BE78" s="175"/>
      <c r="BF78" s="175"/>
      <c r="BG78" s="175"/>
      <c r="BH78" s="175"/>
      <c r="BI78" s="175"/>
      <c r="BJ78" s="15"/>
      <c r="BK78" s="175"/>
      <c r="BL78" s="15"/>
      <c r="BM78" s="174"/>
    </row>
    <row r="79" spans="1:65" s="2" customFormat="1" ht="16.5" customHeight="1">
      <c r="A79" s="259"/>
      <c r="B79" s="31"/>
      <c r="C79" s="162">
        <v>3</v>
      </c>
      <c r="D79" s="162" t="s">
        <v>98</v>
      </c>
      <c r="E79" s="163" t="s">
        <v>107</v>
      </c>
      <c r="F79" s="164" t="s">
        <v>663</v>
      </c>
      <c r="G79" s="165" t="s">
        <v>101</v>
      </c>
      <c r="H79" s="166">
        <v>1</v>
      </c>
      <c r="I79" s="167"/>
      <c r="J79" s="168">
        <f t="shared" si="0"/>
        <v>0</v>
      </c>
      <c r="K79" s="164"/>
      <c r="L79" s="169"/>
      <c r="M79" s="170"/>
      <c r="N79" s="260"/>
      <c r="O79" s="261"/>
      <c r="P79" s="262"/>
      <c r="Q79" s="262"/>
      <c r="R79" s="262"/>
      <c r="S79" s="262"/>
      <c r="T79" s="173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R79" s="174"/>
      <c r="AT79" s="174"/>
      <c r="AU79" s="174"/>
      <c r="AY79" s="15"/>
      <c r="BE79" s="175"/>
      <c r="BF79" s="175"/>
      <c r="BG79" s="175"/>
      <c r="BH79" s="175"/>
      <c r="BI79" s="175"/>
      <c r="BJ79" s="15"/>
      <c r="BK79" s="175"/>
      <c r="BL79" s="15"/>
      <c r="BM79" s="174"/>
    </row>
    <row r="80" spans="1:65" s="2" customFormat="1" ht="16.5" customHeight="1">
      <c r="A80" s="259"/>
      <c r="B80" s="31"/>
      <c r="C80" s="162">
        <v>4</v>
      </c>
      <c r="D80" s="162" t="s">
        <v>98</v>
      </c>
      <c r="E80" s="163" t="s">
        <v>110</v>
      </c>
      <c r="F80" s="164" t="s">
        <v>100</v>
      </c>
      <c r="G80" s="165" t="s">
        <v>101</v>
      </c>
      <c r="H80" s="166">
        <v>2</v>
      </c>
      <c r="I80" s="167"/>
      <c r="J80" s="168">
        <f t="shared" si="0"/>
        <v>0</v>
      </c>
      <c r="K80" s="164"/>
      <c r="L80" s="169"/>
      <c r="M80" s="170"/>
      <c r="N80" s="260"/>
      <c r="O80" s="261"/>
      <c r="P80" s="262"/>
      <c r="Q80" s="262"/>
      <c r="R80" s="262"/>
      <c r="S80" s="262"/>
      <c r="T80" s="173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R80" s="174"/>
      <c r="AT80" s="174"/>
      <c r="AU80" s="174"/>
      <c r="AY80" s="15"/>
      <c r="BE80" s="175"/>
      <c r="BF80" s="175"/>
      <c r="BG80" s="175"/>
      <c r="BH80" s="175"/>
      <c r="BI80" s="175"/>
      <c r="BJ80" s="15"/>
      <c r="BK80" s="175"/>
      <c r="BL80" s="15"/>
      <c r="BM80" s="174"/>
    </row>
    <row r="81" spans="1:65" s="2" customFormat="1" ht="16.5" customHeight="1">
      <c r="A81" s="30"/>
      <c r="B81" s="31"/>
      <c r="C81" s="162">
        <v>5</v>
      </c>
      <c r="D81" s="162" t="s">
        <v>98</v>
      </c>
      <c r="E81" s="163" t="s">
        <v>113</v>
      </c>
      <c r="F81" s="164" t="s">
        <v>105</v>
      </c>
      <c r="G81" s="165" t="s">
        <v>101</v>
      </c>
      <c r="H81" s="166">
        <v>11</v>
      </c>
      <c r="I81" s="167"/>
      <c r="J81" s="168">
        <f t="shared" si="0"/>
        <v>0</v>
      </c>
      <c r="K81" s="164" t="s">
        <v>17</v>
      </c>
      <c r="L81" s="169"/>
      <c r="M81" s="170" t="s">
        <v>17</v>
      </c>
      <c r="N81" s="171" t="s">
        <v>37</v>
      </c>
      <c r="O81" s="60"/>
      <c r="P81" s="172">
        <f t="shared" si="1"/>
        <v>0</v>
      </c>
      <c r="Q81" s="172">
        <v>0</v>
      </c>
      <c r="R81" s="172">
        <f t="shared" si="2"/>
        <v>0</v>
      </c>
      <c r="S81" s="172">
        <v>0</v>
      </c>
      <c r="T81" s="173">
        <f t="shared" si="3"/>
        <v>0</v>
      </c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R81" s="174" t="s">
        <v>102</v>
      </c>
      <c r="AT81" s="174" t="s">
        <v>98</v>
      </c>
      <c r="AU81" s="174" t="s">
        <v>71</v>
      </c>
      <c r="AY81" s="15" t="s">
        <v>97</v>
      </c>
      <c r="BE81" s="175">
        <f t="shared" si="4"/>
        <v>0</v>
      </c>
      <c r="BF81" s="175">
        <f t="shared" si="5"/>
        <v>0</v>
      </c>
      <c r="BG81" s="175">
        <f t="shared" si="6"/>
        <v>0</v>
      </c>
      <c r="BH81" s="175">
        <f t="shared" si="7"/>
        <v>0</v>
      </c>
      <c r="BI81" s="175">
        <f t="shared" si="8"/>
        <v>0</v>
      </c>
      <c r="BJ81" s="15" t="s">
        <v>71</v>
      </c>
      <c r="BK81" s="175">
        <f t="shared" si="9"/>
        <v>0</v>
      </c>
      <c r="BL81" s="15" t="s">
        <v>96</v>
      </c>
      <c r="BM81" s="174" t="s">
        <v>106</v>
      </c>
    </row>
    <row r="82" spans="1:65" s="2" customFormat="1" ht="16.5" customHeight="1">
      <c r="A82" s="30"/>
      <c r="B82" s="31"/>
      <c r="C82" s="162">
        <v>6</v>
      </c>
      <c r="D82" s="162" t="s">
        <v>98</v>
      </c>
      <c r="E82" s="163" t="s">
        <v>116</v>
      </c>
      <c r="F82" s="164" t="s">
        <v>108</v>
      </c>
      <c r="G82" s="165" t="s">
        <v>101</v>
      </c>
      <c r="H82" s="166">
        <v>2</v>
      </c>
      <c r="I82" s="167"/>
      <c r="J82" s="168">
        <f t="shared" si="0"/>
        <v>0</v>
      </c>
      <c r="K82" s="164" t="s">
        <v>17</v>
      </c>
      <c r="L82" s="169"/>
      <c r="M82" s="170" t="s">
        <v>17</v>
      </c>
      <c r="N82" s="171" t="s">
        <v>37</v>
      </c>
      <c r="O82" s="60"/>
      <c r="P82" s="172">
        <f t="shared" si="1"/>
        <v>0</v>
      </c>
      <c r="Q82" s="172">
        <v>0</v>
      </c>
      <c r="R82" s="172">
        <f t="shared" si="2"/>
        <v>0</v>
      </c>
      <c r="S82" s="172">
        <v>0</v>
      </c>
      <c r="T82" s="173">
        <f t="shared" si="3"/>
        <v>0</v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R82" s="174" t="s">
        <v>102</v>
      </c>
      <c r="AT82" s="174" t="s">
        <v>98</v>
      </c>
      <c r="AU82" s="174" t="s">
        <v>71</v>
      </c>
      <c r="AY82" s="15" t="s">
        <v>97</v>
      </c>
      <c r="BE82" s="175">
        <f t="shared" si="4"/>
        <v>0</v>
      </c>
      <c r="BF82" s="175">
        <f t="shared" si="5"/>
        <v>0</v>
      </c>
      <c r="BG82" s="175">
        <f t="shared" si="6"/>
        <v>0</v>
      </c>
      <c r="BH82" s="175">
        <f t="shared" si="7"/>
        <v>0</v>
      </c>
      <c r="BI82" s="175">
        <f t="shared" si="8"/>
        <v>0</v>
      </c>
      <c r="BJ82" s="15" t="s">
        <v>71</v>
      </c>
      <c r="BK82" s="175">
        <f t="shared" si="9"/>
        <v>0</v>
      </c>
      <c r="BL82" s="15" t="s">
        <v>96</v>
      </c>
      <c r="BM82" s="174" t="s">
        <v>109</v>
      </c>
    </row>
    <row r="83" spans="1:65" s="2" customFormat="1" ht="16.5" customHeight="1">
      <c r="A83" s="30"/>
      <c r="B83" s="31"/>
      <c r="C83" s="162">
        <v>7</v>
      </c>
      <c r="D83" s="162" t="s">
        <v>98</v>
      </c>
      <c r="E83" s="163" t="s">
        <v>119</v>
      </c>
      <c r="F83" s="164" t="s">
        <v>111</v>
      </c>
      <c r="G83" s="165" t="s">
        <v>101</v>
      </c>
      <c r="H83" s="166">
        <v>11</v>
      </c>
      <c r="I83" s="167"/>
      <c r="J83" s="168">
        <f t="shared" si="0"/>
        <v>0</v>
      </c>
      <c r="K83" s="164" t="s">
        <v>17</v>
      </c>
      <c r="L83" s="169"/>
      <c r="M83" s="170" t="s">
        <v>17</v>
      </c>
      <c r="N83" s="171" t="s">
        <v>37</v>
      </c>
      <c r="O83" s="60"/>
      <c r="P83" s="172">
        <f t="shared" si="1"/>
        <v>0</v>
      </c>
      <c r="Q83" s="172">
        <v>0</v>
      </c>
      <c r="R83" s="172">
        <f t="shared" si="2"/>
        <v>0</v>
      </c>
      <c r="S83" s="172">
        <v>0</v>
      </c>
      <c r="T83" s="173">
        <f t="shared" si="3"/>
        <v>0</v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R83" s="174" t="s">
        <v>102</v>
      </c>
      <c r="AT83" s="174" t="s">
        <v>98</v>
      </c>
      <c r="AU83" s="174" t="s">
        <v>71</v>
      </c>
      <c r="AY83" s="15" t="s">
        <v>97</v>
      </c>
      <c r="BE83" s="175">
        <f t="shared" si="4"/>
        <v>0</v>
      </c>
      <c r="BF83" s="175">
        <f t="shared" si="5"/>
        <v>0</v>
      </c>
      <c r="BG83" s="175">
        <f t="shared" si="6"/>
        <v>0</v>
      </c>
      <c r="BH83" s="175">
        <f t="shared" si="7"/>
        <v>0</v>
      </c>
      <c r="BI83" s="175">
        <f t="shared" si="8"/>
        <v>0</v>
      </c>
      <c r="BJ83" s="15" t="s">
        <v>71</v>
      </c>
      <c r="BK83" s="175">
        <f t="shared" si="9"/>
        <v>0</v>
      </c>
      <c r="BL83" s="15" t="s">
        <v>96</v>
      </c>
      <c r="BM83" s="174" t="s">
        <v>112</v>
      </c>
    </row>
    <row r="84" spans="1:65" s="2" customFormat="1" ht="16.5" customHeight="1">
      <c r="A84" s="30"/>
      <c r="B84" s="31"/>
      <c r="C84" s="162">
        <v>8</v>
      </c>
      <c r="D84" s="162" t="s">
        <v>98</v>
      </c>
      <c r="E84" s="163" t="s">
        <v>122</v>
      </c>
      <c r="F84" s="164" t="s">
        <v>114</v>
      </c>
      <c r="G84" s="165" t="s">
        <v>101</v>
      </c>
      <c r="H84" s="166">
        <v>2</v>
      </c>
      <c r="I84" s="167"/>
      <c r="J84" s="168">
        <f t="shared" si="0"/>
        <v>0</v>
      </c>
      <c r="K84" s="164" t="s">
        <v>17</v>
      </c>
      <c r="L84" s="169"/>
      <c r="M84" s="170" t="s">
        <v>17</v>
      </c>
      <c r="N84" s="171" t="s">
        <v>37</v>
      </c>
      <c r="O84" s="60"/>
      <c r="P84" s="172">
        <f t="shared" si="1"/>
        <v>0</v>
      </c>
      <c r="Q84" s="172">
        <v>0</v>
      </c>
      <c r="R84" s="172">
        <f t="shared" si="2"/>
        <v>0</v>
      </c>
      <c r="S84" s="172">
        <v>0</v>
      </c>
      <c r="T84" s="173">
        <f t="shared" si="3"/>
        <v>0</v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R84" s="174" t="s">
        <v>102</v>
      </c>
      <c r="AT84" s="174" t="s">
        <v>98</v>
      </c>
      <c r="AU84" s="174" t="s">
        <v>71</v>
      </c>
      <c r="AY84" s="15" t="s">
        <v>97</v>
      </c>
      <c r="BE84" s="175">
        <f t="shared" si="4"/>
        <v>0</v>
      </c>
      <c r="BF84" s="175">
        <f t="shared" si="5"/>
        <v>0</v>
      </c>
      <c r="BG84" s="175">
        <f t="shared" si="6"/>
        <v>0</v>
      </c>
      <c r="BH84" s="175">
        <f t="shared" si="7"/>
        <v>0</v>
      </c>
      <c r="BI84" s="175">
        <f t="shared" si="8"/>
        <v>0</v>
      </c>
      <c r="BJ84" s="15" t="s">
        <v>71</v>
      </c>
      <c r="BK84" s="175">
        <f t="shared" si="9"/>
        <v>0</v>
      </c>
      <c r="BL84" s="15" t="s">
        <v>96</v>
      </c>
      <c r="BM84" s="174" t="s">
        <v>115</v>
      </c>
    </row>
    <row r="85" spans="1:65" s="2" customFormat="1" ht="16.5" customHeight="1">
      <c r="A85" s="30"/>
      <c r="B85" s="31"/>
      <c r="C85" s="162">
        <v>9</v>
      </c>
      <c r="D85" s="162" t="s">
        <v>98</v>
      </c>
      <c r="E85" s="163" t="s">
        <v>125</v>
      </c>
      <c r="F85" s="164" t="s">
        <v>117</v>
      </c>
      <c r="G85" s="165" t="s">
        <v>101</v>
      </c>
      <c r="H85" s="166">
        <v>11</v>
      </c>
      <c r="I85" s="167"/>
      <c r="J85" s="168">
        <f t="shared" si="0"/>
        <v>0</v>
      </c>
      <c r="K85" s="164" t="s">
        <v>17</v>
      </c>
      <c r="L85" s="169"/>
      <c r="M85" s="170" t="s">
        <v>17</v>
      </c>
      <c r="N85" s="171" t="s">
        <v>37</v>
      </c>
      <c r="O85" s="60"/>
      <c r="P85" s="172">
        <f t="shared" si="1"/>
        <v>0</v>
      </c>
      <c r="Q85" s="172">
        <v>0</v>
      </c>
      <c r="R85" s="172">
        <f t="shared" si="2"/>
        <v>0</v>
      </c>
      <c r="S85" s="172">
        <v>0</v>
      </c>
      <c r="T85" s="173">
        <f t="shared" si="3"/>
        <v>0</v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R85" s="174" t="s">
        <v>102</v>
      </c>
      <c r="AT85" s="174" t="s">
        <v>98</v>
      </c>
      <c r="AU85" s="174" t="s">
        <v>71</v>
      </c>
      <c r="AY85" s="15" t="s">
        <v>97</v>
      </c>
      <c r="BE85" s="175">
        <f t="shared" si="4"/>
        <v>0</v>
      </c>
      <c r="BF85" s="175">
        <f t="shared" si="5"/>
        <v>0</v>
      </c>
      <c r="BG85" s="175">
        <f t="shared" si="6"/>
        <v>0</v>
      </c>
      <c r="BH85" s="175">
        <f t="shared" si="7"/>
        <v>0</v>
      </c>
      <c r="BI85" s="175">
        <f t="shared" si="8"/>
        <v>0</v>
      </c>
      <c r="BJ85" s="15" t="s">
        <v>71</v>
      </c>
      <c r="BK85" s="175">
        <f t="shared" si="9"/>
        <v>0</v>
      </c>
      <c r="BL85" s="15" t="s">
        <v>96</v>
      </c>
      <c r="BM85" s="174" t="s">
        <v>118</v>
      </c>
    </row>
    <row r="86" spans="1:65" s="2" customFormat="1" ht="16.5" customHeight="1">
      <c r="A86" s="30"/>
      <c r="B86" s="31"/>
      <c r="C86" s="162">
        <v>10</v>
      </c>
      <c r="D86" s="162" t="s">
        <v>98</v>
      </c>
      <c r="E86" s="163" t="s">
        <v>128</v>
      </c>
      <c r="F86" s="164" t="s">
        <v>120</v>
      </c>
      <c r="G86" s="165" t="s">
        <v>101</v>
      </c>
      <c r="H86" s="166">
        <v>11</v>
      </c>
      <c r="I86" s="167"/>
      <c r="J86" s="168">
        <f t="shared" si="0"/>
        <v>0</v>
      </c>
      <c r="K86" s="164" t="s">
        <v>17</v>
      </c>
      <c r="L86" s="169"/>
      <c r="M86" s="170" t="s">
        <v>17</v>
      </c>
      <c r="N86" s="171" t="s">
        <v>37</v>
      </c>
      <c r="O86" s="60"/>
      <c r="P86" s="172">
        <f t="shared" si="1"/>
        <v>0</v>
      </c>
      <c r="Q86" s="172">
        <v>0</v>
      </c>
      <c r="R86" s="172">
        <f t="shared" si="2"/>
        <v>0</v>
      </c>
      <c r="S86" s="172">
        <v>0</v>
      </c>
      <c r="T86" s="173">
        <f t="shared" si="3"/>
        <v>0</v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R86" s="174" t="s">
        <v>102</v>
      </c>
      <c r="AT86" s="174" t="s">
        <v>98</v>
      </c>
      <c r="AU86" s="174" t="s">
        <v>71</v>
      </c>
      <c r="AY86" s="15" t="s">
        <v>97</v>
      </c>
      <c r="BE86" s="175">
        <f t="shared" si="4"/>
        <v>0</v>
      </c>
      <c r="BF86" s="175">
        <f t="shared" si="5"/>
        <v>0</v>
      </c>
      <c r="BG86" s="175">
        <f t="shared" si="6"/>
        <v>0</v>
      </c>
      <c r="BH86" s="175">
        <f t="shared" si="7"/>
        <v>0</v>
      </c>
      <c r="BI86" s="175">
        <f t="shared" si="8"/>
        <v>0</v>
      </c>
      <c r="BJ86" s="15" t="s">
        <v>71</v>
      </c>
      <c r="BK86" s="175">
        <f t="shared" si="9"/>
        <v>0</v>
      </c>
      <c r="BL86" s="15" t="s">
        <v>96</v>
      </c>
      <c r="BM86" s="174" t="s">
        <v>121</v>
      </c>
    </row>
    <row r="87" spans="1:65" s="2" customFormat="1" ht="16.5" customHeight="1">
      <c r="A87" s="259"/>
      <c r="B87" s="31"/>
      <c r="C87" s="162">
        <v>11</v>
      </c>
      <c r="D87" s="162" t="s">
        <v>98</v>
      </c>
      <c r="E87" s="163" t="s">
        <v>131</v>
      </c>
      <c r="F87" s="164" t="s">
        <v>664</v>
      </c>
      <c r="G87" s="165" t="s">
        <v>101</v>
      </c>
      <c r="H87" s="166">
        <v>11</v>
      </c>
      <c r="I87" s="167"/>
      <c r="J87" s="168">
        <f t="shared" si="0"/>
        <v>0</v>
      </c>
      <c r="K87" s="164"/>
      <c r="L87" s="169"/>
      <c r="M87" s="170"/>
      <c r="N87" s="260"/>
      <c r="O87" s="261"/>
      <c r="P87" s="262">
        <f t="shared" si="1"/>
        <v>0</v>
      </c>
      <c r="Q87" s="262"/>
      <c r="R87" s="262"/>
      <c r="S87" s="262"/>
      <c r="T87" s="173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R87" s="174"/>
      <c r="AT87" s="174"/>
      <c r="AU87" s="174"/>
      <c r="AY87" s="15"/>
      <c r="BE87" s="175"/>
      <c r="BF87" s="175"/>
      <c r="BG87" s="175"/>
      <c r="BH87" s="175"/>
      <c r="BI87" s="175"/>
      <c r="BJ87" s="15"/>
      <c r="BK87" s="175">
        <f t="shared" si="9"/>
        <v>0</v>
      </c>
      <c r="BL87" s="15"/>
      <c r="BM87" s="174"/>
    </row>
    <row r="88" spans="1:65" s="2" customFormat="1" ht="16.5" customHeight="1">
      <c r="A88" s="30"/>
      <c r="B88" s="31"/>
      <c r="C88" s="162">
        <v>12</v>
      </c>
      <c r="D88" s="162" t="s">
        <v>98</v>
      </c>
      <c r="E88" s="163" t="s">
        <v>134</v>
      </c>
      <c r="F88" s="164" t="s">
        <v>123</v>
      </c>
      <c r="G88" s="165" t="s">
        <v>101</v>
      </c>
      <c r="H88" s="166">
        <v>11</v>
      </c>
      <c r="I88" s="167"/>
      <c r="J88" s="168">
        <f t="shared" si="0"/>
        <v>0</v>
      </c>
      <c r="K88" s="164" t="s">
        <v>17</v>
      </c>
      <c r="L88" s="169"/>
      <c r="M88" s="170" t="s">
        <v>17</v>
      </c>
      <c r="N88" s="171" t="s">
        <v>37</v>
      </c>
      <c r="O88" s="60"/>
      <c r="P88" s="172">
        <f t="shared" si="1"/>
        <v>0</v>
      </c>
      <c r="Q88" s="172">
        <v>0</v>
      </c>
      <c r="R88" s="172">
        <f t="shared" si="2"/>
        <v>0</v>
      </c>
      <c r="S88" s="172">
        <v>0</v>
      </c>
      <c r="T88" s="173">
        <f t="shared" si="3"/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R88" s="174" t="s">
        <v>102</v>
      </c>
      <c r="AT88" s="174" t="s">
        <v>98</v>
      </c>
      <c r="AU88" s="174" t="s">
        <v>71</v>
      </c>
      <c r="AY88" s="15" t="s">
        <v>97</v>
      </c>
      <c r="BE88" s="175">
        <f t="shared" si="4"/>
        <v>0</v>
      </c>
      <c r="BF88" s="175">
        <f t="shared" si="5"/>
        <v>0</v>
      </c>
      <c r="BG88" s="175">
        <f t="shared" si="6"/>
        <v>0</v>
      </c>
      <c r="BH88" s="175">
        <f t="shared" si="7"/>
        <v>0</v>
      </c>
      <c r="BI88" s="175">
        <f t="shared" si="8"/>
        <v>0</v>
      </c>
      <c r="BJ88" s="15" t="s">
        <v>71</v>
      </c>
      <c r="BK88" s="175">
        <f t="shared" si="9"/>
        <v>0</v>
      </c>
      <c r="BL88" s="15" t="s">
        <v>96</v>
      </c>
      <c r="BM88" s="174" t="s">
        <v>124</v>
      </c>
    </row>
    <row r="89" spans="1:65" s="2" customFormat="1" ht="16.5" customHeight="1">
      <c r="A89" s="259"/>
      <c r="B89" s="31"/>
      <c r="C89" s="162">
        <v>13</v>
      </c>
      <c r="D89" s="162" t="s">
        <v>98</v>
      </c>
      <c r="E89" s="163" t="s">
        <v>137</v>
      </c>
      <c r="F89" s="164" t="s">
        <v>665</v>
      </c>
      <c r="G89" s="165" t="s">
        <v>101</v>
      </c>
      <c r="H89" s="166">
        <v>11</v>
      </c>
      <c r="I89" s="167"/>
      <c r="J89" s="168">
        <f t="shared" si="0"/>
        <v>0</v>
      </c>
      <c r="K89" s="164"/>
      <c r="L89" s="169"/>
      <c r="M89" s="170"/>
      <c r="N89" s="260"/>
      <c r="O89" s="261"/>
      <c r="P89" s="262">
        <f t="shared" si="1"/>
        <v>0</v>
      </c>
      <c r="Q89" s="262"/>
      <c r="R89" s="262"/>
      <c r="S89" s="262"/>
      <c r="T89" s="173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R89" s="174"/>
      <c r="AT89" s="174"/>
      <c r="AU89" s="174"/>
      <c r="AY89" s="15"/>
      <c r="BE89" s="175"/>
      <c r="BF89" s="175"/>
      <c r="BG89" s="175"/>
      <c r="BH89" s="175"/>
      <c r="BI89" s="175"/>
      <c r="BJ89" s="15"/>
      <c r="BK89" s="175">
        <f t="shared" si="9"/>
        <v>0</v>
      </c>
      <c r="BL89" s="15"/>
      <c r="BM89" s="174"/>
    </row>
    <row r="90" spans="1:65" s="2" customFormat="1" ht="16.5" customHeight="1">
      <c r="A90" s="30"/>
      <c r="B90" s="31"/>
      <c r="C90" s="162">
        <v>14</v>
      </c>
      <c r="D90" s="162" t="s">
        <v>98</v>
      </c>
      <c r="E90" s="163" t="s">
        <v>140</v>
      </c>
      <c r="F90" s="164" t="s">
        <v>126</v>
      </c>
      <c r="G90" s="165" t="s">
        <v>101</v>
      </c>
      <c r="H90" s="166">
        <v>2</v>
      </c>
      <c r="I90" s="167"/>
      <c r="J90" s="168">
        <f t="shared" si="0"/>
        <v>0</v>
      </c>
      <c r="K90" s="164" t="s">
        <v>17</v>
      </c>
      <c r="L90" s="169"/>
      <c r="M90" s="170" t="s">
        <v>17</v>
      </c>
      <c r="N90" s="171" t="s">
        <v>37</v>
      </c>
      <c r="O90" s="60"/>
      <c r="P90" s="172">
        <f t="shared" si="1"/>
        <v>0</v>
      </c>
      <c r="Q90" s="172">
        <v>0</v>
      </c>
      <c r="R90" s="172">
        <f t="shared" si="2"/>
        <v>0</v>
      </c>
      <c r="S90" s="172">
        <v>0</v>
      </c>
      <c r="T90" s="173">
        <f t="shared" si="3"/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74" t="s">
        <v>102</v>
      </c>
      <c r="AT90" s="174" t="s">
        <v>98</v>
      </c>
      <c r="AU90" s="174" t="s">
        <v>71</v>
      </c>
      <c r="AY90" s="15" t="s">
        <v>97</v>
      </c>
      <c r="BE90" s="175">
        <f t="shared" si="4"/>
        <v>0</v>
      </c>
      <c r="BF90" s="175">
        <f t="shared" si="5"/>
        <v>0</v>
      </c>
      <c r="BG90" s="175">
        <f t="shared" si="6"/>
        <v>0</v>
      </c>
      <c r="BH90" s="175">
        <f t="shared" si="7"/>
        <v>0</v>
      </c>
      <c r="BI90" s="175">
        <f t="shared" si="8"/>
        <v>0</v>
      </c>
      <c r="BJ90" s="15" t="s">
        <v>71</v>
      </c>
      <c r="BK90" s="175">
        <f t="shared" si="9"/>
        <v>0</v>
      </c>
      <c r="BL90" s="15" t="s">
        <v>96</v>
      </c>
      <c r="BM90" s="174" t="s">
        <v>127</v>
      </c>
    </row>
    <row r="91" spans="1:65" s="2" customFormat="1" ht="16.5" customHeight="1">
      <c r="A91" s="30"/>
      <c r="B91" s="31"/>
      <c r="C91" s="162">
        <v>15</v>
      </c>
      <c r="D91" s="162" t="s">
        <v>98</v>
      </c>
      <c r="E91" s="163" t="s">
        <v>143</v>
      </c>
      <c r="F91" s="164" t="s">
        <v>129</v>
      </c>
      <c r="G91" s="165" t="s">
        <v>101</v>
      </c>
      <c r="H91" s="166">
        <v>2</v>
      </c>
      <c r="I91" s="167"/>
      <c r="J91" s="168">
        <f t="shared" si="0"/>
        <v>0</v>
      </c>
      <c r="K91" s="164" t="s">
        <v>17</v>
      </c>
      <c r="L91" s="169"/>
      <c r="M91" s="170" t="s">
        <v>17</v>
      </c>
      <c r="N91" s="171" t="s">
        <v>37</v>
      </c>
      <c r="O91" s="60"/>
      <c r="P91" s="172">
        <f t="shared" si="1"/>
        <v>0</v>
      </c>
      <c r="Q91" s="172">
        <v>0</v>
      </c>
      <c r="R91" s="172">
        <f t="shared" si="2"/>
        <v>0</v>
      </c>
      <c r="S91" s="172">
        <v>0</v>
      </c>
      <c r="T91" s="173">
        <f t="shared" si="3"/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74" t="s">
        <v>102</v>
      </c>
      <c r="AT91" s="174" t="s">
        <v>98</v>
      </c>
      <c r="AU91" s="174" t="s">
        <v>71</v>
      </c>
      <c r="AY91" s="15" t="s">
        <v>97</v>
      </c>
      <c r="BE91" s="175">
        <f t="shared" si="4"/>
        <v>0</v>
      </c>
      <c r="BF91" s="175">
        <f t="shared" si="5"/>
        <v>0</v>
      </c>
      <c r="BG91" s="175">
        <f t="shared" si="6"/>
        <v>0</v>
      </c>
      <c r="BH91" s="175">
        <f t="shared" si="7"/>
        <v>0</v>
      </c>
      <c r="BI91" s="175">
        <f t="shared" si="8"/>
        <v>0</v>
      </c>
      <c r="BJ91" s="15" t="s">
        <v>71</v>
      </c>
      <c r="BK91" s="175">
        <f t="shared" si="9"/>
        <v>0</v>
      </c>
      <c r="BL91" s="15" t="s">
        <v>96</v>
      </c>
      <c r="BM91" s="174" t="s">
        <v>130</v>
      </c>
    </row>
    <row r="92" spans="1:65" s="2" customFormat="1" ht="16.5" customHeight="1">
      <c r="A92" s="30"/>
      <c r="B92" s="31"/>
      <c r="C92" s="162">
        <v>16</v>
      </c>
      <c r="D92" s="162" t="s">
        <v>98</v>
      </c>
      <c r="E92" s="163" t="s">
        <v>146</v>
      </c>
      <c r="F92" s="164" t="s">
        <v>132</v>
      </c>
      <c r="G92" s="165" t="s">
        <v>101</v>
      </c>
      <c r="H92" s="166">
        <v>1</v>
      </c>
      <c r="I92" s="167"/>
      <c r="J92" s="168">
        <f t="shared" si="0"/>
        <v>0</v>
      </c>
      <c r="K92" s="164" t="s">
        <v>17</v>
      </c>
      <c r="L92" s="169"/>
      <c r="M92" s="170" t="s">
        <v>17</v>
      </c>
      <c r="N92" s="171" t="s">
        <v>37</v>
      </c>
      <c r="O92" s="60"/>
      <c r="P92" s="172">
        <f t="shared" si="1"/>
        <v>0</v>
      </c>
      <c r="Q92" s="172">
        <v>0</v>
      </c>
      <c r="R92" s="172">
        <f t="shared" si="2"/>
        <v>0</v>
      </c>
      <c r="S92" s="172">
        <v>0</v>
      </c>
      <c r="T92" s="173">
        <f t="shared" si="3"/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74" t="s">
        <v>102</v>
      </c>
      <c r="AT92" s="174" t="s">
        <v>98</v>
      </c>
      <c r="AU92" s="174" t="s">
        <v>71</v>
      </c>
      <c r="AY92" s="15" t="s">
        <v>97</v>
      </c>
      <c r="BE92" s="175">
        <f t="shared" si="4"/>
        <v>0</v>
      </c>
      <c r="BF92" s="175">
        <f t="shared" si="5"/>
        <v>0</v>
      </c>
      <c r="BG92" s="175">
        <f t="shared" si="6"/>
        <v>0</v>
      </c>
      <c r="BH92" s="175">
        <f t="shared" si="7"/>
        <v>0</v>
      </c>
      <c r="BI92" s="175">
        <f t="shared" si="8"/>
        <v>0</v>
      </c>
      <c r="BJ92" s="15" t="s">
        <v>71</v>
      </c>
      <c r="BK92" s="175">
        <f t="shared" si="9"/>
        <v>0</v>
      </c>
      <c r="BL92" s="15" t="s">
        <v>96</v>
      </c>
      <c r="BM92" s="174" t="s">
        <v>133</v>
      </c>
    </row>
    <row r="93" spans="1:65" s="2" customFormat="1" ht="16.5" customHeight="1">
      <c r="A93" s="30"/>
      <c r="B93" s="31"/>
      <c r="C93" s="162">
        <v>17</v>
      </c>
      <c r="D93" s="162" t="s">
        <v>98</v>
      </c>
      <c r="E93" s="163" t="s">
        <v>149</v>
      </c>
      <c r="F93" s="164" t="s">
        <v>135</v>
      </c>
      <c r="G93" s="165" t="s">
        <v>101</v>
      </c>
      <c r="H93" s="166">
        <v>1</v>
      </c>
      <c r="I93" s="167"/>
      <c r="J93" s="168">
        <f t="shared" si="0"/>
        <v>0</v>
      </c>
      <c r="K93" s="164" t="s">
        <v>17</v>
      </c>
      <c r="L93" s="169"/>
      <c r="M93" s="170" t="s">
        <v>17</v>
      </c>
      <c r="N93" s="171" t="s">
        <v>37</v>
      </c>
      <c r="O93" s="60"/>
      <c r="P93" s="172">
        <f t="shared" si="1"/>
        <v>0</v>
      </c>
      <c r="Q93" s="172">
        <v>0</v>
      </c>
      <c r="R93" s="172">
        <f t="shared" si="2"/>
        <v>0</v>
      </c>
      <c r="S93" s="172">
        <v>0</v>
      </c>
      <c r="T93" s="173">
        <f t="shared" si="3"/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74" t="s">
        <v>102</v>
      </c>
      <c r="AT93" s="174" t="s">
        <v>98</v>
      </c>
      <c r="AU93" s="174" t="s">
        <v>71</v>
      </c>
      <c r="AY93" s="15" t="s">
        <v>97</v>
      </c>
      <c r="BE93" s="175">
        <f t="shared" si="4"/>
        <v>0</v>
      </c>
      <c r="BF93" s="175">
        <f t="shared" si="5"/>
        <v>0</v>
      </c>
      <c r="BG93" s="175">
        <f t="shared" si="6"/>
        <v>0</v>
      </c>
      <c r="BH93" s="175">
        <f t="shared" si="7"/>
        <v>0</v>
      </c>
      <c r="BI93" s="175">
        <f t="shared" si="8"/>
        <v>0</v>
      </c>
      <c r="BJ93" s="15" t="s">
        <v>71</v>
      </c>
      <c r="BK93" s="175">
        <f t="shared" si="9"/>
        <v>0</v>
      </c>
      <c r="BL93" s="15" t="s">
        <v>96</v>
      </c>
      <c r="BM93" s="174" t="s">
        <v>136</v>
      </c>
    </row>
    <row r="94" spans="1:65" s="2" customFormat="1" ht="16.5" customHeight="1">
      <c r="A94" s="30"/>
      <c r="B94" s="31"/>
      <c r="C94" s="162">
        <v>18</v>
      </c>
      <c r="D94" s="162" t="s">
        <v>98</v>
      </c>
      <c r="E94" s="163" t="s">
        <v>152</v>
      </c>
      <c r="F94" s="164" t="s">
        <v>138</v>
      </c>
      <c r="G94" s="165" t="s">
        <v>101</v>
      </c>
      <c r="H94" s="166">
        <v>11</v>
      </c>
      <c r="I94" s="167"/>
      <c r="J94" s="168">
        <f t="shared" si="0"/>
        <v>0</v>
      </c>
      <c r="K94" s="164" t="s">
        <v>17</v>
      </c>
      <c r="L94" s="169"/>
      <c r="M94" s="170" t="s">
        <v>17</v>
      </c>
      <c r="N94" s="171" t="s">
        <v>37</v>
      </c>
      <c r="O94" s="60"/>
      <c r="P94" s="172">
        <f t="shared" si="1"/>
        <v>0</v>
      </c>
      <c r="Q94" s="172">
        <v>0</v>
      </c>
      <c r="R94" s="172">
        <f t="shared" si="2"/>
        <v>0</v>
      </c>
      <c r="S94" s="172">
        <v>0</v>
      </c>
      <c r="T94" s="173">
        <f t="shared" si="3"/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74" t="s">
        <v>102</v>
      </c>
      <c r="AT94" s="174" t="s">
        <v>98</v>
      </c>
      <c r="AU94" s="174" t="s">
        <v>71</v>
      </c>
      <c r="AY94" s="15" t="s">
        <v>97</v>
      </c>
      <c r="BE94" s="175">
        <f t="shared" si="4"/>
        <v>0</v>
      </c>
      <c r="BF94" s="175">
        <f t="shared" si="5"/>
        <v>0</v>
      </c>
      <c r="BG94" s="175">
        <f t="shared" si="6"/>
        <v>0</v>
      </c>
      <c r="BH94" s="175">
        <f t="shared" si="7"/>
        <v>0</v>
      </c>
      <c r="BI94" s="175">
        <f t="shared" si="8"/>
        <v>0</v>
      </c>
      <c r="BJ94" s="15" t="s">
        <v>71</v>
      </c>
      <c r="BK94" s="175">
        <f t="shared" si="9"/>
        <v>0</v>
      </c>
      <c r="BL94" s="15" t="s">
        <v>96</v>
      </c>
      <c r="BM94" s="174" t="s">
        <v>139</v>
      </c>
    </row>
    <row r="95" spans="1:65" s="2" customFormat="1" ht="16.5" customHeight="1">
      <c r="A95" s="30"/>
      <c r="B95" s="31"/>
      <c r="C95" s="162">
        <v>19</v>
      </c>
      <c r="D95" s="162" t="s">
        <v>98</v>
      </c>
      <c r="E95" s="163" t="s">
        <v>155</v>
      </c>
      <c r="F95" s="164" t="s">
        <v>141</v>
      </c>
      <c r="G95" s="165" t="s">
        <v>101</v>
      </c>
      <c r="H95" s="166">
        <v>1</v>
      </c>
      <c r="I95" s="167"/>
      <c r="J95" s="168">
        <f t="shared" si="0"/>
        <v>0</v>
      </c>
      <c r="K95" s="164" t="s">
        <v>17</v>
      </c>
      <c r="L95" s="169"/>
      <c r="M95" s="170" t="s">
        <v>17</v>
      </c>
      <c r="N95" s="171" t="s">
        <v>37</v>
      </c>
      <c r="O95" s="60"/>
      <c r="P95" s="172">
        <f t="shared" si="1"/>
        <v>0</v>
      </c>
      <c r="Q95" s="172">
        <v>0</v>
      </c>
      <c r="R95" s="172">
        <f t="shared" si="2"/>
        <v>0</v>
      </c>
      <c r="S95" s="172">
        <v>0</v>
      </c>
      <c r="T95" s="173">
        <f t="shared" si="3"/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74" t="s">
        <v>102</v>
      </c>
      <c r="AT95" s="174" t="s">
        <v>98</v>
      </c>
      <c r="AU95" s="174" t="s">
        <v>71</v>
      </c>
      <c r="AY95" s="15" t="s">
        <v>97</v>
      </c>
      <c r="BE95" s="175">
        <f t="shared" si="4"/>
        <v>0</v>
      </c>
      <c r="BF95" s="175">
        <f t="shared" si="5"/>
        <v>0</v>
      </c>
      <c r="BG95" s="175">
        <f t="shared" si="6"/>
        <v>0</v>
      </c>
      <c r="BH95" s="175">
        <f t="shared" si="7"/>
        <v>0</v>
      </c>
      <c r="BI95" s="175">
        <f t="shared" si="8"/>
        <v>0</v>
      </c>
      <c r="BJ95" s="15" t="s">
        <v>71</v>
      </c>
      <c r="BK95" s="175">
        <f t="shared" si="9"/>
        <v>0</v>
      </c>
      <c r="BL95" s="15" t="s">
        <v>96</v>
      </c>
      <c r="BM95" s="174" t="s">
        <v>142</v>
      </c>
    </row>
    <row r="96" spans="1:65" s="2" customFormat="1" ht="16.5" customHeight="1">
      <c r="A96" s="30"/>
      <c r="B96" s="31"/>
      <c r="C96" s="162">
        <v>20</v>
      </c>
      <c r="D96" s="162" t="s">
        <v>98</v>
      </c>
      <c r="E96" s="163" t="s">
        <v>158</v>
      </c>
      <c r="F96" s="164" t="s">
        <v>144</v>
      </c>
      <c r="G96" s="165" t="s">
        <v>101</v>
      </c>
      <c r="H96" s="166">
        <v>1</v>
      </c>
      <c r="I96" s="167"/>
      <c r="J96" s="168">
        <f t="shared" si="0"/>
        <v>0</v>
      </c>
      <c r="K96" s="164" t="s">
        <v>17</v>
      </c>
      <c r="L96" s="169"/>
      <c r="M96" s="170" t="s">
        <v>17</v>
      </c>
      <c r="N96" s="171" t="s">
        <v>37</v>
      </c>
      <c r="O96" s="60"/>
      <c r="P96" s="172">
        <f t="shared" si="1"/>
        <v>0</v>
      </c>
      <c r="Q96" s="172">
        <v>0</v>
      </c>
      <c r="R96" s="172">
        <f t="shared" si="2"/>
        <v>0</v>
      </c>
      <c r="S96" s="172">
        <v>0</v>
      </c>
      <c r="T96" s="173">
        <f t="shared" si="3"/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74" t="s">
        <v>102</v>
      </c>
      <c r="AT96" s="174" t="s">
        <v>98</v>
      </c>
      <c r="AU96" s="174" t="s">
        <v>71</v>
      </c>
      <c r="AY96" s="15" t="s">
        <v>97</v>
      </c>
      <c r="BE96" s="175">
        <f t="shared" si="4"/>
        <v>0</v>
      </c>
      <c r="BF96" s="175">
        <f t="shared" si="5"/>
        <v>0</v>
      </c>
      <c r="BG96" s="175">
        <f t="shared" si="6"/>
        <v>0</v>
      </c>
      <c r="BH96" s="175">
        <f t="shared" si="7"/>
        <v>0</v>
      </c>
      <c r="BI96" s="175">
        <f t="shared" si="8"/>
        <v>0</v>
      </c>
      <c r="BJ96" s="15" t="s">
        <v>71</v>
      </c>
      <c r="BK96" s="175">
        <f t="shared" si="9"/>
        <v>0</v>
      </c>
      <c r="BL96" s="15" t="s">
        <v>96</v>
      </c>
      <c r="BM96" s="174" t="s">
        <v>145</v>
      </c>
    </row>
    <row r="97" spans="1:65" s="2" customFormat="1" ht="16.5" customHeight="1">
      <c r="A97" s="30"/>
      <c r="B97" s="31"/>
      <c r="C97" s="162">
        <v>21</v>
      </c>
      <c r="D97" s="162" t="s">
        <v>98</v>
      </c>
      <c r="E97" s="163" t="s">
        <v>161</v>
      </c>
      <c r="F97" s="164" t="s">
        <v>147</v>
      </c>
      <c r="G97" s="165" t="s">
        <v>101</v>
      </c>
      <c r="H97" s="166">
        <v>1</v>
      </c>
      <c r="I97" s="167"/>
      <c r="J97" s="168">
        <f t="shared" si="0"/>
        <v>0</v>
      </c>
      <c r="K97" s="164" t="s">
        <v>17</v>
      </c>
      <c r="L97" s="169"/>
      <c r="M97" s="170" t="s">
        <v>17</v>
      </c>
      <c r="N97" s="171" t="s">
        <v>37</v>
      </c>
      <c r="O97" s="60"/>
      <c r="P97" s="172">
        <f t="shared" si="1"/>
        <v>0</v>
      </c>
      <c r="Q97" s="172">
        <v>0</v>
      </c>
      <c r="R97" s="172">
        <f t="shared" si="2"/>
        <v>0</v>
      </c>
      <c r="S97" s="172">
        <v>0</v>
      </c>
      <c r="T97" s="173">
        <f t="shared" si="3"/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74" t="s">
        <v>102</v>
      </c>
      <c r="AT97" s="174" t="s">
        <v>98</v>
      </c>
      <c r="AU97" s="174" t="s">
        <v>71</v>
      </c>
      <c r="AY97" s="15" t="s">
        <v>97</v>
      </c>
      <c r="BE97" s="175">
        <f t="shared" si="4"/>
        <v>0</v>
      </c>
      <c r="BF97" s="175">
        <f t="shared" si="5"/>
        <v>0</v>
      </c>
      <c r="BG97" s="175">
        <f t="shared" si="6"/>
        <v>0</v>
      </c>
      <c r="BH97" s="175">
        <f t="shared" si="7"/>
        <v>0</v>
      </c>
      <c r="BI97" s="175">
        <f t="shared" si="8"/>
        <v>0</v>
      </c>
      <c r="BJ97" s="15" t="s">
        <v>71</v>
      </c>
      <c r="BK97" s="175">
        <f t="shared" si="9"/>
        <v>0</v>
      </c>
      <c r="BL97" s="15" t="s">
        <v>96</v>
      </c>
      <c r="BM97" s="174" t="s">
        <v>148</v>
      </c>
    </row>
    <row r="98" spans="1:65" s="2" customFormat="1" ht="16.5" customHeight="1">
      <c r="A98" s="30"/>
      <c r="B98" s="31"/>
      <c r="C98" s="162">
        <v>22</v>
      </c>
      <c r="D98" s="162" t="s">
        <v>98</v>
      </c>
      <c r="E98" s="163" t="s">
        <v>164</v>
      </c>
      <c r="F98" s="164" t="s">
        <v>150</v>
      </c>
      <c r="G98" s="165" t="s">
        <v>101</v>
      </c>
      <c r="H98" s="166">
        <v>1</v>
      </c>
      <c r="I98" s="167"/>
      <c r="J98" s="168">
        <f t="shared" si="0"/>
        <v>0</v>
      </c>
      <c r="K98" s="164" t="s">
        <v>17</v>
      </c>
      <c r="L98" s="169"/>
      <c r="M98" s="170" t="s">
        <v>17</v>
      </c>
      <c r="N98" s="171" t="s">
        <v>37</v>
      </c>
      <c r="O98" s="60"/>
      <c r="P98" s="172">
        <f t="shared" si="1"/>
        <v>0</v>
      </c>
      <c r="Q98" s="172">
        <v>0</v>
      </c>
      <c r="R98" s="172">
        <f t="shared" si="2"/>
        <v>0</v>
      </c>
      <c r="S98" s="172">
        <v>0</v>
      </c>
      <c r="T98" s="173">
        <f t="shared" si="3"/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74" t="s">
        <v>102</v>
      </c>
      <c r="AT98" s="174" t="s">
        <v>98</v>
      </c>
      <c r="AU98" s="174" t="s">
        <v>71</v>
      </c>
      <c r="AY98" s="15" t="s">
        <v>97</v>
      </c>
      <c r="BE98" s="175">
        <f t="shared" si="4"/>
        <v>0</v>
      </c>
      <c r="BF98" s="175">
        <f t="shared" si="5"/>
        <v>0</v>
      </c>
      <c r="BG98" s="175">
        <f t="shared" si="6"/>
        <v>0</v>
      </c>
      <c r="BH98" s="175">
        <f t="shared" si="7"/>
        <v>0</v>
      </c>
      <c r="BI98" s="175">
        <f t="shared" si="8"/>
        <v>0</v>
      </c>
      <c r="BJ98" s="15" t="s">
        <v>71</v>
      </c>
      <c r="BK98" s="175">
        <f t="shared" si="9"/>
        <v>0</v>
      </c>
      <c r="BL98" s="15" t="s">
        <v>96</v>
      </c>
      <c r="BM98" s="174" t="s">
        <v>151</v>
      </c>
    </row>
    <row r="99" spans="1:65" s="2" customFormat="1" ht="16.5" customHeight="1">
      <c r="A99" s="30"/>
      <c r="B99" s="31"/>
      <c r="C99" s="162">
        <v>23</v>
      </c>
      <c r="D99" s="162" t="s">
        <v>98</v>
      </c>
      <c r="E99" s="163" t="s">
        <v>167</v>
      </c>
      <c r="F99" s="164" t="s">
        <v>153</v>
      </c>
      <c r="G99" s="165" t="s">
        <v>101</v>
      </c>
      <c r="H99" s="166">
        <v>11</v>
      </c>
      <c r="I99" s="167"/>
      <c r="J99" s="168">
        <f t="shared" si="0"/>
        <v>0</v>
      </c>
      <c r="K99" s="164" t="s">
        <v>17</v>
      </c>
      <c r="L99" s="169"/>
      <c r="M99" s="170" t="s">
        <v>17</v>
      </c>
      <c r="N99" s="171" t="s">
        <v>37</v>
      </c>
      <c r="O99" s="60"/>
      <c r="P99" s="172">
        <f t="shared" si="1"/>
        <v>0</v>
      </c>
      <c r="Q99" s="172">
        <v>0</v>
      </c>
      <c r="R99" s="172">
        <f t="shared" si="2"/>
        <v>0</v>
      </c>
      <c r="S99" s="172">
        <v>0</v>
      </c>
      <c r="T99" s="173">
        <f t="shared" si="3"/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74" t="s">
        <v>102</v>
      </c>
      <c r="AT99" s="174" t="s">
        <v>98</v>
      </c>
      <c r="AU99" s="174" t="s">
        <v>71</v>
      </c>
      <c r="AY99" s="15" t="s">
        <v>97</v>
      </c>
      <c r="BE99" s="175">
        <f t="shared" si="4"/>
        <v>0</v>
      </c>
      <c r="BF99" s="175">
        <f t="shared" si="5"/>
        <v>0</v>
      </c>
      <c r="BG99" s="175">
        <f t="shared" si="6"/>
        <v>0</v>
      </c>
      <c r="BH99" s="175">
        <f t="shared" si="7"/>
        <v>0</v>
      </c>
      <c r="BI99" s="175">
        <f t="shared" si="8"/>
        <v>0</v>
      </c>
      <c r="BJ99" s="15" t="s">
        <v>71</v>
      </c>
      <c r="BK99" s="175">
        <f t="shared" si="9"/>
        <v>0</v>
      </c>
      <c r="BL99" s="15" t="s">
        <v>96</v>
      </c>
      <c r="BM99" s="174" t="s">
        <v>154</v>
      </c>
    </row>
    <row r="100" spans="1:65" s="2" customFormat="1" ht="16.5" customHeight="1">
      <c r="A100" s="259"/>
      <c r="B100" s="31"/>
      <c r="C100" s="162">
        <v>24</v>
      </c>
      <c r="D100" s="162" t="s">
        <v>98</v>
      </c>
      <c r="E100" s="163" t="s">
        <v>169</v>
      </c>
      <c r="F100" s="164" t="s">
        <v>666</v>
      </c>
      <c r="G100" s="165" t="s">
        <v>101</v>
      </c>
      <c r="H100" s="166">
        <v>11</v>
      </c>
      <c r="I100" s="167"/>
      <c r="J100" s="168">
        <f t="shared" si="0"/>
        <v>0</v>
      </c>
      <c r="K100" s="164"/>
      <c r="L100" s="169"/>
      <c r="M100" s="170"/>
      <c r="N100" s="260"/>
      <c r="O100" s="261"/>
      <c r="P100" s="262">
        <f t="shared" si="1"/>
        <v>0</v>
      </c>
      <c r="Q100" s="262"/>
      <c r="R100" s="262"/>
      <c r="S100" s="262"/>
      <c r="T100" s="173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R100" s="174"/>
      <c r="AT100" s="174"/>
      <c r="AU100" s="174"/>
      <c r="AY100" s="15"/>
      <c r="BE100" s="175"/>
      <c r="BF100" s="175"/>
      <c r="BG100" s="175"/>
      <c r="BH100" s="175"/>
      <c r="BI100" s="175"/>
      <c r="BJ100" s="15"/>
      <c r="BK100" s="175">
        <f t="shared" si="9"/>
        <v>0</v>
      </c>
      <c r="BL100" s="15"/>
      <c r="BM100" s="174"/>
    </row>
    <row r="101" spans="1:65" s="2" customFormat="1" ht="16.5" customHeight="1">
      <c r="A101" s="30"/>
      <c r="B101" s="31"/>
      <c r="C101" s="162">
        <v>25</v>
      </c>
      <c r="D101" s="162" t="s">
        <v>98</v>
      </c>
      <c r="E101" s="163" t="s">
        <v>170</v>
      </c>
      <c r="F101" s="164" t="s">
        <v>156</v>
      </c>
      <c r="G101" s="165" t="s">
        <v>101</v>
      </c>
      <c r="H101" s="166">
        <v>11</v>
      </c>
      <c r="I101" s="167"/>
      <c r="J101" s="168">
        <f t="shared" si="0"/>
        <v>0</v>
      </c>
      <c r="K101" s="164" t="s">
        <v>17</v>
      </c>
      <c r="L101" s="169"/>
      <c r="M101" s="170" t="s">
        <v>17</v>
      </c>
      <c r="N101" s="171" t="s">
        <v>37</v>
      </c>
      <c r="O101" s="60"/>
      <c r="P101" s="172">
        <f t="shared" si="1"/>
        <v>0</v>
      </c>
      <c r="Q101" s="172">
        <v>0</v>
      </c>
      <c r="R101" s="172">
        <f t="shared" si="2"/>
        <v>0</v>
      </c>
      <c r="S101" s="172">
        <v>0</v>
      </c>
      <c r="T101" s="173">
        <f t="shared" si="3"/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74" t="s">
        <v>102</v>
      </c>
      <c r="AT101" s="174" t="s">
        <v>98</v>
      </c>
      <c r="AU101" s="174" t="s">
        <v>71</v>
      </c>
      <c r="AY101" s="15" t="s">
        <v>97</v>
      </c>
      <c r="BE101" s="175">
        <f t="shared" si="4"/>
        <v>0</v>
      </c>
      <c r="BF101" s="175">
        <f t="shared" si="5"/>
        <v>0</v>
      </c>
      <c r="BG101" s="175">
        <f t="shared" si="6"/>
        <v>0</v>
      </c>
      <c r="BH101" s="175">
        <f t="shared" si="7"/>
        <v>0</v>
      </c>
      <c r="BI101" s="175">
        <f t="shared" si="8"/>
        <v>0</v>
      </c>
      <c r="BJ101" s="15" t="s">
        <v>71</v>
      </c>
      <c r="BK101" s="175">
        <f t="shared" si="9"/>
        <v>0</v>
      </c>
      <c r="BL101" s="15" t="s">
        <v>96</v>
      </c>
      <c r="BM101" s="174" t="s">
        <v>157</v>
      </c>
    </row>
    <row r="102" spans="1:65" s="2" customFormat="1" ht="16.5" customHeight="1">
      <c r="A102" s="30"/>
      <c r="B102" s="31"/>
      <c r="C102" s="162">
        <v>26</v>
      </c>
      <c r="D102" s="162" t="s">
        <v>98</v>
      </c>
      <c r="E102" s="163" t="s">
        <v>171</v>
      </c>
      <c r="F102" s="164" t="s">
        <v>159</v>
      </c>
      <c r="G102" s="165" t="s">
        <v>101</v>
      </c>
      <c r="H102" s="166">
        <v>1</v>
      </c>
      <c r="I102" s="167"/>
      <c r="J102" s="168">
        <f t="shared" si="0"/>
        <v>0</v>
      </c>
      <c r="K102" s="164" t="s">
        <v>17</v>
      </c>
      <c r="L102" s="169"/>
      <c r="M102" s="170" t="s">
        <v>17</v>
      </c>
      <c r="N102" s="171" t="s">
        <v>37</v>
      </c>
      <c r="O102" s="60"/>
      <c r="P102" s="172">
        <f t="shared" si="1"/>
        <v>0</v>
      </c>
      <c r="Q102" s="172">
        <v>0</v>
      </c>
      <c r="R102" s="172">
        <f t="shared" si="2"/>
        <v>0</v>
      </c>
      <c r="S102" s="172">
        <v>0</v>
      </c>
      <c r="T102" s="173">
        <f t="shared" si="3"/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74" t="s">
        <v>102</v>
      </c>
      <c r="AT102" s="174" t="s">
        <v>98</v>
      </c>
      <c r="AU102" s="174" t="s">
        <v>71</v>
      </c>
      <c r="AY102" s="15" t="s">
        <v>97</v>
      </c>
      <c r="BE102" s="175">
        <f t="shared" si="4"/>
        <v>0</v>
      </c>
      <c r="BF102" s="175">
        <f t="shared" si="5"/>
        <v>0</v>
      </c>
      <c r="BG102" s="175">
        <f t="shared" si="6"/>
        <v>0</v>
      </c>
      <c r="BH102" s="175">
        <f t="shared" si="7"/>
        <v>0</v>
      </c>
      <c r="BI102" s="175">
        <f t="shared" si="8"/>
        <v>0</v>
      </c>
      <c r="BJ102" s="15" t="s">
        <v>71</v>
      </c>
      <c r="BK102" s="175">
        <f t="shared" si="9"/>
        <v>0</v>
      </c>
      <c r="BL102" s="15" t="s">
        <v>96</v>
      </c>
      <c r="BM102" s="174" t="s">
        <v>160</v>
      </c>
    </row>
    <row r="103" spans="1:65" s="2" customFormat="1" ht="16.5" customHeight="1">
      <c r="A103" s="30"/>
      <c r="B103" s="31"/>
      <c r="C103" s="162">
        <v>27</v>
      </c>
      <c r="D103" s="162" t="s">
        <v>98</v>
      </c>
      <c r="E103" s="163" t="s">
        <v>172</v>
      </c>
      <c r="F103" s="164" t="s">
        <v>162</v>
      </c>
      <c r="G103" s="165" t="s">
        <v>101</v>
      </c>
      <c r="H103" s="166">
        <v>1</v>
      </c>
      <c r="I103" s="167"/>
      <c r="J103" s="168">
        <f t="shared" si="0"/>
        <v>0</v>
      </c>
      <c r="K103" s="164" t="s">
        <v>17</v>
      </c>
      <c r="L103" s="169"/>
      <c r="M103" s="170" t="s">
        <v>17</v>
      </c>
      <c r="N103" s="171" t="s">
        <v>37</v>
      </c>
      <c r="O103" s="60"/>
      <c r="P103" s="172">
        <f t="shared" si="1"/>
        <v>0</v>
      </c>
      <c r="Q103" s="172">
        <v>0</v>
      </c>
      <c r="R103" s="172">
        <f t="shared" si="2"/>
        <v>0</v>
      </c>
      <c r="S103" s="172">
        <v>0</v>
      </c>
      <c r="T103" s="173">
        <f t="shared" si="3"/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74" t="s">
        <v>102</v>
      </c>
      <c r="AT103" s="174" t="s">
        <v>98</v>
      </c>
      <c r="AU103" s="174" t="s">
        <v>71</v>
      </c>
      <c r="AY103" s="15" t="s">
        <v>97</v>
      </c>
      <c r="BE103" s="175">
        <f t="shared" si="4"/>
        <v>0</v>
      </c>
      <c r="BF103" s="175">
        <f t="shared" si="5"/>
        <v>0</v>
      </c>
      <c r="BG103" s="175">
        <f t="shared" si="6"/>
        <v>0</v>
      </c>
      <c r="BH103" s="175">
        <f t="shared" si="7"/>
        <v>0</v>
      </c>
      <c r="BI103" s="175">
        <f t="shared" si="8"/>
        <v>0</v>
      </c>
      <c r="BJ103" s="15" t="s">
        <v>71</v>
      </c>
      <c r="BK103" s="175">
        <f t="shared" si="9"/>
        <v>0</v>
      </c>
      <c r="BL103" s="15" t="s">
        <v>96</v>
      </c>
      <c r="BM103" s="174" t="s">
        <v>163</v>
      </c>
    </row>
    <row r="104" spans="1:65" s="2" customFormat="1" ht="16.5" customHeight="1">
      <c r="A104" s="259"/>
      <c r="B104" s="31"/>
      <c r="C104" s="162">
        <v>28</v>
      </c>
      <c r="D104" s="162" t="s">
        <v>98</v>
      </c>
      <c r="E104" s="163" t="s">
        <v>173</v>
      </c>
      <c r="F104" s="164" t="s">
        <v>667</v>
      </c>
      <c r="G104" s="165" t="s">
        <v>101</v>
      </c>
      <c r="H104" s="166">
        <v>30</v>
      </c>
      <c r="I104" s="167"/>
      <c r="J104" s="168">
        <f t="shared" si="0"/>
        <v>0</v>
      </c>
      <c r="K104" s="164"/>
      <c r="L104" s="169"/>
      <c r="M104" s="170"/>
      <c r="N104" s="260"/>
      <c r="O104" s="261"/>
      <c r="P104" s="262">
        <f t="shared" si="1"/>
        <v>0</v>
      </c>
      <c r="Q104" s="262"/>
      <c r="R104" s="262"/>
      <c r="S104" s="262"/>
      <c r="T104" s="173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R104" s="174"/>
      <c r="AT104" s="174"/>
      <c r="AU104" s="174"/>
      <c r="AY104" s="15"/>
      <c r="BE104" s="175"/>
      <c r="BF104" s="175"/>
      <c r="BG104" s="175"/>
      <c r="BH104" s="175"/>
      <c r="BI104" s="175"/>
      <c r="BJ104" s="15"/>
      <c r="BK104" s="175">
        <f t="shared" si="9"/>
        <v>0</v>
      </c>
      <c r="BL104" s="15"/>
      <c r="BM104" s="174"/>
    </row>
    <row r="105" spans="1:65" s="2" customFormat="1" ht="16.5" customHeight="1">
      <c r="A105" s="259"/>
      <c r="B105" s="31"/>
      <c r="C105" s="162">
        <v>29</v>
      </c>
      <c r="D105" s="162" t="s">
        <v>98</v>
      </c>
      <c r="E105" s="163" t="s">
        <v>677</v>
      </c>
      <c r="F105" s="164" t="s">
        <v>668</v>
      </c>
      <c r="G105" s="165" t="s">
        <v>101</v>
      </c>
      <c r="H105" s="166">
        <v>6</v>
      </c>
      <c r="I105" s="167"/>
      <c r="J105" s="168">
        <f t="shared" si="0"/>
        <v>0</v>
      </c>
      <c r="K105" s="164"/>
      <c r="L105" s="169"/>
      <c r="M105" s="170"/>
      <c r="N105" s="260"/>
      <c r="O105" s="261"/>
      <c r="P105" s="262">
        <f t="shared" si="1"/>
        <v>0</v>
      </c>
      <c r="Q105" s="262"/>
      <c r="R105" s="262"/>
      <c r="S105" s="262"/>
      <c r="T105" s="173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R105" s="174"/>
      <c r="AT105" s="174"/>
      <c r="AU105" s="174"/>
      <c r="AY105" s="15"/>
      <c r="BE105" s="175"/>
      <c r="BF105" s="175"/>
      <c r="BG105" s="175"/>
      <c r="BH105" s="175"/>
      <c r="BI105" s="175"/>
      <c r="BJ105" s="15"/>
      <c r="BK105" s="175">
        <f t="shared" si="9"/>
        <v>0</v>
      </c>
      <c r="BL105" s="15"/>
      <c r="BM105" s="174"/>
    </row>
    <row r="106" spans="1:65" s="2" customFormat="1" ht="16.5" customHeight="1">
      <c r="A106" s="259"/>
      <c r="B106" s="31"/>
      <c r="C106" s="162">
        <v>30</v>
      </c>
      <c r="D106" s="162" t="s">
        <v>98</v>
      </c>
      <c r="E106" s="163" t="s">
        <v>678</v>
      </c>
      <c r="F106" s="164" t="s">
        <v>669</v>
      </c>
      <c r="G106" s="165" t="s">
        <v>101</v>
      </c>
      <c r="H106" s="166">
        <v>30</v>
      </c>
      <c r="I106" s="167"/>
      <c r="J106" s="168">
        <f t="shared" si="0"/>
        <v>0</v>
      </c>
      <c r="K106" s="164"/>
      <c r="L106" s="169"/>
      <c r="M106" s="170"/>
      <c r="N106" s="260"/>
      <c r="O106" s="261"/>
      <c r="P106" s="262">
        <f t="shared" si="1"/>
        <v>0</v>
      </c>
      <c r="Q106" s="262"/>
      <c r="R106" s="262"/>
      <c r="S106" s="262"/>
      <c r="T106" s="173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R106" s="174"/>
      <c r="AT106" s="174"/>
      <c r="AU106" s="174"/>
      <c r="AY106" s="15"/>
      <c r="BE106" s="175"/>
      <c r="BF106" s="175"/>
      <c r="BG106" s="175"/>
      <c r="BH106" s="175"/>
      <c r="BI106" s="175"/>
      <c r="BJ106" s="15"/>
      <c r="BK106" s="175">
        <f t="shared" si="9"/>
        <v>0</v>
      </c>
      <c r="BL106" s="15"/>
      <c r="BM106" s="174"/>
    </row>
    <row r="107" spans="1:65" s="2" customFormat="1" ht="16.5" customHeight="1">
      <c r="A107" s="259"/>
      <c r="B107" s="31"/>
      <c r="C107" s="162">
        <v>31</v>
      </c>
      <c r="D107" s="162" t="s">
        <v>98</v>
      </c>
      <c r="E107" s="163" t="s">
        <v>679</v>
      </c>
      <c r="F107" s="164" t="s">
        <v>670</v>
      </c>
      <c r="G107" s="165" t="s">
        <v>101</v>
      </c>
      <c r="H107" s="166">
        <v>30</v>
      </c>
      <c r="I107" s="167"/>
      <c r="J107" s="168">
        <f t="shared" si="0"/>
        <v>0</v>
      </c>
      <c r="K107" s="164"/>
      <c r="L107" s="169"/>
      <c r="M107" s="170"/>
      <c r="N107" s="260"/>
      <c r="O107" s="261"/>
      <c r="P107" s="262">
        <f t="shared" si="1"/>
        <v>0</v>
      </c>
      <c r="Q107" s="262"/>
      <c r="R107" s="262"/>
      <c r="S107" s="262"/>
      <c r="T107" s="173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R107" s="174"/>
      <c r="AT107" s="174"/>
      <c r="AU107" s="174"/>
      <c r="AY107" s="15"/>
      <c r="BE107" s="175"/>
      <c r="BF107" s="175"/>
      <c r="BG107" s="175"/>
      <c r="BH107" s="175"/>
      <c r="BI107" s="175"/>
      <c r="BJ107" s="15"/>
      <c r="BK107" s="175">
        <f t="shared" si="9"/>
        <v>0</v>
      </c>
      <c r="BL107" s="15"/>
      <c r="BM107" s="174"/>
    </row>
    <row r="108" spans="1:65" s="2" customFormat="1" ht="16.5" customHeight="1">
      <c r="A108" s="259"/>
      <c r="B108" s="31"/>
      <c r="C108" s="162">
        <v>32</v>
      </c>
      <c r="D108" s="162" t="s">
        <v>98</v>
      </c>
      <c r="E108" s="163" t="s">
        <v>680</v>
      </c>
      <c r="F108" s="164" t="s">
        <v>671</v>
      </c>
      <c r="G108" s="165" t="s">
        <v>101</v>
      </c>
      <c r="H108" s="166">
        <v>15</v>
      </c>
      <c r="I108" s="167"/>
      <c r="J108" s="168">
        <f t="shared" si="0"/>
        <v>0</v>
      </c>
      <c r="K108" s="164"/>
      <c r="L108" s="169"/>
      <c r="M108" s="170"/>
      <c r="N108" s="260"/>
      <c r="O108" s="261"/>
      <c r="P108" s="262">
        <f t="shared" si="1"/>
        <v>0</v>
      </c>
      <c r="Q108" s="262"/>
      <c r="R108" s="262"/>
      <c r="S108" s="262"/>
      <c r="T108" s="173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R108" s="174"/>
      <c r="AT108" s="174"/>
      <c r="AU108" s="174"/>
      <c r="AY108" s="15"/>
      <c r="BE108" s="175"/>
      <c r="BF108" s="175"/>
      <c r="BG108" s="175"/>
      <c r="BH108" s="175"/>
      <c r="BI108" s="175"/>
      <c r="BJ108" s="15"/>
      <c r="BK108" s="175">
        <f t="shared" si="9"/>
        <v>0</v>
      </c>
      <c r="BL108" s="15"/>
      <c r="BM108" s="174"/>
    </row>
    <row r="109" spans="1:65" s="2" customFormat="1" ht="16.5" customHeight="1">
      <c r="A109" s="259"/>
      <c r="B109" s="31"/>
      <c r="C109" s="162">
        <v>33</v>
      </c>
      <c r="D109" s="162" t="s">
        <v>98</v>
      </c>
      <c r="E109" s="163" t="s">
        <v>681</v>
      </c>
      <c r="F109" s="164" t="s">
        <v>672</v>
      </c>
      <c r="G109" s="165" t="s">
        <v>101</v>
      </c>
      <c r="H109" s="166">
        <v>15</v>
      </c>
      <c r="I109" s="167"/>
      <c r="J109" s="168">
        <f t="shared" si="0"/>
        <v>0</v>
      </c>
      <c r="K109" s="164"/>
      <c r="L109" s="169"/>
      <c r="M109" s="170"/>
      <c r="N109" s="260"/>
      <c r="O109" s="261"/>
      <c r="P109" s="262">
        <f t="shared" si="1"/>
        <v>0</v>
      </c>
      <c r="Q109" s="262"/>
      <c r="R109" s="262"/>
      <c r="S109" s="262"/>
      <c r="T109" s="173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R109" s="174"/>
      <c r="AT109" s="174"/>
      <c r="AU109" s="174"/>
      <c r="AY109" s="15"/>
      <c r="BE109" s="175"/>
      <c r="BF109" s="175"/>
      <c r="BG109" s="175"/>
      <c r="BH109" s="175"/>
      <c r="BI109" s="175"/>
      <c r="BJ109" s="15"/>
      <c r="BK109" s="175">
        <f t="shared" si="9"/>
        <v>0</v>
      </c>
      <c r="BL109" s="15"/>
      <c r="BM109" s="174"/>
    </row>
    <row r="110" spans="1:65" s="2" customFormat="1" ht="16.5" customHeight="1">
      <c r="A110" s="259"/>
      <c r="B110" s="31"/>
      <c r="C110" s="162">
        <v>34</v>
      </c>
      <c r="D110" s="162" t="s">
        <v>98</v>
      </c>
      <c r="E110" s="163" t="s">
        <v>682</v>
      </c>
      <c r="F110" s="164" t="s">
        <v>673</v>
      </c>
      <c r="G110" s="165" t="s">
        <v>101</v>
      </c>
      <c r="H110" s="166">
        <v>15</v>
      </c>
      <c r="I110" s="167"/>
      <c r="J110" s="168">
        <f t="shared" si="0"/>
        <v>0</v>
      </c>
      <c r="K110" s="164"/>
      <c r="L110" s="169"/>
      <c r="M110" s="170"/>
      <c r="N110" s="260"/>
      <c r="O110" s="261"/>
      <c r="P110" s="262">
        <f t="shared" si="1"/>
        <v>0</v>
      </c>
      <c r="Q110" s="262"/>
      <c r="R110" s="262"/>
      <c r="S110" s="262"/>
      <c r="T110" s="173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R110" s="174"/>
      <c r="AT110" s="174"/>
      <c r="AU110" s="174"/>
      <c r="AY110" s="15"/>
      <c r="BE110" s="175"/>
      <c r="BF110" s="175"/>
      <c r="BG110" s="175"/>
      <c r="BH110" s="175"/>
      <c r="BI110" s="175"/>
      <c r="BJ110" s="15"/>
      <c r="BK110" s="175">
        <f t="shared" si="9"/>
        <v>0</v>
      </c>
      <c r="BL110" s="15"/>
      <c r="BM110" s="174"/>
    </row>
    <row r="111" spans="1:65" s="2" customFormat="1" ht="16.5" customHeight="1">
      <c r="A111" s="259"/>
      <c r="B111" s="31"/>
      <c r="C111" s="162">
        <v>35</v>
      </c>
      <c r="D111" s="162" t="s">
        <v>98</v>
      </c>
      <c r="E111" s="163" t="s">
        <v>683</v>
      </c>
      <c r="F111" s="164" t="s">
        <v>674</v>
      </c>
      <c r="G111" s="165" t="s">
        <v>101</v>
      </c>
      <c r="H111" s="166">
        <v>15</v>
      </c>
      <c r="I111" s="167"/>
      <c r="J111" s="168">
        <f t="shared" si="0"/>
        <v>0</v>
      </c>
      <c r="K111" s="164"/>
      <c r="L111" s="169"/>
      <c r="M111" s="170"/>
      <c r="N111" s="260"/>
      <c r="O111" s="261"/>
      <c r="P111" s="262">
        <f t="shared" si="1"/>
        <v>0</v>
      </c>
      <c r="Q111" s="262"/>
      <c r="R111" s="262"/>
      <c r="S111" s="262"/>
      <c r="T111" s="173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R111" s="174"/>
      <c r="AT111" s="174"/>
      <c r="AU111" s="174"/>
      <c r="AY111" s="15"/>
      <c r="BE111" s="175"/>
      <c r="BF111" s="175"/>
      <c r="BG111" s="175"/>
      <c r="BH111" s="175"/>
      <c r="BI111" s="175"/>
      <c r="BJ111" s="15"/>
      <c r="BK111" s="175">
        <f t="shared" si="9"/>
        <v>0</v>
      </c>
      <c r="BL111" s="15"/>
      <c r="BM111" s="174"/>
    </row>
    <row r="112" spans="1:65" s="2" customFormat="1" ht="16.5" customHeight="1">
      <c r="A112" s="259"/>
      <c r="B112" s="31"/>
      <c r="C112" s="162">
        <v>36</v>
      </c>
      <c r="D112" s="162" t="s">
        <v>98</v>
      </c>
      <c r="E112" s="163" t="s">
        <v>684</v>
      </c>
      <c r="F112" s="164" t="s">
        <v>675</v>
      </c>
      <c r="G112" s="165" t="s">
        <v>101</v>
      </c>
      <c r="H112" s="166">
        <v>15</v>
      </c>
      <c r="I112" s="167"/>
      <c r="J112" s="168">
        <f t="shared" si="0"/>
        <v>0</v>
      </c>
      <c r="K112" s="164"/>
      <c r="L112" s="169"/>
      <c r="M112" s="170"/>
      <c r="N112" s="260"/>
      <c r="O112" s="261"/>
      <c r="P112" s="262">
        <f t="shared" si="1"/>
        <v>0</v>
      </c>
      <c r="Q112" s="262"/>
      <c r="R112" s="262"/>
      <c r="S112" s="262"/>
      <c r="T112" s="173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R112" s="174"/>
      <c r="AT112" s="174"/>
      <c r="AU112" s="174"/>
      <c r="AY112" s="15"/>
      <c r="BE112" s="175"/>
      <c r="BF112" s="175"/>
      <c r="BG112" s="175"/>
      <c r="BH112" s="175"/>
      <c r="BI112" s="175"/>
      <c r="BJ112" s="15"/>
      <c r="BK112" s="175">
        <f t="shared" si="9"/>
        <v>0</v>
      </c>
      <c r="BL112" s="15"/>
      <c r="BM112" s="174"/>
    </row>
    <row r="113" spans="1:65" s="2" customFormat="1" ht="16.5" customHeight="1">
      <c r="A113" s="30"/>
      <c r="B113" s="31"/>
      <c r="C113" s="162">
        <v>37</v>
      </c>
      <c r="D113" s="162" t="s">
        <v>98</v>
      </c>
      <c r="E113" s="163" t="s">
        <v>685</v>
      </c>
      <c r="F113" s="164" t="s">
        <v>165</v>
      </c>
      <c r="G113" s="165" t="s">
        <v>101</v>
      </c>
      <c r="H113" s="166">
        <v>1</v>
      </c>
      <c r="I113" s="167"/>
      <c r="J113" s="168">
        <f t="shared" si="0"/>
        <v>0</v>
      </c>
      <c r="K113" s="164" t="s">
        <v>17</v>
      </c>
      <c r="L113" s="169"/>
      <c r="M113" s="170" t="s">
        <v>17</v>
      </c>
      <c r="N113" s="171" t="s">
        <v>37</v>
      </c>
      <c r="O113" s="60"/>
      <c r="P113" s="172">
        <f t="shared" si="1"/>
        <v>0</v>
      </c>
      <c r="Q113" s="172">
        <v>0</v>
      </c>
      <c r="R113" s="172">
        <f t="shared" si="2"/>
        <v>0</v>
      </c>
      <c r="S113" s="172">
        <v>0</v>
      </c>
      <c r="T113" s="173">
        <f t="shared" si="3"/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74" t="s">
        <v>102</v>
      </c>
      <c r="AT113" s="174" t="s">
        <v>98</v>
      </c>
      <c r="AU113" s="174" t="s">
        <v>71</v>
      </c>
      <c r="AY113" s="15" t="s">
        <v>97</v>
      </c>
      <c r="BE113" s="175">
        <f t="shared" si="4"/>
        <v>0</v>
      </c>
      <c r="BF113" s="175">
        <f t="shared" si="5"/>
        <v>0</v>
      </c>
      <c r="BG113" s="175">
        <f t="shared" si="6"/>
        <v>0</v>
      </c>
      <c r="BH113" s="175">
        <f t="shared" si="7"/>
        <v>0</v>
      </c>
      <c r="BI113" s="175">
        <f t="shared" si="8"/>
        <v>0</v>
      </c>
      <c r="BJ113" s="15" t="s">
        <v>71</v>
      </c>
      <c r="BK113" s="175">
        <f t="shared" si="9"/>
        <v>0</v>
      </c>
      <c r="BL113" s="15" t="s">
        <v>96</v>
      </c>
      <c r="BM113" s="174" t="s">
        <v>166</v>
      </c>
    </row>
    <row r="114" spans="1:65" s="2" customFormat="1" ht="16.5" customHeight="1">
      <c r="A114" s="30"/>
      <c r="B114" s="31"/>
      <c r="C114" s="162">
        <v>38</v>
      </c>
      <c r="D114" s="162" t="s">
        <v>98</v>
      </c>
      <c r="E114" s="163" t="s">
        <v>686</v>
      </c>
      <c r="F114" s="164" t="s">
        <v>676</v>
      </c>
      <c r="G114" s="165" t="s">
        <v>101</v>
      </c>
      <c r="H114" s="166">
        <v>30</v>
      </c>
      <c r="I114" s="167"/>
      <c r="J114" s="168">
        <f t="shared" si="0"/>
        <v>0</v>
      </c>
      <c r="K114" s="164" t="s">
        <v>17</v>
      </c>
      <c r="L114" s="169"/>
      <c r="M114" s="170" t="s">
        <v>17</v>
      </c>
      <c r="N114" s="171" t="s">
        <v>37</v>
      </c>
      <c r="O114" s="60"/>
      <c r="P114" s="172">
        <f t="shared" si="1"/>
        <v>0</v>
      </c>
      <c r="Q114" s="172">
        <v>0</v>
      </c>
      <c r="R114" s="172">
        <f t="shared" si="2"/>
        <v>0</v>
      </c>
      <c r="S114" s="172">
        <v>0</v>
      </c>
      <c r="T114" s="173">
        <f t="shared" si="3"/>
        <v>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R114" s="174" t="s">
        <v>102</v>
      </c>
      <c r="AT114" s="174" t="s">
        <v>98</v>
      </c>
      <c r="AU114" s="174" t="s">
        <v>71</v>
      </c>
      <c r="AY114" s="15" t="s">
        <v>97</v>
      </c>
      <c r="BE114" s="175">
        <f t="shared" si="4"/>
        <v>0</v>
      </c>
      <c r="BF114" s="175">
        <f t="shared" si="5"/>
        <v>0</v>
      </c>
      <c r="BG114" s="175">
        <f t="shared" si="6"/>
        <v>0</v>
      </c>
      <c r="BH114" s="175">
        <f t="shared" si="7"/>
        <v>0</v>
      </c>
      <c r="BI114" s="175">
        <f t="shared" si="8"/>
        <v>0</v>
      </c>
      <c r="BJ114" s="15" t="s">
        <v>71</v>
      </c>
      <c r="BK114" s="175">
        <f t="shared" si="9"/>
        <v>0</v>
      </c>
      <c r="BL114" s="15" t="s">
        <v>96</v>
      </c>
      <c r="BM114" s="174" t="s">
        <v>168</v>
      </c>
    </row>
    <row r="115" spans="1:65" s="2" customFormat="1" ht="16.5" customHeight="1">
      <c r="A115" s="30"/>
      <c r="B115" s="31"/>
      <c r="C115" s="162">
        <v>39</v>
      </c>
      <c r="D115" s="162" t="s">
        <v>98</v>
      </c>
      <c r="E115" s="163" t="s">
        <v>687</v>
      </c>
      <c r="F115" s="164" t="s">
        <v>174</v>
      </c>
      <c r="G115" s="165" t="s">
        <v>101</v>
      </c>
      <c r="H115" s="166">
        <v>30</v>
      </c>
      <c r="I115" s="167"/>
      <c r="J115" s="168">
        <f t="shared" si="0"/>
        <v>0</v>
      </c>
      <c r="K115" s="164" t="s">
        <v>17</v>
      </c>
      <c r="L115" s="169"/>
      <c r="M115" s="170" t="s">
        <v>17</v>
      </c>
      <c r="N115" s="171" t="s">
        <v>37</v>
      </c>
      <c r="O115" s="60"/>
      <c r="P115" s="172">
        <f t="shared" si="1"/>
        <v>0</v>
      </c>
      <c r="Q115" s="172">
        <v>0</v>
      </c>
      <c r="R115" s="172">
        <f t="shared" si="2"/>
        <v>0</v>
      </c>
      <c r="S115" s="172">
        <v>0</v>
      </c>
      <c r="T115" s="173">
        <f t="shared" si="3"/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74" t="s">
        <v>102</v>
      </c>
      <c r="AT115" s="174" t="s">
        <v>98</v>
      </c>
      <c r="AU115" s="174" t="s">
        <v>71</v>
      </c>
      <c r="AY115" s="15" t="s">
        <v>97</v>
      </c>
      <c r="BE115" s="175">
        <f t="shared" si="4"/>
        <v>0</v>
      </c>
      <c r="BF115" s="175">
        <f t="shared" si="5"/>
        <v>0</v>
      </c>
      <c r="BG115" s="175">
        <f t="shared" si="6"/>
        <v>0</v>
      </c>
      <c r="BH115" s="175">
        <f t="shared" si="7"/>
        <v>0</v>
      </c>
      <c r="BI115" s="175">
        <f t="shared" si="8"/>
        <v>0</v>
      </c>
      <c r="BJ115" s="15" t="s">
        <v>71</v>
      </c>
      <c r="BK115" s="175">
        <f t="shared" si="9"/>
        <v>0</v>
      </c>
      <c r="BL115" s="15" t="s">
        <v>96</v>
      </c>
      <c r="BM115" s="174" t="s">
        <v>175</v>
      </c>
    </row>
    <row r="116" spans="1:65" s="12" customFormat="1" ht="22.9" customHeight="1">
      <c r="B116" s="148"/>
      <c r="C116" s="149"/>
      <c r="D116" s="150" t="s">
        <v>65</v>
      </c>
      <c r="E116" s="176" t="s">
        <v>176</v>
      </c>
      <c r="F116" s="176" t="s">
        <v>95</v>
      </c>
      <c r="G116" s="149"/>
      <c r="H116" s="149"/>
      <c r="I116" s="152"/>
      <c r="J116" s="177">
        <f>SUM(J117:J244)</f>
        <v>0</v>
      </c>
      <c r="K116" s="149"/>
      <c r="L116" s="154"/>
      <c r="M116" s="155"/>
      <c r="N116" s="156"/>
      <c r="O116" s="156"/>
      <c r="P116" s="157">
        <f>SUM(P117:P244)</f>
        <v>0</v>
      </c>
      <c r="Q116" s="156"/>
      <c r="R116" s="157">
        <f>SUM(R117:R244)</f>
        <v>0</v>
      </c>
      <c r="S116" s="156"/>
      <c r="T116" s="158">
        <f>SUM(T117:T244)</f>
        <v>0</v>
      </c>
      <c r="AR116" s="159" t="s">
        <v>96</v>
      </c>
      <c r="AT116" s="160" t="s">
        <v>65</v>
      </c>
      <c r="AU116" s="160" t="s">
        <v>71</v>
      </c>
      <c r="AY116" s="159" t="s">
        <v>97</v>
      </c>
      <c r="BK116" s="161">
        <f>SUM(BK117:BK244)</f>
        <v>0</v>
      </c>
    </row>
    <row r="117" spans="1:65" s="2" customFormat="1" ht="16.5" customHeight="1">
      <c r="A117" s="30"/>
      <c r="B117" s="31"/>
      <c r="C117" s="162">
        <v>40</v>
      </c>
      <c r="D117" s="162" t="s">
        <v>98</v>
      </c>
      <c r="E117" s="163" t="s">
        <v>177</v>
      </c>
      <c r="F117" s="164" t="s">
        <v>141</v>
      </c>
      <c r="G117" s="165" t="s">
        <v>101</v>
      </c>
      <c r="H117" s="166">
        <v>1</v>
      </c>
      <c r="I117" s="167"/>
      <c r="J117" s="168">
        <f t="shared" ref="J117:J151" si="10">ROUND(I117*H117,2)</f>
        <v>0</v>
      </c>
      <c r="K117" s="164" t="s">
        <v>17</v>
      </c>
      <c r="L117" s="169"/>
      <c r="M117" s="170" t="s">
        <v>17</v>
      </c>
      <c r="N117" s="171" t="s">
        <v>37</v>
      </c>
      <c r="O117" s="60"/>
      <c r="P117" s="172">
        <f t="shared" ref="P117:P147" si="11">O117*H117</f>
        <v>0</v>
      </c>
      <c r="Q117" s="172">
        <v>0</v>
      </c>
      <c r="R117" s="172">
        <f t="shared" ref="R117:R146" si="12">Q117*H117</f>
        <v>0</v>
      </c>
      <c r="S117" s="172">
        <v>0</v>
      </c>
      <c r="T117" s="173">
        <f t="shared" ref="T117:T146" si="13"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74" t="s">
        <v>102</v>
      </c>
      <c r="AT117" s="174" t="s">
        <v>98</v>
      </c>
      <c r="AU117" s="174" t="s">
        <v>73</v>
      </c>
      <c r="AY117" s="15" t="s">
        <v>97</v>
      </c>
      <c r="BE117" s="175">
        <f t="shared" ref="BE117:BE146" si="14">IF(N117="základní",J117,0)</f>
        <v>0</v>
      </c>
      <c r="BF117" s="175">
        <f t="shared" ref="BF117:BF146" si="15">IF(N117="snížená",J117,0)</f>
        <v>0</v>
      </c>
      <c r="BG117" s="175">
        <f t="shared" ref="BG117:BG146" si="16">IF(N117="zákl. přenesená",J117,0)</f>
        <v>0</v>
      </c>
      <c r="BH117" s="175">
        <f t="shared" ref="BH117:BH146" si="17">IF(N117="sníž. přenesená",J117,0)</f>
        <v>0</v>
      </c>
      <c r="BI117" s="175">
        <f t="shared" ref="BI117:BI146" si="18">IF(N117="nulová",J117,0)</f>
        <v>0</v>
      </c>
      <c r="BJ117" s="15" t="s">
        <v>71</v>
      </c>
      <c r="BK117" s="175">
        <f t="shared" ref="BK117:BK147" si="19">ROUND(I117*H117,2)</f>
        <v>0</v>
      </c>
      <c r="BL117" s="15" t="s">
        <v>96</v>
      </c>
      <c r="BM117" s="174" t="s">
        <v>178</v>
      </c>
    </row>
    <row r="118" spans="1:65" s="2" customFormat="1" ht="16.5" customHeight="1">
      <c r="A118" s="30"/>
      <c r="B118" s="31"/>
      <c r="C118" s="162">
        <v>41</v>
      </c>
      <c r="D118" s="162" t="s">
        <v>98</v>
      </c>
      <c r="E118" s="163" t="s">
        <v>179</v>
      </c>
      <c r="F118" s="164" t="s">
        <v>180</v>
      </c>
      <c r="G118" s="165" t="s">
        <v>101</v>
      </c>
      <c r="H118" s="166">
        <v>30</v>
      </c>
      <c r="I118" s="167"/>
      <c r="J118" s="168">
        <f t="shared" si="10"/>
        <v>0</v>
      </c>
      <c r="K118" s="164" t="s">
        <v>17</v>
      </c>
      <c r="L118" s="169"/>
      <c r="M118" s="170" t="s">
        <v>17</v>
      </c>
      <c r="N118" s="171" t="s">
        <v>37</v>
      </c>
      <c r="O118" s="60"/>
      <c r="P118" s="172">
        <f t="shared" si="11"/>
        <v>0</v>
      </c>
      <c r="Q118" s="172">
        <v>0</v>
      </c>
      <c r="R118" s="172">
        <f t="shared" si="12"/>
        <v>0</v>
      </c>
      <c r="S118" s="172">
        <v>0</v>
      </c>
      <c r="T118" s="173">
        <f t="shared" si="13"/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74" t="s">
        <v>102</v>
      </c>
      <c r="AT118" s="174" t="s">
        <v>98</v>
      </c>
      <c r="AU118" s="174" t="s">
        <v>73</v>
      </c>
      <c r="AY118" s="15" t="s">
        <v>97</v>
      </c>
      <c r="BE118" s="175">
        <f t="shared" si="14"/>
        <v>0</v>
      </c>
      <c r="BF118" s="175">
        <f t="shared" si="15"/>
        <v>0</v>
      </c>
      <c r="BG118" s="175">
        <f t="shared" si="16"/>
        <v>0</v>
      </c>
      <c r="BH118" s="175">
        <f t="shared" si="17"/>
        <v>0</v>
      </c>
      <c r="BI118" s="175">
        <f t="shared" si="18"/>
        <v>0</v>
      </c>
      <c r="BJ118" s="15" t="s">
        <v>71</v>
      </c>
      <c r="BK118" s="175">
        <f t="shared" si="19"/>
        <v>0</v>
      </c>
      <c r="BL118" s="15" t="s">
        <v>96</v>
      </c>
      <c r="BM118" s="174" t="s">
        <v>181</v>
      </c>
    </row>
    <row r="119" spans="1:65" s="2" customFormat="1" ht="16.5" customHeight="1">
      <c r="A119" s="30"/>
      <c r="B119" s="31"/>
      <c r="C119" s="162">
        <v>42</v>
      </c>
      <c r="D119" s="162" t="s">
        <v>98</v>
      </c>
      <c r="E119" s="163" t="s">
        <v>182</v>
      </c>
      <c r="F119" s="164" t="s">
        <v>183</v>
      </c>
      <c r="G119" s="165" t="s">
        <v>101</v>
      </c>
      <c r="H119" s="166">
        <v>1</v>
      </c>
      <c r="I119" s="167"/>
      <c r="J119" s="168">
        <f t="shared" si="10"/>
        <v>0</v>
      </c>
      <c r="K119" s="164" t="s">
        <v>17</v>
      </c>
      <c r="L119" s="169"/>
      <c r="M119" s="170" t="s">
        <v>17</v>
      </c>
      <c r="N119" s="171" t="s">
        <v>37</v>
      </c>
      <c r="O119" s="60"/>
      <c r="P119" s="172">
        <f t="shared" si="11"/>
        <v>0</v>
      </c>
      <c r="Q119" s="172">
        <v>0</v>
      </c>
      <c r="R119" s="172">
        <f t="shared" si="12"/>
        <v>0</v>
      </c>
      <c r="S119" s="172">
        <v>0</v>
      </c>
      <c r="T119" s="173">
        <f t="shared" si="13"/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74" t="s">
        <v>102</v>
      </c>
      <c r="AT119" s="174" t="s">
        <v>98</v>
      </c>
      <c r="AU119" s="174" t="s">
        <v>73</v>
      </c>
      <c r="AY119" s="15" t="s">
        <v>97</v>
      </c>
      <c r="BE119" s="175">
        <f t="shared" si="14"/>
        <v>0</v>
      </c>
      <c r="BF119" s="175">
        <f t="shared" si="15"/>
        <v>0</v>
      </c>
      <c r="BG119" s="175">
        <f t="shared" si="16"/>
        <v>0</v>
      </c>
      <c r="BH119" s="175">
        <f t="shared" si="17"/>
        <v>0</v>
      </c>
      <c r="BI119" s="175">
        <f t="shared" si="18"/>
        <v>0</v>
      </c>
      <c r="BJ119" s="15" t="s">
        <v>71</v>
      </c>
      <c r="BK119" s="175">
        <f t="shared" si="19"/>
        <v>0</v>
      </c>
      <c r="BL119" s="15" t="s">
        <v>96</v>
      </c>
      <c r="BM119" s="174" t="s">
        <v>184</v>
      </c>
    </row>
    <row r="120" spans="1:65" s="2" customFormat="1" ht="16.5" customHeight="1">
      <c r="A120" s="30"/>
      <c r="B120" s="31"/>
      <c r="C120" s="162">
        <v>43</v>
      </c>
      <c r="D120" s="162" t="s">
        <v>98</v>
      </c>
      <c r="E120" s="163" t="s">
        <v>185</v>
      </c>
      <c r="F120" s="164" t="s">
        <v>186</v>
      </c>
      <c r="G120" s="165" t="s">
        <v>101</v>
      </c>
      <c r="H120" s="166">
        <v>1</v>
      </c>
      <c r="I120" s="167"/>
      <c r="J120" s="168">
        <f t="shared" si="10"/>
        <v>0</v>
      </c>
      <c r="K120" s="164" t="s">
        <v>17</v>
      </c>
      <c r="L120" s="169"/>
      <c r="M120" s="170" t="s">
        <v>17</v>
      </c>
      <c r="N120" s="171" t="s">
        <v>37</v>
      </c>
      <c r="O120" s="60"/>
      <c r="P120" s="172">
        <f t="shared" si="11"/>
        <v>0</v>
      </c>
      <c r="Q120" s="172">
        <v>0</v>
      </c>
      <c r="R120" s="172">
        <f t="shared" si="12"/>
        <v>0</v>
      </c>
      <c r="S120" s="172">
        <v>0</v>
      </c>
      <c r="T120" s="173">
        <f t="shared" si="1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74" t="s">
        <v>102</v>
      </c>
      <c r="AT120" s="174" t="s">
        <v>98</v>
      </c>
      <c r="AU120" s="174" t="s">
        <v>73</v>
      </c>
      <c r="AY120" s="15" t="s">
        <v>97</v>
      </c>
      <c r="BE120" s="175">
        <f t="shared" si="14"/>
        <v>0</v>
      </c>
      <c r="BF120" s="175">
        <f t="shared" si="15"/>
        <v>0</v>
      </c>
      <c r="BG120" s="175">
        <f t="shared" si="16"/>
        <v>0</v>
      </c>
      <c r="BH120" s="175">
        <f t="shared" si="17"/>
        <v>0</v>
      </c>
      <c r="BI120" s="175">
        <f t="shared" si="18"/>
        <v>0</v>
      </c>
      <c r="BJ120" s="15" t="s">
        <v>71</v>
      </c>
      <c r="BK120" s="175">
        <f t="shared" si="19"/>
        <v>0</v>
      </c>
      <c r="BL120" s="15" t="s">
        <v>96</v>
      </c>
      <c r="BM120" s="174" t="s">
        <v>187</v>
      </c>
    </row>
    <row r="121" spans="1:65" s="2" customFormat="1" ht="16.5" customHeight="1">
      <c r="A121" s="30"/>
      <c r="B121" s="31"/>
      <c r="C121" s="162">
        <v>44</v>
      </c>
      <c r="D121" s="162" t="s">
        <v>98</v>
      </c>
      <c r="E121" s="163" t="s">
        <v>188</v>
      </c>
      <c r="F121" s="164" t="s">
        <v>189</v>
      </c>
      <c r="G121" s="165" t="s">
        <v>101</v>
      </c>
      <c r="H121" s="166">
        <v>1</v>
      </c>
      <c r="I121" s="167"/>
      <c r="J121" s="168">
        <f t="shared" si="10"/>
        <v>0</v>
      </c>
      <c r="K121" s="164" t="s">
        <v>17</v>
      </c>
      <c r="L121" s="169"/>
      <c r="M121" s="170" t="s">
        <v>17</v>
      </c>
      <c r="N121" s="171" t="s">
        <v>37</v>
      </c>
      <c r="O121" s="60"/>
      <c r="P121" s="172">
        <f t="shared" si="11"/>
        <v>0</v>
      </c>
      <c r="Q121" s="172">
        <v>0</v>
      </c>
      <c r="R121" s="172">
        <f t="shared" si="12"/>
        <v>0</v>
      </c>
      <c r="S121" s="172">
        <v>0</v>
      </c>
      <c r="T121" s="173">
        <f t="shared" si="1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74" t="s">
        <v>102</v>
      </c>
      <c r="AT121" s="174" t="s">
        <v>98</v>
      </c>
      <c r="AU121" s="174" t="s">
        <v>73</v>
      </c>
      <c r="AY121" s="15" t="s">
        <v>97</v>
      </c>
      <c r="BE121" s="175">
        <f t="shared" si="14"/>
        <v>0</v>
      </c>
      <c r="BF121" s="175">
        <f t="shared" si="15"/>
        <v>0</v>
      </c>
      <c r="BG121" s="175">
        <f t="shared" si="16"/>
        <v>0</v>
      </c>
      <c r="BH121" s="175">
        <f t="shared" si="17"/>
        <v>0</v>
      </c>
      <c r="BI121" s="175">
        <f t="shared" si="18"/>
        <v>0</v>
      </c>
      <c r="BJ121" s="15" t="s">
        <v>71</v>
      </c>
      <c r="BK121" s="175">
        <f t="shared" si="19"/>
        <v>0</v>
      </c>
      <c r="BL121" s="15" t="s">
        <v>96</v>
      </c>
      <c r="BM121" s="174" t="s">
        <v>190</v>
      </c>
    </row>
    <row r="122" spans="1:65" s="2" customFormat="1" ht="16.5" customHeight="1">
      <c r="A122" s="30"/>
      <c r="B122" s="31"/>
      <c r="C122" s="162">
        <v>45</v>
      </c>
      <c r="D122" s="162" t="s">
        <v>98</v>
      </c>
      <c r="E122" s="163" t="s">
        <v>191</v>
      </c>
      <c r="F122" s="164" t="s">
        <v>192</v>
      </c>
      <c r="G122" s="165" t="s">
        <v>101</v>
      </c>
      <c r="H122" s="166">
        <v>1</v>
      </c>
      <c r="I122" s="167"/>
      <c r="J122" s="168">
        <f t="shared" si="10"/>
        <v>0</v>
      </c>
      <c r="K122" s="164" t="s">
        <v>17</v>
      </c>
      <c r="L122" s="169"/>
      <c r="M122" s="170" t="s">
        <v>17</v>
      </c>
      <c r="N122" s="171" t="s">
        <v>37</v>
      </c>
      <c r="O122" s="60"/>
      <c r="P122" s="172">
        <f t="shared" si="11"/>
        <v>0</v>
      </c>
      <c r="Q122" s="172">
        <v>0</v>
      </c>
      <c r="R122" s="172">
        <f t="shared" si="12"/>
        <v>0</v>
      </c>
      <c r="S122" s="172">
        <v>0</v>
      </c>
      <c r="T122" s="173">
        <f t="shared" si="1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74" t="s">
        <v>102</v>
      </c>
      <c r="AT122" s="174" t="s">
        <v>98</v>
      </c>
      <c r="AU122" s="174" t="s">
        <v>73</v>
      </c>
      <c r="AY122" s="15" t="s">
        <v>97</v>
      </c>
      <c r="BE122" s="175">
        <f t="shared" si="14"/>
        <v>0</v>
      </c>
      <c r="BF122" s="175">
        <f t="shared" si="15"/>
        <v>0</v>
      </c>
      <c r="BG122" s="175">
        <f t="shared" si="16"/>
        <v>0</v>
      </c>
      <c r="BH122" s="175">
        <f t="shared" si="17"/>
        <v>0</v>
      </c>
      <c r="BI122" s="175">
        <f t="shared" si="18"/>
        <v>0</v>
      </c>
      <c r="BJ122" s="15" t="s">
        <v>71</v>
      </c>
      <c r="BK122" s="175">
        <f t="shared" si="19"/>
        <v>0</v>
      </c>
      <c r="BL122" s="15" t="s">
        <v>96</v>
      </c>
      <c r="BM122" s="174" t="s">
        <v>193</v>
      </c>
    </row>
    <row r="123" spans="1:65" s="2" customFormat="1" ht="16.5" customHeight="1">
      <c r="A123" s="30"/>
      <c r="B123" s="31"/>
      <c r="C123" s="162">
        <v>46</v>
      </c>
      <c r="D123" s="162" t="s">
        <v>98</v>
      </c>
      <c r="E123" s="163" t="s">
        <v>194</v>
      </c>
      <c r="F123" s="164" t="s">
        <v>195</v>
      </c>
      <c r="G123" s="165" t="s">
        <v>101</v>
      </c>
      <c r="H123" s="166">
        <v>1</v>
      </c>
      <c r="I123" s="167"/>
      <c r="J123" s="168">
        <f t="shared" si="10"/>
        <v>0</v>
      </c>
      <c r="K123" s="164" t="s">
        <v>17</v>
      </c>
      <c r="L123" s="169"/>
      <c r="M123" s="170" t="s">
        <v>17</v>
      </c>
      <c r="N123" s="171" t="s">
        <v>37</v>
      </c>
      <c r="O123" s="60"/>
      <c r="P123" s="172">
        <f t="shared" si="11"/>
        <v>0</v>
      </c>
      <c r="Q123" s="172">
        <v>0</v>
      </c>
      <c r="R123" s="172">
        <f t="shared" si="12"/>
        <v>0</v>
      </c>
      <c r="S123" s="172">
        <v>0</v>
      </c>
      <c r="T123" s="173">
        <f t="shared" si="1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74" t="s">
        <v>102</v>
      </c>
      <c r="AT123" s="174" t="s">
        <v>98</v>
      </c>
      <c r="AU123" s="174" t="s">
        <v>73</v>
      </c>
      <c r="AY123" s="15" t="s">
        <v>97</v>
      </c>
      <c r="BE123" s="175">
        <f t="shared" si="14"/>
        <v>0</v>
      </c>
      <c r="BF123" s="175">
        <f t="shared" si="15"/>
        <v>0</v>
      </c>
      <c r="BG123" s="175">
        <f t="shared" si="16"/>
        <v>0</v>
      </c>
      <c r="BH123" s="175">
        <f t="shared" si="17"/>
        <v>0</v>
      </c>
      <c r="BI123" s="175">
        <f t="shared" si="18"/>
        <v>0</v>
      </c>
      <c r="BJ123" s="15" t="s">
        <v>71</v>
      </c>
      <c r="BK123" s="175">
        <f t="shared" si="19"/>
        <v>0</v>
      </c>
      <c r="BL123" s="15" t="s">
        <v>96</v>
      </c>
      <c r="BM123" s="174" t="s">
        <v>196</v>
      </c>
    </row>
    <row r="124" spans="1:65" s="2" customFormat="1" ht="16.5" customHeight="1">
      <c r="A124" s="30"/>
      <c r="B124" s="31"/>
      <c r="C124" s="162">
        <v>47</v>
      </c>
      <c r="D124" s="162" t="s">
        <v>98</v>
      </c>
      <c r="E124" s="163" t="s">
        <v>197</v>
      </c>
      <c r="F124" s="164" t="s">
        <v>198</v>
      </c>
      <c r="G124" s="165" t="s">
        <v>101</v>
      </c>
      <c r="H124" s="166">
        <v>1</v>
      </c>
      <c r="I124" s="167"/>
      <c r="J124" s="168">
        <f t="shared" si="10"/>
        <v>0</v>
      </c>
      <c r="K124" s="164" t="s">
        <v>17</v>
      </c>
      <c r="L124" s="169"/>
      <c r="M124" s="170" t="s">
        <v>17</v>
      </c>
      <c r="N124" s="171" t="s">
        <v>37</v>
      </c>
      <c r="O124" s="60"/>
      <c r="P124" s="172">
        <f t="shared" si="11"/>
        <v>0</v>
      </c>
      <c r="Q124" s="172">
        <v>0</v>
      </c>
      <c r="R124" s="172">
        <f t="shared" si="12"/>
        <v>0</v>
      </c>
      <c r="S124" s="172">
        <v>0</v>
      </c>
      <c r="T124" s="173">
        <f t="shared" si="1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74" t="s">
        <v>102</v>
      </c>
      <c r="AT124" s="174" t="s">
        <v>98</v>
      </c>
      <c r="AU124" s="174" t="s">
        <v>73</v>
      </c>
      <c r="AY124" s="15" t="s">
        <v>97</v>
      </c>
      <c r="BE124" s="175">
        <f t="shared" si="14"/>
        <v>0</v>
      </c>
      <c r="BF124" s="175">
        <f t="shared" si="15"/>
        <v>0</v>
      </c>
      <c r="BG124" s="175">
        <f t="shared" si="16"/>
        <v>0</v>
      </c>
      <c r="BH124" s="175">
        <f t="shared" si="17"/>
        <v>0</v>
      </c>
      <c r="BI124" s="175">
        <f t="shared" si="18"/>
        <v>0</v>
      </c>
      <c r="BJ124" s="15" t="s">
        <v>71</v>
      </c>
      <c r="BK124" s="175">
        <f t="shared" si="19"/>
        <v>0</v>
      </c>
      <c r="BL124" s="15" t="s">
        <v>96</v>
      </c>
      <c r="BM124" s="174" t="s">
        <v>199</v>
      </c>
    </row>
    <row r="125" spans="1:65" s="2" customFormat="1" ht="16.5" customHeight="1">
      <c r="A125" s="30"/>
      <c r="B125" s="31"/>
      <c r="C125" s="162">
        <v>48</v>
      </c>
      <c r="D125" s="162" t="s">
        <v>98</v>
      </c>
      <c r="E125" s="163" t="s">
        <v>200</v>
      </c>
      <c r="F125" s="164" t="s">
        <v>201</v>
      </c>
      <c r="G125" s="165" t="s">
        <v>101</v>
      </c>
      <c r="H125" s="166">
        <v>1</v>
      </c>
      <c r="I125" s="167"/>
      <c r="J125" s="168">
        <f t="shared" si="10"/>
        <v>0</v>
      </c>
      <c r="K125" s="164" t="s">
        <v>17</v>
      </c>
      <c r="L125" s="169"/>
      <c r="M125" s="170" t="s">
        <v>17</v>
      </c>
      <c r="N125" s="171" t="s">
        <v>37</v>
      </c>
      <c r="O125" s="60"/>
      <c r="P125" s="172">
        <f t="shared" si="11"/>
        <v>0</v>
      </c>
      <c r="Q125" s="172">
        <v>0</v>
      </c>
      <c r="R125" s="172">
        <f t="shared" si="12"/>
        <v>0</v>
      </c>
      <c r="S125" s="172">
        <v>0</v>
      </c>
      <c r="T125" s="173">
        <f t="shared" si="1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74" t="s">
        <v>102</v>
      </c>
      <c r="AT125" s="174" t="s">
        <v>98</v>
      </c>
      <c r="AU125" s="174" t="s">
        <v>73</v>
      </c>
      <c r="AY125" s="15" t="s">
        <v>97</v>
      </c>
      <c r="BE125" s="175">
        <f t="shared" si="14"/>
        <v>0</v>
      </c>
      <c r="BF125" s="175">
        <f t="shared" si="15"/>
        <v>0</v>
      </c>
      <c r="BG125" s="175">
        <f t="shared" si="16"/>
        <v>0</v>
      </c>
      <c r="BH125" s="175">
        <f t="shared" si="17"/>
        <v>0</v>
      </c>
      <c r="BI125" s="175">
        <f t="shared" si="18"/>
        <v>0</v>
      </c>
      <c r="BJ125" s="15" t="s">
        <v>71</v>
      </c>
      <c r="BK125" s="175">
        <f t="shared" si="19"/>
        <v>0</v>
      </c>
      <c r="BL125" s="15" t="s">
        <v>96</v>
      </c>
      <c r="BM125" s="174" t="s">
        <v>202</v>
      </c>
    </row>
    <row r="126" spans="1:65" s="2" customFormat="1" ht="16.5" customHeight="1">
      <c r="A126" s="30"/>
      <c r="B126" s="31"/>
      <c r="C126" s="162">
        <v>49</v>
      </c>
      <c r="D126" s="162" t="s">
        <v>98</v>
      </c>
      <c r="E126" s="163" t="s">
        <v>203</v>
      </c>
      <c r="F126" s="164" t="s">
        <v>204</v>
      </c>
      <c r="G126" s="165" t="s">
        <v>101</v>
      </c>
      <c r="H126" s="166">
        <v>1</v>
      </c>
      <c r="I126" s="167"/>
      <c r="J126" s="168">
        <f t="shared" si="10"/>
        <v>0</v>
      </c>
      <c r="K126" s="164" t="s">
        <v>17</v>
      </c>
      <c r="L126" s="169"/>
      <c r="M126" s="170" t="s">
        <v>17</v>
      </c>
      <c r="N126" s="171" t="s">
        <v>37</v>
      </c>
      <c r="O126" s="60"/>
      <c r="P126" s="172">
        <f t="shared" si="11"/>
        <v>0</v>
      </c>
      <c r="Q126" s="172">
        <v>0</v>
      </c>
      <c r="R126" s="172">
        <f t="shared" si="12"/>
        <v>0</v>
      </c>
      <c r="S126" s="172">
        <v>0</v>
      </c>
      <c r="T126" s="173">
        <f t="shared" si="1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74" t="s">
        <v>102</v>
      </c>
      <c r="AT126" s="174" t="s">
        <v>98</v>
      </c>
      <c r="AU126" s="174" t="s">
        <v>73</v>
      </c>
      <c r="AY126" s="15" t="s">
        <v>97</v>
      </c>
      <c r="BE126" s="175">
        <f t="shared" si="14"/>
        <v>0</v>
      </c>
      <c r="BF126" s="175">
        <f t="shared" si="15"/>
        <v>0</v>
      </c>
      <c r="BG126" s="175">
        <f t="shared" si="16"/>
        <v>0</v>
      </c>
      <c r="BH126" s="175">
        <f t="shared" si="17"/>
        <v>0</v>
      </c>
      <c r="BI126" s="175">
        <f t="shared" si="18"/>
        <v>0</v>
      </c>
      <c r="BJ126" s="15" t="s">
        <v>71</v>
      </c>
      <c r="BK126" s="175">
        <f t="shared" si="19"/>
        <v>0</v>
      </c>
      <c r="BL126" s="15" t="s">
        <v>96</v>
      </c>
      <c r="BM126" s="174" t="s">
        <v>205</v>
      </c>
    </row>
    <row r="127" spans="1:65" s="2" customFormat="1" ht="16.5" customHeight="1">
      <c r="A127" s="30"/>
      <c r="B127" s="31"/>
      <c r="C127" s="162">
        <v>50</v>
      </c>
      <c r="D127" s="162" t="s">
        <v>98</v>
      </c>
      <c r="E127" s="163" t="s">
        <v>206</v>
      </c>
      <c r="F127" s="164" t="s">
        <v>207</v>
      </c>
      <c r="G127" s="165" t="s">
        <v>101</v>
      </c>
      <c r="H127" s="166">
        <v>1</v>
      </c>
      <c r="I127" s="167"/>
      <c r="J127" s="168">
        <f t="shared" si="10"/>
        <v>0</v>
      </c>
      <c r="K127" s="164" t="s">
        <v>17</v>
      </c>
      <c r="L127" s="169"/>
      <c r="M127" s="170" t="s">
        <v>17</v>
      </c>
      <c r="N127" s="171" t="s">
        <v>37</v>
      </c>
      <c r="O127" s="60"/>
      <c r="P127" s="172">
        <f t="shared" si="11"/>
        <v>0</v>
      </c>
      <c r="Q127" s="172">
        <v>0</v>
      </c>
      <c r="R127" s="172">
        <f t="shared" si="12"/>
        <v>0</v>
      </c>
      <c r="S127" s="172">
        <v>0</v>
      </c>
      <c r="T127" s="173">
        <f t="shared" si="1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74" t="s">
        <v>102</v>
      </c>
      <c r="AT127" s="174" t="s">
        <v>98</v>
      </c>
      <c r="AU127" s="174" t="s">
        <v>73</v>
      </c>
      <c r="AY127" s="15" t="s">
        <v>97</v>
      </c>
      <c r="BE127" s="175">
        <f t="shared" si="14"/>
        <v>0</v>
      </c>
      <c r="BF127" s="175">
        <f t="shared" si="15"/>
        <v>0</v>
      </c>
      <c r="BG127" s="175">
        <f t="shared" si="16"/>
        <v>0</v>
      </c>
      <c r="BH127" s="175">
        <f t="shared" si="17"/>
        <v>0</v>
      </c>
      <c r="BI127" s="175">
        <f t="shared" si="18"/>
        <v>0</v>
      </c>
      <c r="BJ127" s="15" t="s">
        <v>71</v>
      </c>
      <c r="BK127" s="175">
        <f t="shared" si="19"/>
        <v>0</v>
      </c>
      <c r="BL127" s="15" t="s">
        <v>96</v>
      </c>
      <c r="BM127" s="174" t="s">
        <v>208</v>
      </c>
    </row>
    <row r="128" spans="1:65" s="2" customFormat="1" ht="16.5" customHeight="1">
      <c r="A128" s="30"/>
      <c r="B128" s="31"/>
      <c r="C128" s="162">
        <v>51</v>
      </c>
      <c r="D128" s="162" t="s">
        <v>98</v>
      </c>
      <c r="E128" s="163" t="s">
        <v>209</v>
      </c>
      <c r="F128" s="164" t="s">
        <v>210</v>
      </c>
      <c r="G128" s="165" t="s">
        <v>101</v>
      </c>
      <c r="H128" s="166">
        <v>1</v>
      </c>
      <c r="I128" s="167"/>
      <c r="J128" s="168">
        <f t="shared" si="10"/>
        <v>0</v>
      </c>
      <c r="K128" s="164" t="s">
        <v>17</v>
      </c>
      <c r="L128" s="169"/>
      <c r="M128" s="170" t="s">
        <v>17</v>
      </c>
      <c r="N128" s="171" t="s">
        <v>37</v>
      </c>
      <c r="O128" s="60"/>
      <c r="P128" s="172">
        <f t="shared" si="11"/>
        <v>0</v>
      </c>
      <c r="Q128" s="172">
        <v>0</v>
      </c>
      <c r="R128" s="172">
        <f t="shared" si="12"/>
        <v>0</v>
      </c>
      <c r="S128" s="172">
        <v>0</v>
      </c>
      <c r="T128" s="173">
        <f t="shared" si="1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74" t="s">
        <v>102</v>
      </c>
      <c r="AT128" s="174" t="s">
        <v>98</v>
      </c>
      <c r="AU128" s="174" t="s">
        <v>73</v>
      </c>
      <c r="AY128" s="15" t="s">
        <v>97</v>
      </c>
      <c r="BE128" s="175">
        <f t="shared" si="14"/>
        <v>0</v>
      </c>
      <c r="BF128" s="175">
        <f t="shared" si="15"/>
        <v>0</v>
      </c>
      <c r="BG128" s="175">
        <f t="shared" si="16"/>
        <v>0</v>
      </c>
      <c r="BH128" s="175">
        <f t="shared" si="17"/>
        <v>0</v>
      </c>
      <c r="BI128" s="175">
        <f t="shared" si="18"/>
        <v>0</v>
      </c>
      <c r="BJ128" s="15" t="s">
        <v>71</v>
      </c>
      <c r="BK128" s="175">
        <f t="shared" si="19"/>
        <v>0</v>
      </c>
      <c r="BL128" s="15" t="s">
        <v>96</v>
      </c>
      <c r="BM128" s="174" t="s">
        <v>211</v>
      </c>
    </row>
    <row r="129" spans="1:65" s="2" customFormat="1" ht="16.5" customHeight="1">
      <c r="A129" s="30"/>
      <c r="B129" s="31"/>
      <c r="C129" s="162">
        <v>52</v>
      </c>
      <c r="D129" s="162" t="s">
        <v>98</v>
      </c>
      <c r="E129" s="163" t="s">
        <v>212</v>
      </c>
      <c r="F129" s="164" t="s">
        <v>213</v>
      </c>
      <c r="G129" s="165" t="s">
        <v>101</v>
      </c>
      <c r="H129" s="166">
        <v>1</v>
      </c>
      <c r="I129" s="167"/>
      <c r="J129" s="168">
        <f t="shared" si="10"/>
        <v>0</v>
      </c>
      <c r="K129" s="164" t="s">
        <v>17</v>
      </c>
      <c r="L129" s="169"/>
      <c r="M129" s="170" t="s">
        <v>17</v>
      </c>
      <c r="N129" s="171" t="s">
        <v>37</v>
      </c>
      <c r="O129" s="60"/>
      <c r="P129" s="172">
        <f t="shared" si="11"/>
        <v>0</v>
      </c>
      <c r="Q129" s="172">
        <v>0</v>
      </c>
      <c r="R129" s="172">
        <f t="shared" si="12"/>
        <v>0</v>
      </c>
      <c r="S129" s="172">
        <v>0</v>
      </c>
      <c r="T129" s="173">
        <f t="shared" si="1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74" t="s">
        <v>102</v>
      </c>
      <c r="AT129" s="174" t="s">
        <v>98</v>
      </c>
      <c r="AU129" s="174" t="s">
        <v>73</v>
      </c>
      <c r="AY129" s="15" t="s">
        <v>97</v>
      </c>
      <c r="BE129" s="175">
        <f t="shared" si="14"/>
        <v>0</v>
      </c>
      <c r="BF129" s="175">
        <f t="shared" si="15"/>
        <v>0</v>
      </c>
      <c r="BG129" s="175">
        <f t="shared" si="16"/>
        <v>0</v>
      </c>
      <c r="BH129" s="175">
        <f t="shared" si="17"/>
        <v>0</v>
      </c>
      <c r="BI129" s="175">
        <f t="shared" si="18"/>
        <v>0</v>
      </c>
      <c r="BJ129" s="15" t="s">
        <v>71</v>
      </c>
      <c r="BK129" s="175">
        <f t="shared" si="19"/>
        <v>0</v>
      </c>
      <c r="BL129" s="15" t="s">
        <v>96</v>
      </c>
      <c r="BM129" s="174" t="s">
        <v>214</v>
      </c>
    </row>
    <row r="130" spans="1:65" s="2" customFormat="1" ht="16.5" customHeight="1">
      <c r="A130" s="30"/>
      <c r="B130" s="31"/>
      <c r="C130" s="162">
        <v>53</v>
      </c>
      <c r="D130" s="162" t="s">
        <v>98</v>
      </c>
      <c r="E130" s="163" t="s">
        <v>215</v>
      </c>
      <c r="F130" s="164" t="s">
        <v>216</v>
      </c>
      <c r="G130" s="165" t="s">
        <v>101</v>
      </c>
      <c r="H130" s="166">
        <v>1</v>
      </c>
      <c r="I130" s="167"/>
      <c r="J130" s="168">
        <f t="shared" si="10"/>
        <v>0</v>
      </c>
      <c r="K130" s="164" t="s">
        <v>17</v>
      </c>
      <c r="L130" s="169"/>
      <c r="M130" s="170" t="s">
        <v>17</v>
      </c>
      <c r="N130" s="171" t="s">
        <v>37</v>
      </c>
      <c r="O130" s="60"/>
      <c r="P130" s="172">
        <f t="shared" si="11"/>
        <v>0</v>
      </c>
      <c r="Q130" s="172">
        <v>0</v>
      </c>
      <c r="R130" s="172">
        <f t="shared" si="12"/>
        <v>0</v>
      </c>
      <c r="S130" s="172">
        <v>0</v>
      </c>
      <c r="T130" s="173">
        <f t="shared" si="1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74" t="s">
        <v>102</v>
      </c>
      <c r="AT130" s="174" t="s">
        <v>98</v>
      </c>
      <c r="AU130" s="174" t="s">
        <v>73</v>
      </c>
      <c r="AY130" s="15" t="s">
        <v>97</v>
      </c>
      <c r="BE130" s="175">
        <f t="shared" si="14"/>
        <v>0</v>
      </c>
      <c r="BF130" s="175">
        <f t="shared" si="15"/>
        <v>0</v>
      </c>
      <c r="BG130" s="175">
        <f t="shared" si="16"/>
        <v>0</v>
      </c>
      <c r="BH130" s="175">
        <f t="shared" si="17"/>
        <v>0</v>
      </c>
      <c r="BI130" s="175">
        <f t="shared" si="18"/>
        <v>0</v>
      </c>
      <c r="BJ130" s="15" t="s">
        <v>71</v>
      </c>
      <c r="BK130" s="175">
        <f t="shared" si="19"/>
        <v>0</v>
      </c>
      <c r="BL130" s="15" t="s">
        <v>96</v>
      </c>
      <c r="BM130" s="174" t="s">
        <v>217</v>
      </c>
    </row>
    <row r="131" spans="1:65" s="2" customFormat="1" ht="16.5" customHeight="1">
      <c r="A131" s="30"/>
      <c r="B131" s="31"/>
      <c r="C131" s="162">
        <v>54</v>
      </c>
      <c r="D131" s="162" t="s">
        <v>98</v>
      </c>
      <c r="E131" s="163" t="s">
        <v>218</v>
      </c>
      <c r="F131" s="164" t="s">
        <v>219</v>
      </c>
      <c r="G131" s="165" t="s">
        <v>101</v>
      </c>
      <c r="H131" s="166">
        <v>1</v>
      </c>
      <c r="I131" s="167"/>
      <c r="J131" s="168">
        <f t="shared" si="10"/>
        <v>0</v>
      </c>
      <c r="K131" s="164" t="s">
        <v>17</v>
      </c>
      <c r="L131" s="169"/>
      <c r="M131" s="170" t="s">
        <v>17</v>
      </c>
      <c r="N131" s="171" t="s">
        <v>37</v>
      </c>
      <c r="O131" s="60"/>
      <c r="P131" s="172">
        <f t="shared" si="11"/>
        <v>0</v>
      </c>
      <c r="Q131" s="172">
        <v>0</v>
      </c>
      <c r="R131" s="172">
        <f t="shared" si="12"/>
        <v>0</v>
      </c>
      <c r="S131" s="172">
        <v>0</v>
      </c>
      <c r="T131" s="173">
        <f t="shared" si="1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74" t="s">
        <v>102</v>
      </c>
      <c r="AT131" s="174" t="s">
        <v>98</v>
      </c>
      <c r="AU131" s="174" t="s">
        <v>73</v>
      </c>
      <c r="AY131" s="15" t="s">
        <v>97</v>
      </c>
      <c r="BE131" s="175">
        <f t="shared" si="14"/>
        <v>0</v>
      </c>
      <c r="BF131" s="175">
        <f t="shared" si="15"/>
        <v>0</v>
      </c>
      <c r="BG131" s="175">
        <f t="shared" si="16"/>
        <v>0</v>
      </c>
      <c r="BH131" s="175">
        <f t="shared" si="17"/>
        <v>0</v>
      </c>
      <c r="BI131" s="175">
        <f t="shared" si="18"/>
        <v>0</v>
      </c>
      <c r="BJ131" s="15" t="s">
        <v>71</v>
      </c>
      <c r="BK131" s="175">
        <f t="shared" si="19"/>
        <v>0</v>
      </c>
      <c r="BL131" s="15" t="s">
        <v>96</v>
      </c>
      <c r="BM131" s="174" t="s">
        <v>220</v>
      </c>
    </row>
    <row r="132" spans="1:65" s="2" customFormat="1" ht="16.5" customHeight="1">
      <c r="A132" s="30"/>
      <c r="B132" s="31"/>
      <c r="C132" s="162">
        <v>55</v>
      </c>
      <c r="D132" s="162" t="s">
        <v>98</v>
      </c>
      <c r="E132" s="163" t="s">
        <v>221</v>
      </c>
      <c r="F132" s="164" t="s">
        <v>222</v>
      </c>
      <c r="G132" s="165" t="s">
        <v>101</v>
      </c>
      <c r="H132" s="166">
        <v>1</v>
      </c>
      <c r="I132" s="167"/>
      <c r="J132" s="168">
        <f t="shared" si="10"/>
        <v>0</v>
      </c>
      <c r="K132" s="164" t="s">
        <v>17</v>
      </c>
      <c r="L132" s="169"/>
      <c r="M132" s="170" t="s">
        <v>17</v>
      </c>
      <c r="N132" s="171" t="s">
        <v>37</v>
      </c>
      <c r="O132" s="60"/>
      <c r="P132" s="172">
        <f t="shared" si="11"/>
        <v>0</v>
      </c>
      <c r="Q132" s="172">
        <v>0</v>
      </c>
      <c r="R132" s="172">
        <f t="shared" si="12"/>
        <v>0</v>
      </c>
      <c r="S132" s="172">
        <v>0</v>
      </c>
      <c r="T132" s="173">
        <f t="shared" si="1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74" t="s">
        <v>102</v>
      </c>
      <c r="AT132" s="174" t="s">
        <v>98</v>
      </c>
      <c r="AU132" s="174" t="s">
        <v>73</v>
      </c>
      <c r="AY132" s="15" t="s">
        <v>97</v>
      </c>
      <c r="BE132" s="175">
        <f t="shared" si="14"/>
        <v>0</v>
      </c>
      <c r="BF132" s="175">
        <f t="shared" si="15"/>
        <v>0</v>
      </c>
      <c r="BG132" s="175">
        <f t="shared" si="16"/>
        <v>0</v>
      </c>
      <c r="BH132" s="175">
        <f t="shared" si="17"/>
        <v>0</v>
      </c>
      <c r="BI132" s="175">
        <f t="shared" si="18"/>
        <v>0</v>
      </c>
      <c r="BJ132" s="15" t="s">
        <v>71</v>
      </c>
      <c r="BK132" s="175">
        <f t="shared" si="19"/>
        <v>0</v>
      </c>
      <c r="BL132" s="15" t="s">
        <v>96</v>
      </c>
      <c r="BM132" s="174" t="s">
        <v>223</v>
      </c>
    </row>
    <row r="133" spans="1:65" s="2" customFormat="1" ht="16.5" customHeight="1">
      <c r="A133" s="30"/>
      <c r="B133" s="31"/>
      <c r="C133" s="162">
        <v>56</v>
      </c>
      <c r="D133" s="162" t="s">
        <v>98</v>
      </c>
      <c r="E133" s="163" t="s">
        <v>224</v>
      </c>
      <c r="F133" s="164" t="s">
        <v>225</v>
      </c>
      <c r="G133" s="165" t="s">
        <v>101</v>
      </c>
      <c r="H133" s="166">
        <v>1</v>
      </c>
      <c r="I133" s="167"/>
      <c r="J133" s="168">
        <f t="shared" si="10"/>
        <v>0</v>
      </c>
      <c r="K133" s="164" t="s">
        <v>17</v>
      </c>
      <c r="L133" s="169"/>
      <c r="M133" s="170" t="s">
        <v>17</v>
      </c>
      <c r="N133" s="171" t="s">
        <v>37</v>
      </c>
      <c r="O133" s="60"/>
      <c r="P133" s="172">
        <f t="shared" si="11"/>
        <v>0</v>
      </c>
      <c r="Q133" s="172">
        <v>0</v>
      </c>
      <c r="R133" s="172">
        <f t="shared" si="12"/>
        <v>0</v>
      </c>
      <c r="S133" s="172">
        <v>0</v>
      </c>
      <c r="T133" s="173">
        <f t="shared" si="1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74" t="s">
        <v>102</v>
      </c>
      <c r="AT133" s="174" t="s">
        <v>98</v>
      </c>
      <c r="AU133" s="174" t="s">
        <v>73</v>
      </c>
      <c r="AY133" s="15" t="s">
        <v>97</v>
      </c>
      <c r="BE133" s="175">
        <f t="shared" si="14"/>
        <v>0</v>
      </c>
      <c r="BF133" s="175">
        <f t="shared" si="15"/>
        <v>0</v>
      </c>
      <c r="BG133" s="175">
        <f t="shared" si="16"/>
        <v>0</v>
      </c>
      <c r="BH133" s="175">
        <f t="shared" si="17"/>
        <v>0</v>
      </c>
      <c r="BI133" s="175">
        <f t="shared" si="18"/>
        <v>0</v>
      </c>
      <c r="BJ133" s="15" t="s">
        <v>71</v>
      </c>
      <c r="BK133" s="175">
        <f t="shared" si="19"/>
        <v>0</v>
      </c>
      <c r="BL133" s="15" t="s">
        <v>96</v>
      </c>
      <c r="BM133" s="174" t="s">
        <v>226</v>
      </c>
    </row>
    <row r="134" spans="1:65" s="2" customFormat="1" ht="16.5" customHeight="1">
      <c r="A134" s="30"/>
      <c r="B134" s="31"/>
      <c r="C134" s="162">
        <v>57</v>
      </c>
      <c r="D134" s="162" t="s">
        <v>98</v>
      </c>
      <c r="E134" s="163" t="s">
        <v>227</v>
      </c>
      <c r="F134" s="164" t="s">
        <v>228</v>
      </c>
      <c r="G134" s="165" t="s">
        <v>101</v>
      </c>
      <c r="H134" s="166">
        <v>1</v>
      </c>
      <c r="I134" s="167"/>
      <c r="J134" s="168">
        <f t="shared" si="10"/>
        <v>0</v>
      </c>
      <c r="K134" s="164" t="s">
        <v>17</v>
      </c>
      <c r="L134" s="169"/>
      <c r="M134" s="170" t="s">
        <v>17</v>
      </c>
      <c r="N134" s="171" t="s">
        <v>37</v>
      </c>
      <c r="O134" s="60"/>
      <c r="P134" s="172">
        <f t="shared" si="11"/>
        <v>0</v>
      </c>
      <c r="Q134" s="172">
        <v>0</v>
      </c>
      <c r="R134" s="172">
        <f t="shared" si="12"/>
        <v>0</v>
      </c>
      <c r="S134" s="172">
        <v>0</v>
      </c>
      <c r="T134" s="173">
        <f t="shared" si="1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74" t="s">
        <v>102</v>
      </c>
      <c r="AT134" s="174" t="s">
        <v>98</v>
      </c>
      <c r="AU134" s="174" t="s">
        <v>73</v>
      </c>
      <c r="AY134" s="15" t="s">
        <v>97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5" t="s">
        <v>71</v>
      </c>
      <c r="BK134" s="175">
        <f t="shared" si="19"/>
        <v>0</v>
      </c>
      <c r="BL134" s="15" t="s">
        <v>96</v>
      </c>
      <c r="BM134" s="174" t="s">
        <v>229</v>
      </c>
    </row>
    <row r="135" spans="1:65" s="2" customFormat="1" ht="16.5" customHeight="1">
      <c r="A135" s="30"/>
      <c r="B135" s="31"/>
      <c r="C135" s="162">
        <v>58</v>
      </c>
      <c r="D135" s="162" t="s">
        <v>98</v>
      </c>
      <c r="E135" s="163" t="s">
        <v>230</v>
      </c>
      <c r="F135" s="164" t="s">
        <v>231</v>
      </c>
      <c r="G135" s="165" t="s">
        <v>101</v>
      </c>
      <c r="H135" s="166">
        <v>1</v>
      </c>
      <c r="I135" s="167"/>
      <c r="J135" s="168">
        <f t="shared" si="10"/>
        <v>0</v>
      </c>
      <c r="K135" s="164" t="s">
        <v>17</v>
      </c>
      <c r="L135" s="169"/>
      <c r="M135" s="170" t="s">
        <v>17</v>
      </c>
      <c r="N135" s="171" t="s">
        <v>37</v>
      </c>
      <c r="O135" s="60"/>
      <c r="P135" s="172">
        <f t="shared" si="11"/>
        <v>0</v>
      </c>
      <c r="Q135" s="172">
        <v>0</v>
      </c>
      <c r="R135" s="172">
        <f t="shared" si="12"/>
        <v>0</v>
      </c>
      <c r="S135" s="172">
        <v>0</v>
      </c>
      <c r="T135" s="173">
        <f t="shared" si="1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74" t="s">
        <v>102</v>
      </c>
      <c r="AT135" s="174" t="s">
        <v>98</v>
      </c>
      <c r="AU135" s="174" t="s">
        <v>73</v>
      </c>
      <c r="AY135" s="15" t="s">
        <v>97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5" t="s">
        <v>71</v>
      </c>
      <c r="BK135" s="175">
        <f t="shared" si="19"/>
        <v>0</v>
      </c>
      <c r="BL135" s="15" t="s">
        <v>96</v>
      </c>
      <c r="BM135" s="174" t="s">
        <v>232</v>
      </c>
    </row>
    <row r="136" spans="1:65" s="2" customFormat="1" ht="16.5" customHeight="1">
      <c r="A136" s="30"/>
      <c r="B136" s="31"/>
      <c r="C136" s="162">
        <v>59</v>
      </c>
      <c r="D136" s="162" t="s">
        <v>98</v>
      </c>
      <c r="E136" s="163" t="s">
        <v>233</v>
      </c>
      <c r="F136" s="164" t="s">
        <v>234</v>
      </c>
      <c r="G136" s="165" t="s">
        <v>101</v>
      </c>
      <c r="H136" s="166">
        <v>20</v>
      </c>
      <c r="I136" s="167"/>
      <c r="J136" s="168">
        <f t="shared" si="10"/>
        <v>0</v>
      </c>
      <c r="K136" s="164" t="s">
        <v>17</v>
      </c>
      <c r="L136" s="169"/>
      <c r="M136" s="170" t="s">
        <v>17</v>
      </c>
      <c r="N136" s="171" t="s">
        <v>37</v>
      </c>
      <c r="O136" s="60"/>
      <c r="P136" s="172">
        <f t="shared" si="11"/>
        <v>0</v>
      </c>
      <c r="Q136" s="172">
        <v>0</v>
      </c>
      <c r="R136" s="172">
        <f t="shared" si="12"/>
        <v>0</v>
      </c>
      <c r="S136" s="172">
        <v>0</v>
      </c>
      <c r="T136" s="173">
        <f t="shared" si="1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74" t="s">
        <v>102</v>
      </c>
      <c r="AT136" s="174" t="s">
        <v>98</v>
      </c>
      <c r="AU136" s="174" t="s">
        <v>73</v>
      </c>
      <c r="AY136" s="15" t="s">
        <v>97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5" t="s">
        <v>71</v>
      </c>
      <c r="BK136" s="175">
        <f t="shared" si="19"/>
        <v>0</v>
      </c>
      <c r="BL136" s="15" t="s">
        <v>96</v>
      </c>
      <c r="BM136" s="174" t="s">
        <v>235</v>
      </c>
    </row>
    <row r="137" spans="1:65" s="2" customFormat="1" ht="16.5" customHeight="1">
      <c r="A137" s="30"/>
      <c r="B137" s="31"/>
      <c r="C137" s="162">
        <v>60</v>
      </c>
      <c r="D137" s="162" t="s">
        <v>98</v>
      </c>
      <c r="E137" s="163" t="s">
        <v>236</v>
      </c>
      <c r="F137" s="164" t="s">
        <v>237</v>
      </c>
      <c r="G137" s="165" t="s">
        <v>101</v>
      </c>
      <c r="H137" s="166">
        <v>3</v>
      </c>
      <c r="I137" s="167"/>
      <c r="J137" s="168">
        <f t="shared" si="10"/>
        <v>0</v>
      </c>
      <c r="K137" s="164" t="s">
        <v>17</v>
      </c>
      <c r="L137" s="169"/>
      <c r="M137" s="170" t="s">
        <v>17</v>
      </c>
      <c r="N137" s="171" t="s">
        <v>37</v>
      </c>
      <c r="O137" s="60"/>
      <c r="P137" s="172">
        <f t="shared" si="11"/>
        <v>0</v>
      </c>
      <c r="Q137" s="172">
        <v>0</v>
      </c>
      <c r="R137" s="172">
        <f t="shared" si="12"/>
        <v>0</v>
      </c>
      <c r="S137" s="172">
        <v>0</v>
      </c>
      <c r="T137" s="17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74" t="s">
        <v>102</v>
      </c>
      <c r="AT137" s="174" t="s">
        <v>98</v>
      </c>
      <c r="AU137" s="174" t="s">
        <v>73</v>
      </c>
      <c r="AY137" s="15" t="s">
        <v>97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5" t="s">
        <v>71</v>
      </c>
      <c r="BK137" s="175">
        <f t="shared" si="19"/>
        <v>0</v>
      </c>
      <c r="BL137" s="15" t="s">
        <v>96</v>
      </c>
      <c r="BM137" s="174" t="s">
        <v>238</v>
      </c>
    </row>
    <row r="138" spans="1:65" s="2" customFormat="1" ht="16.5" customHeight="1">
      <c r="A138" s="30"/>
      <c r="B138" s="31"/>
      <c r="C138" s="162">
        <v>61</v>
      </c>
      <c r="D138" s="162" t="s">
        <v>98</v>
      </c>
      <c r="E138" s="163" t="s">
        <v>239</v>
      </c>
      <c r="F138" s="164" t="s">
        <v>240</v>
      </c>
      <c r="G138" s="165" t="s">
        <v>101</v>
      </c>
      <c r="H138" s="166">
        <v>4</v>
      </c>
      <c r="I138" s="167"/>
      <c r="J138" s="168">
        <f t="shared" si="10"/>
        <v>0</v>
      </c>
      <c r="K138" s="164" t="s">
        <v>17</v>
      </c>
      <c r="L138" s="169"/>
      <c r="M138" s="170" t="s">
        <v>17</v>
      </c>
      <c r="N138" s="171" t="s">
        <v>37</v>
      </c>
      <c r="O138" s="60"/>
      <c r="P138" s="172">
        <f t="shared" si="11"/>
        <v>0</v>
      </c>
      <c r="Q138" s="172">
        <v>0</v>
      </c>
      <c r="R138" s="172">
        <f t="shared" si="12"/>
        <v>0</v>
      </c>
      <c r="S138" s="172">
        <v>0</v>
      </c>
      <c r="T138" s="17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74" t="s">
        <v>102</v>
      </c>
      <c r="AT138" s="174" t="s">
        <v>98</v>
      </c>
      <c r="AU138" s="174" t="s">
        <v>73</v>
      </c>
      <c r="AY138" s="15" t="s">
        <v>97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5" t="s">
        <v>71</v>
      </c>
      <c r="BK138" s="175">
        <f t="shared" si="19"/>
        <v>0</v>
      </c>
      <c r="BL138" s="15" t="s">
        <v>96</v>
      </c>
      <c r="BM138" s="174" t="s">
        <v>241</v>
      </c>
    </row>
    <row r="139" spans="1:65" s="2" customFormat="1" ht="16.5" customHeight="1">
      <c r="A139" s="30"/>
      <c r="B139" s="31"/>
      <c r="C139" s="162">
        <v>62</v>
      </c>
      <c r="D139" s="162" t="s">
        <v>98</v>
      </c>
      <c r="E139" s="163" t="s">
        <v>242</v>
      </c>
      <c r="F139" s="164" t="s">
        <v>243</v>
      </c>
      <c r="G139" s="165" t="s">
        <v>101</v>
      </c>
      <c r="H139" s="166">
        <v>1</v>
      </c>
      <c r="I139" s="167"/>
      <c r="J139" s="168">
        <f t="shared" si="10"/>
        <v>0</v>
      </c>
      <c r="K139" s="164" t="s">
        <v>17</v>
      </c>
      <c r="L139" s="169"/>
      <c r="M139" s="170" t="s">
        <v>17</v>
      </c>
      <c r="N139" s="171" t="s">
        <v>37</v>
      </c>
      <c r="O139" s="60"/>
      <c r="P139" s="172">
        <f t="shared" si="11"/>
        <v>0</v>
      </c>
      <c r="Q139" s="172">
        <v>0</v>
      </c>
      <c r="R139" s="172">
        <f t="shared" si="12"/>
        <v>0</v>
      </c>
      <c r="S139" s="172">
        <v>0</v>
      </c>
      <c r="T139" s="17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74" t="s">
        <v>102</v>
      </c>
      <c r="AT139" s="174" t="s">
        <v>98</v>
      </c>
      <c r="AU139" s="174" t="s">
        <v>73</v>
      </c>
      <c r="AY139" s="15" t="s">
        <v>97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5" t="s">
        <v>71</v>
      </c>
      <c r="BK139" s="175">
        <f t="shared" si="19"/>
        <v>0</v>
      </c>
      <c r="BL139" s="15" t="s">
        <v>96</v>
      </c>
      <c r="BM139" s="174" t="s">
        <v>244</v>
      </c>
    </row>
    <row r="140" spans="1:65" s="2" customFormat="1" ht="16.5" customHeight="1">
      <c r="A140" s="30"/>
      <c r="B140" s="31"/>
      <c r="C140" s="162">
        <v>63</v>
      </c>
      <c r="D140" s="162" t="s">
        <v>98</v>
      </c>
      <c r="E140" s="163" t="s">
        <v>245</v>
      </c>
      <c r="F140" s="164" t="s">
        <v>246</v>
      </c>
      <c r="G140" s="165" t="s">
        <v>101</v>
      </c>
      <c r="H140" s="166">
        <v>15</v>
      </c>
      <c r="I140" s="167"/>
      <c r="J140" s="168">
        <f t="shared" si="10"/>
        <v>0</v>
      </c>
      <c r="K140" s="164" t="s">
        <v>17</v>
      </c>
      <c r="L140" s="169"/>
      <c r="M140" s="170" t="s">
        <v>17</v>
      </c>
      <c r="N140" s="171" t="s">
        <v>37</v>
      </c>
      <c r="O140" s="60"/>
      <c r="P140" s="172">
        <f t="shared" si="11"/>
        <v>0</v>
      </c>
      <c r="Q140" s="172">
        <v>0</v>
      </c>
      <c r="R140" s="172">
        <f t="shared" si="12"/>
        <v>0</v>
      </c>
      <c r="S140" s="172">
        <v>0</v>
      </c>
      <c r="T140" s="17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74" t="s">
        <v>102</v>
      </c>
      <c r="AT140" s="174" t="s">
        <v>98</v>
      </c>
      <c r="AU140" s="174" t="s">
        <v>73</v>
      </c>
      <c r="AY140" s="15" t="s">
        <v>97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5" t="s">
        <v>71</v>
      </c>
      <c r="BK140" s="175">
        <f t="shared" si="19"/>
        <v>0</v>
      </c>
      <c r="BL140" s="15" t="s">
        <v>96</v>
      </c>
      <c r="BM140" s="174" t="s">
        <v>247</v>
      </c>
    </row>
    <row r="141" spans="1:65" s="2" customFormat="1" ht="16.5" customHeight="1">
      <c r="A141" s="30"/>
      <c r="B141" s="31"/>
      <c r="C141" s="162">
        <v>64</v>
      </c>
      <c r="D141" s="162" t="s">
        <v>98</v>
      </c>
      <c r="E141" s="163" t="s">
        <v>248</v>
      </c>
      <c r="F141" s="164" t="s">
        <v>249</v>
      </c>
      <c r="G141" s="165" t="s">
        <v>101</v>
      </c>
      <c r="H141" s="166">
        <v>1</v>
      </c>
      <c r="I141" s="167"/>
      <c r="J141" s="168">
        <f t="shared" si="10"/>
        <v>0</v>
      </c>
      <c r="K141" s="164" t="s">
        <v>17</v>
      </c>
      <c r="L141" s="169"/>
      <c r="M141" s="170" t="s">
        <v>17</v>
      </c>
      <c r="N141" s="171" t="s">
        <v>37</v>
      </c>
      <c r="O141" s="60"/>
      <c r="P141" s="172">
        <f t="shared" si="11"/>
        <v>0</v>
      </c>
      <c r="Q141" s="172">
        <v>0</v>
      </c>
      <c r="R141" s="172">
        <f t="shared" si="12"/>
        <v>0</v>
      </c>
      <c r="S141" s="172">
        <v>0</v>
      </c>
      <c r="T141" s="17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74" t="s">
        <v>102</v>
      </c>
      <c r="AT141" s="174" t="s">
        <v>98</v>
      </c>
      <c r="AU141" s="174" t="s">
        <v>73</v>
      </c>
      <c r="AY141" s="15" t="s">
        <v>97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5" t="s">
        <v>71</v>
      </c>
      <c r="BK141" s="175">
        <f t="shared" si="19"/>
        <v>0</v>
      </c>
      <c r="BL141" s="15" t="s">
        <v>96</v>
      </c>
      <c r="BM141" s="174" t="s">
        <v>250</v>
      </c>
    </row>
    <row r="142" spans="1:65" s="2" customFormat="1" ht="16.5" customHeight="1">
      <c r="A142" s="30"/>
      <c r="B142" s="31"/>
      <c r="C142" s="162">
        <v>65</v>
      </c>
      <c r="D142" s="162" t="s">
        <v>98</v>
      </c>
      <c r="E142" s="163" t="s">
        <v>251</v>
      </c>
      <c r="F142" s="164" t="s">
        <v>252</v>
      </c>
      <c r="G142" s="165" t="s">
        <v>101</v>
      </c>
      <c r="H142" s="166">
        <v>1</v>
      </c>
      <c r="I142" s="167"/>
      <c r="J142" s="168">
        <f t="shared" si="10"/>
        <v>0</v>
      </c>
      <c r="K142" s="164" t="s">
        <v>17</v>
      </c>
      <c r="L142" s="169"/>
      <c r="M142" s="170" t="s">
        <v>17</v>
      </c>
      <c r="N142" s="171" t="s">
        <v>37</v>
      </c>
      <c r="O142" s="60"/>
      <c r="P142" s="172">
        <f t="shared" si="11"/>
        <v>0</v>
      </c>
      <c r="Q142" s="172">
        <v>0</v>
      </c>
      <c r="R142" s="172">
        <f t="shared" si="12"/>
        <v>0</v>
      </c>
      <c r="S142" s="172">
        <v>0</v>
      </c>
      <c r="T142" s="17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74" t="s">
        <v>102</v>
      </c>
      <c r="AT142" s="174" t="s">
        <v>98</v>
      </c>
      <c r="AU142" s="174" t="s">
        <v>73</v>
      </c>
      <c r="AY142" s="15" t="s">
        <v>97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5" t="s">
        <v>71</v>
      </c>
      <c r="BK142" s="175">
        <f t="shared" si="19"/>
        <v>0</v>
      </c>
      <c r="BL142" s="15" t="s">
        <v>96</v>
      </c>
      <c r="BM142" s="174" t="s">
        <v>253</v>
      </c>
    </row>
    <row r="143" spans="1:65" s="2" customFormat="1" ht="16.5" customHeight="1">
      <c r="A143" s="30"/>
      <c r="B143" s="31"/>
      <c r="C143" s="162">
        <v>66</v>
      </c>
      <c r="D143" s="162" t="s">
        <v>98</v>
      </c>
      <c r="E143" s="163" t="s">
        <v>254</v>
      </c>
      <c r="F143" s="164" t="s">
        <v>255</v>
      </c>
      <c r="G143" s="165" t="s">
        <v>101</v>
      </c>
      <c r="H143" s="166">
        <v>1</v>
      </c>
      <c r="I143" s="167"/>
      <c r="J143" s="168">
        <f t="shared" si="10"/>
        <v>0</v>
      </c>
      <c r="K143" s="164" t="s">
        <v>17</v>
      </c>
      <c r="L143" s="169"/>
      <c r="M143" s="170" t="s">
        <v>17</v>
      </c>
      <c r="N143" s="171" t="s">
        <v>37</v>
      </c>
      <c r="O143" s="60"/>
      <c r="P143" s="172">
        <f t="shared" si="11"/>
        <v>0</v>
      </c>
      <c r="Q143" s="172">
        <v>0</v>
      </c>
      <c r="R143" s="172">
        <f t="shared" si="12"/>
        <v>0</v>
      </c>
      <c r="S143" s="172">
        <v>0</v>
      </c>
      <c r="T143" s="17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74" t="s">
        <v>102</v>
      </c>
      <c r="AT143" s="174" t="s">
        <v>98</v>
      </c>
      <c r="AU143" s="174" t="s">
        <v>73</v>
      </c>
      <c r="AY143" s="15" t="s">
        <v>97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5" t="s">
        <v>71</v>
      </c>
      <c r="BK143" s="175">
        <f t="shared" si="19"/>
        <v>0</v>
      </c>
      <c r="BL143" s="15" t="s">
        <v>96</v>
      </c>
      <c r="BM143" s="174" t="s">
        <v>256</v>
      </c>
    </row>
    <row r="144" spans="1:65" s="2" customFormat="1" ht="16.5" customHeight="1">
      <c r="A144" s="30"/>
      <c r="B144" s="31"/>
      <c r="C144" s="162">
        <v>67</v>
      </c>
      <c r="D144" s="162" t="s">
        <v>98</v>
      </c>
      <c r="E144" s="163" t="s">
        <v>257</v>
      </c>
      <c r="F144" s="164" t="s">
        <v>258</v>
      </c>
      <c r="G144" s="165" t="s">
        <v>101</v>
      </c>
      <c r="H144" s="166">
        <v>4</v>
      </c>
      <c r="I144" s="167"/>
      <c r="J144" s="168">
        <f t="shared" si="10"/>
        <v>0</v>
      </c>
      <c r="K144" s="164" t="s">
        <v>17</v>
      </c>
      <c r="L144" s="169"/>
      <c r="M144" s="170" t="s">
        <v>17</v>
      </c>
      <c r="N144" s="171" t="s">
        <v>37</v>
      </c>
      <c r="O144" s="60"/>
      <c r="P144" s="172">
        <f t="shared" si="11"/>
        <v>0</v>
      </c>
      <c r="Q144" s="172">
        <v>0</v>
      </c>
      <c r="R144" s="172">
        <f t="shared" si="12"/>
        <v>0</v>
      </c>
      <c r="S144" s="172">
        <v>0</v>
      </c>
      <c r="T144" s="17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74" t="s">
        <v>102</v>
      </c>
      <c r="AT144" s="174" t="s">
        <v>98</v>
      </c>
      <c r="AU144" s="174" t="s">
        <v>73</v>
      </c>
      <c r="AY144" s="15" t="s">
        <v>97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5" t="s">
        <v>71</v>
      </c>
      <c r="BK144" s="175">
        <f t="shared" si="19"/>
        <v>0</v>
      </c>
      <c r="BL144" s="15" t="s">
        <v>96</v>
      </c>
      <c r="BM144" s="174" t="s">
        <v>259</v>
      </c>
    </row>
    <row r="145" spans="1:65" s="2" customFormat="1" ht="16.5" customHeight="1">
      <c r="A145" s="30"/>
      <c r="B145" s="31"/>
      <c r="C145" s="162">
        <v>68</v>
      </c>
      <c r="D145" s="162" t="s">
        <v>98</v>
      </c>
      <c r="E145" s="163" t="s">
        <v>260</v>
      </c>
      <c r="F145" s="164" t="s">
        <v>261</v>
      </c>
      <c r="G145" s="165" t="s">
        <v>101</v>
      </c>
      <c r="H145" s="166">
        <v>4</v>
      </c>
      <c r="I145" s="167"/>
      <c r="J145" s="168">
        <f t="shared" si="10"/>
        <v>0</v>
      </c>
      <c r="K145" s="164" t="s">
        <v>17</v>
      </c>
      <c r="L145" s="169"/>
      <c r="M145" s="170" t="s">
        <v>17</v>
      </c>
      <c r="N145" s="171" t="s">
        <v>37</v>
      </c>
      <c r="O145" s="60"/>
      <c r="P145" s="172">
        <f t="shared" si="11"/>
        <v>0</v>
      </c>
      <c r="Q145" s="172">
        <v>0</v>
      </c>
      <c r="R145" s="172">
        <f t="shared" si="12"/>
        <v>0</v>
      </c>
      <c r="S145" s="172">
        <v>0</v>
      </c>
      <c r="T145" s="17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74" t="s">
        <v>102</v>
      </c>
      <c r="AT145" s="174" t="s">
        <v>98</v>
      </c>
      <c r="AU145" s="174" t="s">
        <v>73</v>
      </c>
      <c r="AY145" s="15" t="s">
        <v>97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5" t="s">
        <v>71</v>
      </c>
      <c r="BK145" s="175">
        <f t="shared" si="19"/>
        <v>0</v>
      </c>
      <c r="BL145" s="15" t="s">
        <v>96</v>
      </c>
      <c r="BM145" s="174" t="s">
        <v>262</v>
      </c>
    </row>
    <row r="146" spans="1:65" s="2" customFormat="1" ht="16.5" customHeight="1">
      <c r="A146" s="30"/>
      <c r="B146" s="31"/>
      <c r="C146" s="162">
        <v>69</v>
      </c>
      <c r="D146" s="162" t="s">
        <v>98</v>
      </c>
      <c r="E146" s="163" t="s">
        <v>263</v>
      </c>
      <c r="F146" s="164" t="s">
        <v>264</v>
      </c>
      <c r="G146" s="165" t="s">
        <v>101</v>
      </c>
      <c r="H146" s="166">
        <v>1</v>
      </c>
      <c r="I146" s="167"/>
      <c r="J146" s="168">
        <f t="shared" si="10"/>
        <v>0</v>
      </c>
      <c r="K146" s="164" t="s">
        <v>17</v>
      </c>
      <c r="L146" s="169"/>
      <c r="M146" s="170" t="s">
        <v>17</v>
      </c>
      <c r="N146" s="171" t="s">
        <v>37</v>
      </c>
      <c r="O146" s="60"/>
      <c r="P146" s="172">
        <f t="shared" si="11"/>
        <v>0</v>
      </c>
      <c r="Q146" s="172">
        <v>0</v>
      </c>
      <c r="R146" s="172">
        <f t="shared" si="12"/>
        <v>0</v>
      </c>
      <c r="S146" s="172">
        <v>0</v>
      </c>
      <c r="T146" s="17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74" t="s">
        <v>102</v>
      </c>
      <c r="AT146" s="174" t="s">
        <v>98</v>
      </c>
      <c r="AU146" s="174" t="s">
        <v>73</v>
      </c>
      <c r="AY146" s="15" t="s">
        <v>97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5" t="s">
        <v>71</v>
      </c>
      <c r="BK146" s="175">
        <f t="shared" si="19"/>
        <v>0</v>
      </c>
      <c r="BL146" s="15" t="s">
        <v>96</v>
      </c>
      <c r="BM146" s="174" t="s">
        <v>265</v>
      </c>
    </row>
    <row r="147" spans="1:65" s="2" customFormat="1" ht="16.5" customHeight="1">
      <c r="A147" s="259"/>
      <c r="B147" s="31"/>
      <c r="C147" s="162">
        <v>70</v>
      </c>
      <c r="D147" s="162" t="s">
        <v>98</v>
      </c>
      <c r="E147" s="163" t="s">
        <v>266</v>
      </c>
      <c r="F147" s="164" t="s">
        <v>688</v>
      </c>
      <c r="G147" s="165" t="s">
        <v>101</v>
      </c>
      <c r="H147" s="166">
        <v>2</v>
      </c>
      <c r="I147" s="167"/>
      <c r="J147" s="168">
        <f t="shared" si="10"/>
        <v>0</v>
      </c>
      <c r="K147" s="164"/>
      <c r="L147" s="169"/>
      <c r="M147" s="170"/>
      <c r="N147" s="260"/>
      <c r="O147" s="261"/>
      <c r="P147" s="262">
        <f t="shared" si="11"/>
        <v>0</v>
      </c>
      <c r="Q147" s="262"/>
      <c r="R147" s="262"/>
      <c r="S147" s="262"/>
      <c r="T147" s="173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R147" s="174"/>
      <c r="AT147" s="174"/>
      <c r="AU147" s="174"/>
      <c r="AY147" s="15"/>
      <c r="BE147" s="175"/>
      <c r="BF147" s="175"/>
      <c r="BG147" s="175"/>
      <c r="BH147" s="175"/>
      <c r="BI147" s="175"/>
      <c r="BJ147" s="15"/>
      <c r="BK147" s="175">
        <f t="shared" si="19"/>
        <v>0</v>
      </c>
      <c r="BL147" s="15"/>
      <c r="BM147" s="174"/>
    </row>
    <row r="148" spans="1:65" s="2" customFormat="1" ht="16.5" customHeight="1">
      <c r="A148" s="30"/>
      <c r="B148" s="31"/>
      <c r="C148" s="162">
        <v>71</v>
      </c>
      <c r="D148" s="162" t="s">
        <v>98</v>
      </c>
      <c r="E148" s="163" t="s">
        <v>267</v>
      </c>
      <c r="F148" s="164" t="s">
        <v>689</v>
      </c>
      <c r="G148" s="165" t="s">
        <v>101</v>
      </c>
      <c r="H148" s="166">
        <v>16</v>
      </c>
      <c r="I148" s="167"/>
      <c r="J148" s="168">
        <f t="shared" si="10"/>
        <v>0</v>
      </c>
      <c r="K148" s="164" t="s">
        <v>17</v>
      </c>
      <c r="L148" s="169"/>
      <c r="M148" s="170" t="s">
        <v>17</v>
      </c>
      <c r="N148" s="171" t="s">
        <v>37</v>
      </c>
      <c r="O148" s="60"/>
      <c r="P148" s="172">
        <f t="shared" ref="P148:P177" si="20">O148*H148</f>
        <v>0</v>
      </c>
      <c r="Q148" s="172">
        <v>0</v>
      </c>
      <c r="R148" s="172">
        <f t="shared" ref="R148:R177" si="21">Q148*H148</f>
        <v>0</v>
      </c>
      <c r="S148" s="172">
        <v>0</v>
      </c>
      <c r="T148" s="173">
        <f t="shared" ref="T148:T177" si="22"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74" t="s">
        <v>102</v>
      </c>
      <c r="AT148" s="174" t="s">
        <v>98</v>
      </c>
      <c r="AU148" s="174" t="s">
        <v>73</v>
      </c>
      <c r="AY148" s="15" t="s">
        <v>97</v>
      </c>
      <c r="BE148" s="175">
        <f t="shared" ref="BE148:BE177" si="23">IF(N148="základní",J148,0)</f>
        <v>0</v>
      </c>
      <c r="BF148" s="175">
        <f t="shared" ref="BF148:BF177" si="24">IF(N148="snížená",J148,0)</f>
        <v>0</v>
      </c>
      <c r="BG148" s="175">
        <f t="shared" ref="BG148:BG177" si="25">IF(N148="zákl. přenesená",J148,0)</f>
        <v>0</v>
      </c>
      <c r="BH148" s="175">
        <f t="shared" ref="BH148:BH177" si="26">IF(N148="sníž. přenesená",J148,0)</f>
        <v>0</v>
      </c>
      <c r="BI148" s="175">
        <f t="shared" ref="BI148:BI177" si="27">IF(N148="nulová",J148,0)</f>
        <v>0</v>
      </c>
      <c r="BJ148" s="15" t="s">
        <v>71</v>
      </c>
      <c r="BK148" s="175">
        <f t="shared" ref="BK148:BK177" si="28">ROUND(I148*H148,2)</f>
        <v>0</v>
      </c>
      <c r="BL148" s="15" t="s">
        <v>96</v>
      </c>
      <c r="BM148" s="174" t="s">
        <v>269</v>
      </c>
    </row>
    <row r="149" spans="1:65" s="2" customFormat="1" ht="16.5" customHeight="1">
      <c r="A149" s="259"/>
      <c r="B149" s="31"/>
      <c r="C149" s="162">
        <v>72</v>
      </c>
      <c r="D149" s="162" t="s">
        <v>98</v>
      </c>
      <c r="E149" s="163" t="s">
        <v>268</v>
      </c>
      <c r="F149" s="164" t="s">
        <v>690</v>
      </c>
      <c r="G149" s="165" t="s">
        <v>101</v>
      </c>
      <c r="H149" s="166">
        <v>16</v>
      </c>
      <c r="I149" s="167"/>
      <c r="J149" s="168">
        <f t="shared" si="10"/>
        <v>0</v>
      </c>
      <c r="K149" s="164"/>
      <c r="L149" s="169"/>
      <c r="M149" s="170"/>
      <c r="N149" s="260"/>
      <c r="O149" s="261"/>
      <c r="P149" s="262">
        <f t="shared" si="20"/>
        <v>0</v>
      </c>
      <c r="Q149" s="262"/>
      <c r="R149" s="262"/>
      <c r="S149" s="262"/>
      <c r="T149" s="173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R149" s="174"/>
      <c r="AT149" s="174"/>
      <c r="AU149" s="174"/>
      <c r="AY149" s="15"/>
      <c r="BE149" s="175"/>
      <c r="BF149" s="175"/>
      <c r="BG149" s="175"/>
      <c r="BH149" s="175"/>
      <c r="BI149" s="175"/>
      <c r="BJ149" s="15"/>
      <c r="BK149" s="175">
        <f t="shared" si="28"/>
        <v>0</v>
      </c>
      <c r="BL149" s="15"/>
      <c r="BM149" s="174"/>
    </row>
    <row r="150" spans="1:65" s="2" customFormat="1" ht="16.5" customHeight="1">
      <c r="A150" s="30"/>
      <c r="B150" s="31"/>
      <c r="C150" s="162">
        <v>73</v>
      </c>
      <c r="D150" s="162" t="s">
        <v>98</v>
      </c>
      <c r="E150" s="163" t="s">
        <v>270</v>
      </c>
      <c r="F150" s="164" t="s">
        <v>271</v>
      </c>
      <c r="G150" s="165" t="s">
        <v>101</v>
      </c>
      <c r="H150" s="166">
        <v>4</v>
      </c>
      <c r="I150" s="167"/>
      <c r="J150" s="168">
        <f t="shared" si="10"/>
        <v>0</v>
      </c>
      <c r="K150" s="164" t="s">
        <v>17</v>
      </c>
      <c r="L150" s="169"/>
      <c r="M150" s="170" t="s">
        <v>17</v>
      </c>
      <c r="N150" s="171" t="s">
        <v>37</v>
      </c>
      <c r="O150" s="60"/>
      <c r="P150" s="172">
        <f t="shared" si="20"/>
        <v>0</v>
      </c>
      <c r="Q150" s="172">
        <v>0</v>
      </c>
      <c r="R150" s="172">
        <f t="shared" si="21"/>
        <v>0</v>
      </c>
      <c r="S150" s="172">
        <v>0</v>
      </c>
      <c r="T150" s="173">
        <f t="shared" si="22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74" t="s">
        <v>102</v>
      </c>
      <c r="AT150" s="174" t="s">
        <v>98</v>
      </c>
      <c r="AU150" s="174" t="s">
        <v>73</v>
      </c>
      <c r="AY150" s="15" t="s">
        <v>97</v>
      </c>
      <c r="BE150" s="175">
        <f t="shared" si="23"/>
        <v>0</v>
      </c>
      <c r="BF150" s="175">
        <f t="shared" si="24"/>
        <v>0</v>
      </c>
      <c r="BG150" s="175">
        <f t="shared" si="25"/>
        <v>0</v>
      </c>
      <c r="BH150" s="175">
        <f t="shared" si="26"/>
        <v>0</v>
      </c>
      <c r="BI150" s="175">
        <f t="shared" si="27"/>
        <v>0</v>
      </c>
      <c r="BJ150" s="15" t="s">
        <v>71</v>
      </c>
      <c r="BK150" s="175">
        <f t="shared" si="28"/>
        <v>0</v>
      </c>
      <c r="BL150" s="15" t="s">
        <v>96</v>
      </c>
      <c r="BM150" s="174" t="s">
        <v>272</v>
      </c>
    </row>
    <row r="151" spans="1:65" s="2" customFormat="1" ht="16.5" customHeight="1">
      <c r="A151" s="30"/>
      <c r="B151" s="31"/>
      <c r="C151" s="162">
        <v>74</v>
      </c>
      <c r="D151" s="162" t="s">
        <v>98</v>
      </c>
      <c r="E151" s="163" t="s">
        <v>273</v>
      </c>
      <c r="F151" s="164" t="s">
        <v>274</v>
      </c>
      <c r="G151" s="165" t="s">
        <v>101</v>
      </c>
      <c r="H151" s="166">
        <v>2</v>
      </c>
      <c r="I151" s="167"/>
      <c r="J151" s="168">
        <f t="shared" si="10"/>
        <v>0</v>
      </c>
      <c r="K151" s="164" t="s">
        <v>17</v>
      </c>
      <c r="L151" s="169"/>
      <c r="M151" s="170" t="s">
        <v>17</v>
      </c>
      <c r="N151" s="171" t="s">
        <v>37</v>
      </c>
      <c r="O151" s="60"/>
      <c r="P151" s="172">
        <f t="shared" si="20"/>
        <v>0</v>
      </c>
      <c r="Q151" s="172">
        <v>0</v>
      </c>
      <c r="R151" s="172">
        <f t="shared" si="21"/>
        <v>0</v>
      </c>
      <c r="S151" s="172">
        <v>0</v>
      </c>
      <c r="T151" s="173">
        <f t="shared" si="22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74" t="s">
        <v>102</v>
      </c>
      <c r="AT151" s="174" t="s">
        <v>98</v>
      </c>
      <c r="AU151" s="174" t="s">
        <v>73</v>
      </c>
      <c r="AY151" s="15" t="s">
        <v>97</v>
      </c>
      <c r="BE151" s="175">
        <f t="shared" si="23"/>
        <v>0</v>
      </c>
      <c r="BF151" s="175">
        <f t="shared" si="24"/>
        <v>0</v>
      </c>
      <c r="BG151" s="175">
        <f t="shared" si="25"/>
        <v>0</v>
      </c>
      <c r="BH151" s="175">
        <f t="shared" si="26"/>
        <v>0</v>
      </c>
      <c r="BI151" s="175">
        <f t="shared" si="27"/>
        <v>0</v>
      </c>
      <c r="BJ151" s="15" t="s">
        <v>71</v>
      </c>
      <c r="BK151" s="175">
        <f t="shared" si="28"/>
        <v>0</v>
      </c>
      <c r="BL151" s="15" t="s">
        <v>96</v>
      </c>
      <c r="BM151" s="174" t="s">
        <v>275</v>
      </c>
    </row>
    <row r="152" spans="1:65" s="2" customFormat="1" ht="16.5" customHeight="1">
      <c r="A152" s="30"/>
      <c r="B152" s="31"/>
      <c r="C152" s="162">
        <v>75</v>
      </c>
      <c r="D152" s="162" t="s">
        <v>98</v>
      </c>
      <c r="E152" s="163" t="s">
        <v>276</v>
      </c>
      <c r="F152" s="164" t="s">
        <v>277</v>
      </c>
      <c r="G152" s="165" t="s">
        <v>101</v>
      </c>
      <c r="H152" s="166">
        <v>10</v>
      </c>
      <c r="I152" s="167"/>
      <c r="J152" s="168">
        <f t="shared" ref="J152:J177" si="29">ROUND(I152*H152,2)</f>
        <v>0</v>
      </c>
      <c r="K152" s="164" t="s">
        <v>17</v>
      </c>
      <c r="L152" s="169"/>
      <c r="M152" s="170" t="s">
        <v>17</v>
      </c>
      <c r="N152" s="171" t="s">
        <v>37</v>
      </c>
      <c r="O152" s="60"/>
      <c r="P152" s="172">
        <f t="shared" si="20"/>
        <v>0</v>
      </c>
      <c r="Q152" s="172">
        <v>0</v>
      </c>
      <c r="R152" s="172">
        <f t="shared" si="21"/>
        <v>0</v>
      </c>
      <c r="S152" s="172">
        <v>0</v>
      </c>
      <c r="T152" s="173">
        <f t="shared" si="22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74" t="s">
        <v>102</v>
      </c>
      <c r="AT152" s="174" t="s">
        <v>98</v>
      </c>
      <c r="AU152" s="174" t="s">
        <v>73</v>
      </c>
      <c r="AY152" s="15" t="s">
        <v>97</v>
      </c>
      <c r="BE152" s="175">
        <f t="shared" si="23"/>
        <v>0</v>
      </c>
      <c r="BF152" s="175">
        <f t="shared" si="24"/>
        <v>0</v>
      </c>
      <c r="BG152" s="175">
        <f t="shared" si="25"/>
        <v>0</v>
      </c>
      <c r="BH152" s="175">
        <f t="shared" si="26"/>
        <v>0</v>
      </c>
      <c r="BI152" s="175">
        <f t="shared" si="27"/>
        <v>0</v>
      </c>
      <c r="BJ152" s="15" t="s">
        <v>71</v>
      </c>
      <c r="BK152" s="175">
        <f t="shared" si="28"/>
        <v>0</v>
      </c>
      <c r="BL152" s="15" t="s">
        <v>96</v>
      </c>
      <c r="BM152" s="174" t="s">
        <v>278</v>
      </c>
    </row>
    <row r="153" spans="1:65" s="2" customFormat="1" ht="16.5" customHeight="1">
      <c r="A153" s="30"/>
      <c r="B153" s="31"/>
      <c r="C153" s="162">
        <v>76</v>
      </c>
      <c r="D153" s="162" t="s">
        <v>98</v>
      </c>
      <c r="E153" s="163" t="s">
        <v>279</v>
      </c>
      <c r="F153" s="164" t="s">
        <v>280</v>
      </c>
      <c r="G153" s="165" t="s">
        <v>101</v>
      </c>
      <c r="H153" s="166">
        <v>2</v>
      </c>
      <c r="I153" s="167"/>
      <c r="J153" s="168">
        <f t="shared" si="29"/>
        <v>0</v>
      </c>
      <c r="K153" s="164" t="s">
        <v>17</v>
      </c>
      <c r="L153" s="169"/>
      <c r="M153" s="170" t="s">
        <v>17</v>
      </c>
      <c r="N153" s="171" t="s">
        <v>37</v>
      </c>
      <c r="O153" s="60"/>
      <c r="P153" s="172">
        <f t="shared" si="20"/>
        <v>0</v>
      </c>
      <c r="Q153" s="172">
        <v>0</v>
      </c>
      <c r="R153" s="172">
        <f t="shared" si="21"/>
        <v>0</v>
      </c>
      <c r="S153" s="172">
        <v>0</v>
      </c>
      <c r="T153" s="173">
        <f t="shared" si="22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74" t="s">
        <v>102</v>
      </c>
      <c r="AT153" s="174" t="s">
        <v>98</v>
      </c>
      <c r="AU153" s="174" t="s">
        <v>73</v>
      </c>
      <c r="AY153" s="15" t="s">
        <v>97</v>
      </c>
      <c r="BE153" s="175">
        <f t="shared" si="23"/>
        <v>0</v>
      </c>
      <c r="BF153" s="175">
        <f t="shared" si="24"/>
        <v>0</v>
      </c>
      <c r="BG153" s="175">
        <f t="shared" si="25"/>
        <v>0</v>
      </c>
      <c r="BH153" s="175">
        <f t="shared" si="26"/>
        <v>0</v>
      </c>
      <c r="BI153" s="175">
        <f t="shared" si="27"/>
        <v>0</v>
      </c>
      <c r="BJ153" s="15" t="s">
        <v>71</v>
      </c>
      <c r="BK153" s="175">
        <f t="shared" si="28"/>
        <v>0</v>
      </c>
      <c r="BL153" s="15" t="s">
        <v>96</v>
      </c>
      <c r="BM153" s="174" t="s">
        <v>281</v>
      </c>
    </row>
    <row r="154" spans="1:65" s="2" customFormat="1" ht="16.5" customHeight="1">
      <c r="A154" s="30"/>
      <c r="B154" s="31"/>
      <c r="C154" s="162">
        <v>77</v>
      </c>
      <c r="D154" s="162" t="s">
        <v>98</v>
      </c>
      <c r="E154" s="163" t="s">
        <v>282</v>
      </c>
      <c r="F154" s="164" t="s">
        <v>283</v>
      </c>
      <c r="G154" s="165" t="s">
        <v>101</v>
      </c>
      <c r="H154" s="166">
        <v>12</v>
      </c>
      <c r="I154" s="167"/>
      <c r="J154" s="168">
        <f t="shared" si="29"/>
        <v>0</v>
      </c>
      <c r="K154" s="164" t="s">
        <v>17</v>
      </c>
      <c r="L154" s="169"/>
      <c r="M154" s="170" t="s">
        <v>17</v>
      </c>
      <c r="N154" s="171" t="s">
        <v>37</v>
      </c>
      <c r="O154" s="60"/>
      <c r="P154" s="172">
        <f t="shared" si="20"/>
        <v>0</v>
      </c>
      <c r="Q154" s="172">
        <v>0</v>
      </c>
      <c r="R154" s="172">
        <f t="shared" si="21"/>
        <v>0</v>
      </c>
      <c r="S154" s="172">
        <v>0</v>
      </c>
      <c r="T154" s="173">
        <f t="shared" si="22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74" t="s">
        <v>102</v>
      </c>
      <c r="AT154" s="174" t="s">
        <v>98</v>
      </c>
      <c r="AU154" s="174" t="s">
        <v>73</v>
      </c>
      <c r="AY154" s="15" t="s">
        <v>97</v>
      </c>
      <c r="BE154" s="175">
        <f t="shared" si="23"/>
        <v>0</v>
      </c>
      <c r="BF154" s="175">
        <f t="shared" si="24"/>
        <v>0</v>
      </c>
      <c r="BG154" s="175">
        <f t="shared" si="25"/>
        <v>0</v>
      </c>
      <c r="BH154" s="175">
        <f t="shared" si="26"/>
        <v>0</v>
      </c>
      <c r="BI154" s="175">
        <f t="shared" si="27"/>
        <v>0</v>
      </c>
      <c r="BJ154" s="15" t="s">
        <v>71</v>
      </c>
      <c r="BK154" s="175">
        <f t="shared" si="28"/>
        <v>0</v>
      </c>
      <c r="BL154" s="15" t="s">
        <v>96</v>
      </c>
      <c r="BM154" s="174" t="s">
        <v>284</v>
      </c>
    </row>
    <row r="155" spans="1:65" s="2" customFormat="1" ht="16.5" customHeight="1">
      <c r="A155" s="30"/>
      <c r="B155" s="31"/>
      <c r="C155" s="162">
        <v>78</v>
      </c>
      <c r="D155" s="162" t="s">
        <v>98</v>
      </c>
      <c r="E155" s="163" t="s">
        <v>285</v>
      </c>
      <c r="F155" s="164" t="s">
        <v>286</v>
      </c>
      <c r="G155" s="165" t="s">
        <v>101</v>
      </c>
      <c r="H155" s="166">
        <v>8</v>
      </c>
      <c r="I155" s="167"/>
      <c r="J155" s="168">
        <f t="shared" si="29"/>
        <v>0</v>
      </c>
      <c r="K155" s="164" t="s">
        <v>17</v>
      </c>
      <c r="L155" s="169"/>
      <c r="M155" s="170" t="s">
        <v>17</v>
      </c>
      <c r="N155" s="171" t="s">
        <v>37</v>
      </c>
      <c r="O155" s="60"/>
      <c r="P155" s="172">
        <f t="shared" si="20"/>
        <v>0</v>
      </c>
      <c r="Q155" s="172">
        <v>0</v>
      </c>
      <c r="R155" s="172">
        <f t="shared" si="21"/>
        <v>0</v>
      </c>
      <c r="S155" s="172">
        <v>0</v>
      </c>
      <c r="T155" s="173">
        <f t="shared" si="22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74" t="s">
        <v>102</v>
      </c>
      <c r="AT155" s="174" t="s">
        <v>98</v>
      </c>
      <c r="AU155" s="174" t="s">
        <v>73</v>
      </c>
      <c r="AY155" s="15" t="s">
        <v>97</v>
      </c>
      <c r="BE155" s="175">
        <f t="shared" si="23"/>
        <v>0</v>
      </c>
      <c r="BF155" s="175">
        <f t="shared" si="24"/>
        <v>0</v>
      </c>
      <c r="BG155" s="175">
        <f t="shared" si="25"/>
        <v>0</v>
      </c>
      <c r="BH155" s="175">
        <f t="shared" si="26"/>
        <v>0</v>
      </c>
      <c r="BI155" s="175">
        <f t="shared" si="27"/>
        <v>0</v>
      </c>
      <c r="BJ155" s="15" t="s">
        <v>71</v>
      </c>
      <c r="BK155" s="175">
        <f t="shared" si="28"/>
        <v>0</v>
      </c>
      <c r="BL155" s="15" t="s">
        <v>96</v>
      </c>
      <c r="BM155" s="174" t="s">
        <v>287</v>
      </c>
    </row>
    <row r="156" spans="1:65" s="2" customFormat="1" ht="16.5" customHeight="1">
      <c r="A156" s="30"/>
      <c r="B156" s="31"/>
      <c r="C156" s="162">
        <v>79</v>
      </c>
      <c r="D156" s="162" t="s">
        <v>98</v>
      </c>
      <c r="E156" s="163" t="s">
        <v>288</v>
      </c>
      <c r="F156" s="164" t="s">
        <v>289</v>
      </c>
      <c r="G156" s="165" t="s">
        <v>101</v>
      </c>
      <c r="H156" s="166">
        <v>2</v>
      </c>
      <c r="I156" s="167"/>
      <c r="J156" s="168">
        <f t="shared" si="29"/>
        <v>0</v>
      </c>
      <c r="K156" s="164" t="s">
        <v>17</v>
      </c>
      <c r="L156" s="169"/>
      <c r="M156" s="170" t="s">
        <v>17</v>
      </c>
      <c r="N156" s="171" t="s">
        <v>37</v>
      </c>
      <c r="O156" s="60"/>
      <c r="P156" s="172">
        <f t="shared" si="20"/>
        <v>0</v>
      </c>
      <c r="Q156" s="172">
        <v>0</v>
      </c>
      <c r="R156" s="172">
        <f t="shared" si="21"/>
        <v>0</v>
      </c>
      <c r="S156" s="172">
        <v>0</v>
      </c>
      <c r="T156" s="173">
        <f t="shared" si="22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74" t="s">
        <v>102</v>
      </c>
      <c r="AT156" s="174" t="s">
        <v>98</v>
      </c>
      <c r="AU156" s="174" t="s">
        <v>73</v>
      </c>
      <c r="AY156" s="15" t="s">
        <v>97</v>
      </c>
      <c r="BE156" s="175">
        <f t="shared" si="23"/>
        <v>0</v>
      </c>
      <c r="BF156" s="175">
        <f t="shared" si="24"/>
        <v>0</v>
      </c>
      <c r="BG156" s="175">
        <f t="shared" si="25"/>
        <v>0</v>
      </c>
      <c r="BH156" s="175">
        <f t="shared" si="26"/>
        <v>0</v>
      </c>
      <c r="BI156" s="175">
        <f t="shared" si="27"/>
        <v>0</v>
      </c>
      <c r="BJ156" s="15" t="s">
        <v>71</v>
      </c>
      <c r="BK156" s="175">
        <f t="shared" si="28"/>
        <v>0</v>
      </c>
      <c r="BL156" s="15" t="s">
        <v>96</v>
      </c>
      <c r="BM156" s="174" t="s">
        <v>290</v>
      </c>
    </row>
    <row r="157" spans="1:65" s="2" customFormat="1" ht="16.5" customHeight="1">
      <c r="A157" s="30"/>
      <c r="B157" s="31"/>
      <c r="C157" s="162">
        <v>80</v>
      </c>
      <c r="D157" s="162" t="s">
        <v>98</v>
      </c>
      <c r="E157" s="163" t="s">
        <v>291</v>
      </c>
      <c r="F157" s="164" t="s">
        <v>292</v>
      </c>
      <c r="G157" s="165" t="s">
        <v>101</v>
      </c>
      <c r="H157" s="166">
        <v>6</v>
      </c>
      <c r="I157" s="167"/>
      <c r="J157" s="168">
        <f t="shared" si="29"/>
        <v>0</v>
      </c>
      <c r="K157" s="164" t="s">
        <v>17</v>
      </c>
      <c r="L157" s="169"/>
      <c r="M157" s="170" t="s">
        <v>17</v>
      </c>
      <c r="N157" s="171" t="s">
        <v>37</v>
      </c>
      <c r="O157" s="60"/>
      <c r="P157" s="172">
        <f t="shared" si="20"/>
        <v>0</v>
      </c>
      <c r="Q157" s="172">
        <v>0</v>
      </c>
      <c r="R157" s="172">
        <f t="shared" si="21"/>
        <v>0</v>
      </c>
      <c r="S157" s="172">
        <v>0</v>
      </c>
      <c r="T157" s="173">
        <f t="shared" si="22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74" t="s">
        <v>102</v>
      </c>
      <c r="AT157" s="174" t="s">
        <v>98</v>
      </c>
      <c r="AU157" s="174" t="s">
        <v>73</v>
      </c>
      <c r="AY157" s="15" t="s">
        <v>97</v>
      </c>
      <c r="BE157" s="175">
        <f t="shared" si="23"/>
        <v>0</v>
      </c>
      <c r="BF157" s="175">
        <f t="shared" si="24"/>
        <v>0</v>
      </c>
      <c r="BG157" s="175">
        <f t="shared" si="25"/>
        <v>0</v>
      </c>
      <c r="BH157" s="175">
        <f t="shared" si="26"/>
        <v>0</v>
      </c>
      <c r="BI157" s="175">
        <f t="shared" si="27"/>
        <v>0</v>
      </c>
      <c r="BJ157" s="15" t="s">
        <v>71</v>
      </c>
      <c r="BK157" s="175">
        <f t="shared" si="28"/>
        <v>0</v>
      </c>
      <c r="BL157" s="15" t="s">
        <v>96</v>
      </c>
      <c r="BM157" s="174" t="s">
        <v>293</v>
      </c>
    </row>
    <row r="158" spans="1:65" s="2" customFormat="1" ht="16.5" customHeight="1">
      <c r="A158" s="30"/>
      <c r="B158" s="31"/>
      <c r="C158" s="162">
        <v>81</v>
      </c>
      <c r="D158" s="162" t="s">
        <v>98</v>
      </c>
      <c r="E158" s="163" t="s">
        <v>294</v>
      </c>
      <c r="F158" s="164" t="s">
        <v>691</v>
      </c>
      <c r="G158" s="165" t="s">
        <v>101</v>
      </c>
      <c r="H158" s="166">
        <v>2</v>
      </c>
      <c r="I158" s="167"/>
      <c r="J158" s="168">
        <f t="shared" si="29"/>
        <v>0</v>
      </c>
      <c r="K158" s="164" t="s">
        <v>17</v>
      </c>
      <c r="L158" s="169"/>
      <c r="M158" s="170" t="s">
        <v>17</v>
      </c>
      <c r="N158" s="171" t="s">
        <v>37</v>
      </c>
      <c r="O158" s="60"/>
      <c r="P158" s="172">
        <f t="shared" si="20"/>
        <v>0</v>
      </c>
      <c r="Q158" s="172">
        <v>0</v>
      </c>
      <c r="R158" s="172">
        <f t="shared" si="21"/>
        <v>0</v>
      </c>
      <c r="S158" s="172">
        <v>0</v>
      </c>
      <c r="T158" s="173">
        <f t="shared" si="22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74" t="s">
        <v>102</v>
      </c>
      <c r="AT158" s="174" t="s">
        <v>98</v>
      </c>
      <c r="AU158" s="174" t="s">
        <v>73</v>
      </c>
      <c r="AY158" s="15" t="s">
        <v>97</v>
      </c>
      <c r="BE158" s="175">
        <f t="shared" si="23"/>
        <v>0</v>
      </c>
      <c r="BF158" s="175">
        <f t="shared" si="24"/>
        <v>0</v>
      </c>
      <c r="BG158" s="175">
        <f t="shared" si="25"/>
        <v>0</v>
      </c>
      <c r="BH158" s="175">
        <f t="shared" si="26"/>
        <v>0</v>
      </c>
      <c r="BI158" s="175">
        <f t="shared" si="27"/>
        <v>0</v>
      </c>
      <c r="BJ158" s="15" t="s">
        <v>71</v>
      </c>
      <c r="BK158" s="175">
        <f t="shared" si="28"/>
        <v>0</v>
      </c>
      <c r="BL158" s="15" t="s">
        <v>96</v>
      </c>
      <c r="BM158" s="174" t="s">
        <v>295</v>
      </c>
    </row>
    <row r="159" spans="1:65" s="2" customFormat="1" ht="16.5" customHeight="1">
      <c r="A159" s="30"/>
      <c r="B159" s="31"/>
      <c r="C159" s="162">
        <v>82</v>
      </c>
      <c r="D159" s="162" t="s">
        <v>98</v>
      </c>
      <c r="E159" s="163" t="s">
        <v>296</v>
      </c>
      <c r="F159" s="164" t="s">
        <v>692</v>
      </c>
      <c r="G159" s="165" t="s">
        <v>101</v>
      </c>
      <c r="H159" s="166">
        <v>4</v>
      </c>
      <c r="I159" s="167"/>
      <c r="J159" s="168">
        <f t="shared" si="29"/>
        <v>0</v>
      </c>
      <c r="K159" s="164" t="s">
        <v>17</v>
      </c>
      <c r="L159" s="169"/>
      <c r="M159" s="170" t="s">
        <v>17</v>
      </c>
      <c r="N159" s="171" t="s">
        <v>37</v>
      </c>
      <c r="O159" s="60"/>
      <c r="P159" s="172">
        <f t="shared" si="20"/>
        <v>0</v>
      </c>
      <c r="Q159" s="172">
        <v>0</v>
      </c>
      <c r="R159" s="172">
        <f t="shared" si="21"/>
        <v>0</v>
      </c>
      <c r="S159" s="172">
        <v>0</v>
      </c>
      <c r="T159" s="173">
        <f t="shared" si="22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74" t="s">
        <v>102</v>
      </c>
      <c r="AT159" s="174" t="s">
        <v>98</v>
      </c>
      <c r="AU159" s="174" t="s">
        <v>73</v>
      </c>
      <c r="AY159" s="15" t="s">
        <v>97</v>
      </c>
      <c r="BE159" s="175">
        <f t="shared" si="23"/>
        <v>0</v>
      </c>
      <c r="BF159" s="175">
        <f t="shared" si="24"/>
        <v>0</v>
      </c>
      <c r="BG159" s="175">
        <f t="shared" si="25"/>
        <v>0</v>
      </c>
      <c r="BH159" s="175">
        <f t="shared" si="26"/>
        <v>0</v>
      </c>
      <c r="BI159" s="175">
        <f t="shared" si="27"/>
        <v>0</v>
      </c>
      <c r="BJ159" s="15" t="s">
        <v>71</v>
      </c>
      <c r="BK159" s="175">
        <f t="shared" si="28"/>
        <v>0</v>
      </c>
      <c r="BL159" s="15" t="s">
        <v>96</v>
      </c>
      <c r="BM159" s="174" t="s">
        <v>297</v>
      </c>
    </row>
    <row r="160" spans="1:65" s="2" customFormat="1" ht="16.5" customHeight="1">
      <c r="A160" s="30"/>
      <c r="B160" s="31"/>
      <c r="C160" s="162">
        <v>83</v>
      </c>
      <c r="D160" s="162" t="s">
        <v>98</v>
      </c>
      <c r="E160" s="163" t="s">
        <v>298</v>
      </c>
      <c r="F160" s="164" t="s">
        <v>693</v>
      </c>
      <c r="G160" s="165" t="s">
        <v>101</v>
      </c>
      <c r="H160" s="166">
        <v>4</v>
      </c>
      <c r="I160" s="167"/>
      <c r="J160" s="168">
        <f t="shared" si="29"/>
        <v>0</v>
      </c>
      <c r="K160" s="164" t="s">
        <v>17</v>
      </c>
      <c r="L160" s="169"/>
      <c r="M160" s="170" t="s">
        <v>17</v>
      </c>
      <c r="N160" s="171" t="s">
        <v>37</v>
      </c>
      <c r="O160" s="60"/>
      <c r="P160" s="172">
        <f t="shared" si="20"/>
        <v>0</v>
      </c>
      <c r="Q160" s="172">
        <v>0</v>
      </c>
      <c r="R160" s="172">
        <f t="shared" si="21"/>
        <v>0</v>
      </c>
      <c r="S160" s="172">
        <v>0</v>
      </c>
      <c r="T160" s="173">
        <f t="shared" si="22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74" t="s">
        <v>102</v>
      </c>
      <c r="AT160" s="174" t="s">
        <v>98</v>
      </c>
      <c r="AU160" s="174" t="s">
        <v>73</v>
      </c>
      <c r="AY160" s="15" t="s">
        <v>97</v>
      </c>
      <c r="BE160" s="175">
        <f t="shared" si="23"/>
        <v>0</v>
      </c>
      <c r="BF160" s="175">
        <f t="shared" si="24"/>
        <v>0</v>
      </c>
      <c r="BG160" s="175">
        <f t="shared" si="25"/>
        <v>0</v>
      </c>
      <c r="BH160" s="175">
        <f t="shared" si="26"/>
        <v>0</v>
      </c>
      <c r="BI160" s="175">
        <f t="shared" si="27"/>
        <v>0</v>
      </c>
      <c r="BJ160" s="15" t="s">
        <v>71</v>
      </c>
      <c r="BK160" s="175">
        <f t="shared" si="28"/>
        <v>0</v>
      </c>
      <c r="BL160" s="15" t="s">
        <v>96</v>
      </c>
      <c r="BM160" s="174" t="s">
        <v>299</v>
      </c>
    </row>
    <row r="161" spans="1:65" s="2" customFormat="1" ht="16.5" customHeight="1">
      <c r="A161" s="30"/>
      <c r="B161" s="31"/>
      <c r="C161" s="162">
        <v>84</v>
      </c>
      <c r="D161" s="162" t="s">
        <v>98</v>
      </c>
      <c r="E161" s="163" t="s">
        <v>300</v>
      </c>
      <c r="F161" s="164" t="s">
        <v>694</v>
      </c>
      <c r="G161" s="165" t="s">
        <v>101</v>
      </c>
      <c r="H161" s="166">
        <v>2</v>
      </c>
      <c r="I161" s="167"/>
      <c r="J161" s="168">
        <f t="shared" si="29"/>
        <v>0</v>
      </c>
      <c r="K161" s="164" t="s">
        <v>17</v>
      </c>
      <c r="L161" s="169"/>
      <c r="M161" s="170" t="s">
        <v>17</v>
      </c>
      <c r="N161" s="171" t="s">
        <v>37</v>
      </c>
      <c r="O161" s="60"/>
      <c r="P161" s="172">
        <f t="shared" si="20"/>
        <v>0</v>
      </c>
      <c r="Q161" s="172">
        <v>0</v>
      </c>
      <c r="R161" s="172">
        <f t="shared" si="21"/>
        <v>0</v>
      </c>
      <c r="S161" s="172">
        <v>0</v>
      </c>
      <c r="T161" s="173">
        <f t="shared" si="22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74" t="s">
        <v>102</v>
      </c>
      <c r="AT161" s="174" t="s">
        <v>98</v>
      </c>
      <c r="AU161" s="174" t="s">
        <v>73</v>
      </c>
      <c r="AY161" s="15" t="s">
        <v>97</v>
      </c>
      <c r="BE161" s="175">
        <f t="shared" si="23"/>
        <v>0</v>
      </c>
      <c r="BF161" s="175">
        <f t="shared" si="24"/>
        <v>0</v>
      </c>
      <c r="BG161" s="175">
        <f t="shared" si="25"/>
        <v>0</v>
      </c>
      <c r="BH161" s="175">
        <f t="shared" si="26"/>
        <v>0</v>
      </c>
      <c r="BI161" s="175">
        <f t="shared" si="27"/>
        <v>0</v>
      </c>
      <c r="BJ161" s="15" t="s">
        <v>71</v>
      </c>
      <c r="BK161" s="175">
        <f t="shared" si="28"/>
        <v>0</v>
      </c>
      <c r="BL161" s="15" t="s">
        <v>96</v>
      </c>
      <c r="BM161" s="174" t="s">
        <v>301</v>
      </c>
    </row>
    <row r="162" spans="1:65" s="2" customFormat="1" ht="16.5" customHeight="1">
      <c r="A162" s="30"/>
      <c r="B162" s="31"/>
      <c r="C162" s="162">
        <v>85</v>
      </c>
      <c r="D162" s="162" t="s">
        <v>98</v>
      </c>
      <c r="E162" s="163" t="s">
        <v>302</v>
      </c>
      <c r="F162" s="164" t="s">
        <v>695</v>
      </c>
      <c r="G162" s="165" t="s">
        <v>101</v>
      </c>
      <c r="H162" s="166">
        <v>10</v>
      </c>
      <c r="I162" s="167"/>
      <c r="J162" s="168">
        <f t="shared" si="29"/>
        <v>0</v>
      </c>
      <c r="K162" s="164" t="s">
        <v>17</v>
      </c>
      <c r="L162" s="169"/>
      <c r="M162" s="170" t="s">
        <v>17</v>
      </c>
      <c r="N162" s="171" t="s">
        <v>37</v>
      </c>
      <c r="O162" s="60"/>
      <c r="P162" s="172">
        <f t="shared" si="20"/>
        <v>0</v>
      </c>
      <c r="Q162" s="172">
        <v>0</v>
      </c>
      <c r="R162" s="172">
        <f t="shared" si="21"/>
        <v>0</v>
      </c>
      <c r="S162" s="172">
        <v>0</v>
      </c>
      <c r="T162" s="173">
        <f t="shared" si="22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74" t="s">
        <v>102</v>
      </c>
      <c r="AT162" s="174" t="s">
        <v>98</v>
      </c>
      <c r="AU162" s="174" t="s">
        <v>73</v>
      </c>
      <c r="AY162" s="15" t="s">
        <v>97</v>
      </c>
      <c r="BE162" s="175">
        <f t="shared" si="23"/>
        <v>0</v>
      </c>
      <c r="BF162" s="175">
        <f t="shared" si="24"/>
        <v>0</v>
      </c>
      <c r="BG162" s="175">
        <f t="shared" si="25"/>
        <v>0</v>
      </c>
      <c r="BH162" s="175">
        <f t="shared" si="26"/>
        <v>0</v>
      </c>
      <c r="BI162" s="175">
        <f t="shared" si="27"/>
        <v>0</v>
      </c>
      <c r="BJ162" s="15" t="s">
        <v>71</v>
      </c>
      <c r="BK162" s="175">
        <f t="shared" si="28"/>
        <v>0</v>
      </c>
      <c r="BL162" s="15" t="s">
        <v>96</v>
      </c>
      <c r="BM162" s="174" t="s">
        <v>303</v>
      </c>
    </row>
    <row r="163" spans="1:65" s="2" customFormat="1" ht="16.5" customHeight="1">
      <c r="A163" s="30"/>
      <c r="B163" s="31"/>
      <c r="C163" s="162">
        <v>86</v>
      </c>
      <c r="D163" s="162" t="s">
        <v>98</v>
      </c>
      <c r="E163" s="163" t="s">
        <v>304</v>
      </c>
      <c r="F163" s="164" t="s">
        <v>696</v>
      </c>
      <c r="G163" s="165" t="s">
        <v>101</v>
      </c>
      <c r="H163" s="166">
        <v>2</v>
      </c>
      <c r="I163" s="167"/>
      <c r="J163" s="168">
        <f t="shared" si="29"/>
        <v>0</v>
      </c>
      <c r="K163" s="164" t="s">
        <v>17</v>
      </c>
      <c r="L163" s="169"/>
      <c r="M163" s="170" t="s">
        <v>17</v>
      </c>
      <c r="N163" s="171" t="s">
        <v>37</v>
      </c>
      <c r="O163" s="60"/>
      <c r="P163" s="172">
        <f t="shared" si="20"/>
        <v>0</v>
      </c>
      <c r="Q163" s="172">
        <v>0</v>
      </c>
      <c r="R163" s="172">
        <f t="shared" si="21"/>
        <v>0</v>
      </c>
      <c r="S163" s="172">
        <v>0</v>
      </c>
      <c r="T163" s="173">
        <f t="shared" si="22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74" t="s">
        <v>102</v>
      </c>
      <c r="AT163" s="174" t="s">
        <v>98</v>
      </c>
      <c r="AU163" s="174" t="s">
        <v>73</v>
      </c>
      <c r="AY163" s="15" t="s">
        <v>97</v>
      </c>
      <c r="BE163" s="175">
        <f t="shared" si="23"/>
        <v>0</v>
      </c>
      <c r="BF163" s="175">
        <f t="shared" si="24"/>
        <v>0</v>
      </c>
      <c r="BG163" s="175">
        <f t="shared" si="25"/>
        <v>0</v>
      </c>
      <c r="BH163" s="175">
        <f t="shared" si="26"/>
        <v>0</v>
      </c>
      <c r="BI163" s="175">
        <f t="shared" si="27"/>
        <v>0</v>
      </c>
      <c r="BJ163" s="15" t="s">
        <v>71</v>
      </c>
      <c r="BK163" s="175">
        <f t="shared" si="28"/>
        <v>0</v>
      </c>
      <c r="BL163" s="15" t="s">
        <v>96</v>
      </c>
      <c r="BM163" s="174" t="s">
        <v>305</v>
      </c>
    </row>
    <row r="164" spans="1:65" s="2" customFormat="1" ht="16.5" customHeight="1">
      <c r="A164" s="30"/>
      <c r="B164" s="31"/>
      <c r="C164" s="162">
        <v>87</v>
      </c>
      <c r="D164" s="162" t="s">
        <v>98</v>
      </c>
      <c r="E164" s="163" t="s">
        <v>306</v>
      </c>
      <c r="F164" s="164" t="s">
        <v>307</v>
      </c>
      <c r="G164" s="165" t="s">
        <v>101</v>
      </c>
      <c r="H164" s="166">
        <v>5</v>
      </c>
      <c r="I164" s="167"/>
      <c r="J164" s="168">
        <f t="shared" si="29"/>
        <v>0</v>
      </c>
      <c r="K164" s="164" t="s">
        <v>17</v>
      </c>
      <c r="L164" s="169"/>
      <c r="M164" s="170" t="s">
        <v>17</v>
      </c>
      <c r="N164" s="171" t="s">
        <v>37</v>
      </c>
      <c r="O164" s="60"/>
      <c r="P164" s="172">
        <f t="shared" si="20"/>
        <v>0</v>
      </c>
      <c r="Q164" s="172">
        <v>0</v>
      </c>
      <c r="R164" s="172">
        <f t="shared" si="21"/>
        <v>0</v>
      </c>
      <c r="S164" s="172">
        <v>0</v>
      </c>
      <c r="T164" s="173">
        <f t="shared" si="22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74" t="s">
        <v>102</v>
      </c>
      <c r="AT164" s="174" t="s">
        <v>98</v>
      </c>
      <c r="AU164" s="174" t="s">
        <v>73</v>
      </c>
      <c r="AY164" s="15" t="s">
        <v>97</v>
      </c>
      <c r="BE164" s="175">
        <f t="shared" si="23"/>
        <v>0</v>
      </c>
      <c r="BF164" s="175">
        <f t="shared" si="24"/>
        <v>0</v>
      </c>
      <c r="BG164" s="175">
        <f t="shared" si="25"/>
        <v>0</v>
      </c>
      <c r="BH164" s="175">
        <f t="shared" si="26"/>
        <v>0</v>
      </c>
      <c r="BI164" s="175">
        <f t="shared" si="27"/>
        <v>0</v>
      </c>
      <c r="BJ164" s="15" t="s">
        <v>71</v>
      </c>
      <c r="BK164" s="175">
        <f t="shared" si="28"/>
        <v>0</v>
      </c>
      <c r="BL164" s="15" t="s">
        <v>96</v>
      </c>
      <c r="BM164" s="174" t="s">
        <v>308</v>
      </c>
    </row>
    <row r="165" spans="1:65" s="2" customFormat="1" ht="16.5" customHeight="1">
      <c r="A165" s="30"/>
      <c r="B165" s="31"/>
      <c r="C165" s="162">
        <v>88</v>
      </c>
      <c r="D165" s="162" t="s">
        <v>98</v>
      </c>
      <c r="E165" s="163" t="s">
        <v>309</v>
      </c>
      <c r="F165" s="164" t="s">
        <v>310</v>
      </c>
      <c r="G165" s="165" t="s">
        <v>101</v>
      </c>
      <c r="H165" s="166">
        <v>1</v>
      </c>
      <c r="I165" s="167"/>
      <c r="J165" s="168">
        <f t="shared" si="29"/>
        <v>0</v>
      </c>
      <c r="K165" s="164" t="s">
        <v>17</v>
      </c>
      <c r="L165" s="169"/>
      <c r="M165" s="170" t="s">
        <v>17</v>
      </c>
      <c r="N165" s="171" t="s">
        <v>37</v>
      </c>
      <c r="O165" s="60"/>
      <c r="P165" s="172">
        <f t="shared" si="20"/>
        <v>0</v>
      </c>
      <c r="Q165" s="172">
        <v>0</v>
      </c>
      <c r="R165" s="172">
        <f t="shared" si="21"/>
        <v>0</v>
      </c>
      <c r="S165" s="172">
        <v>0</v>
      </c>
      <c r="T165" s="173">
        <f t="shared" si="22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74" t="s">
        <v>102</v>
      </c>
      <c r="AT165" s="174" t="s">
        <v>98</v>
      </c>
      <c r="AU165" s="174" t="s">
        <v>73</v>
      </c>
      <c r="AY165" s="15" t="s">
        <v>97</v>
      </c>
      <c r="BE165" s="175">
        <f t="shared" si="23"/>
        <v>0</v>
      </c>
      <c r="BF165" s="175">
        <f t="shared" si="24"/>
        <v>0</v>
      </c>
      <c r="BG165" s="175">
        <f t="shared" si="25"/>
        <v>0</v>
      </c>
      <c r="BH165" s="175">
        <f t="shared" si="26"/>
        <v>0</v>
      </c>
      <c r="BI165" s="175">
        <f t="shared" si="27"/>
        <v>0</v>
      </c>
      <c r="BJ165" s="15" t="s">
        <v>71</v>
      </c>
      <c r="BK165" s="175">
        <f t="shared" si="28"/>
        <v>0</v>
      </c>
      <c r="BL165" s="15" t="s">
        <v>96</v>
      </c>
      <c r="BM165" s="174" t="s">
        <v>311</v>
      </c>
    </row>
    <row r="166" spans="1:65" s="2" customFormat="1" ht="16.5" customHeight="1">
      <c r="A166" s="30"/>
      <c r="B166" s="31"/>
      <c r="C166" s="162">
        <v>89</v>
      </c>
      <c r="D166" s="162" t="s">
        <v>98</v>
      </c>
      <c r="E166" s="163" t="s">
        <v>312</v>
      </c>
      <c r="F166" s="164" t="s">
        <v>313</v>
      </c>
      <c r="G166" s="165" t="s">
        <v>101</v>
      </c>
      <c r="H166" s="166">
        <v>10</v>
      </c>
      <c r="I166" s="167"/>
      <c r="J166" s="168">
        <f t="shared" si="29"/>
        <v>0</v>
      </c>
      <c r="K166" s="164" t="s">
        <v>17</v>
      </c>
      <c r="L166" s="169"/>
      <c r="M166" s="170" t="s">
        <v>17</v>
      </c>
      <c r="N166" s="171" t="s">
        <v>37</v>
      </c>
      <c r="O166" s="60"/>
      <c r="P166" s="172">
        <f t="shared" si="20"/>
        <v>0</v>
      </c>
      <c r="Q166" s="172">
        <v>0</v>
      </c>
      <c r="R166" s="172">
        <f t="shared" si="21"/>
        <v>0</v>
      </c>
      <c r="S166" s="172">
        <v>0</v>
      </c>
      <c r="T166" s="173">
        <f t="shared" si="22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74" t="s">
        <v>102</v>
      </c>
      <c r="AT166" s="174" t="s">
        <v>98</v>
      </c>
      <c r="AU166" s="174" t="s">
        <v>73</v>
      </c>
      <c r="AY166" s="15" t="s">
        <v>97</v>
      </c>
      <c r="BE166" s="175">
        <f t="shared" si="23"/>
        <v>0</v>
      </c>
      <c r="BF166" s="175">
        <f t="shared" si="24"/>
        <v>0</v>
      </c>
      <c r="BG166" s="175">
        <f t="shared" si="25"/>
        <v>0</v>
      </c>
      <c r="BH166" s="175">
        <f t="shared" si="26"/>
        <v>0</v>
      </c>
      <c r="BI166" s="175">
        <f t="shared" si="27"/>
        <v>0</v>
      </c>
      <c r="BJ166" s="15" t="s">
        <v>71</v>
      </c>
      <c r="BK166" s="175">
        <f t="shared" si="28"/>
        <v>0</v>
      </c>
      <c r="BL166" s="15" t="s">
        <v>96</v>
      </c>
      <c r="BM166" s="174" t="s">
        <v>314</v>
      </c>
    </row>
    <row r="167" spans="1:65" s="2" customFormat="1" ht="16.5" customHeight="1">
      <c r="A167" s="30"/>
      <c r="B167" s="31"/>
      <c r="C167" s="162">
        <v>90</v>
      </c>
      <c r="D167" s="162" t="s">
        <v>98</v>
      </c>
      <c r="E167" s="163" t="s">
        <v>315</v>
      </c>
      <c r="F167" s="164" t="s">
        <v>316</v>
      </c>
      <c r="G167" s="165" t="s">
        <v>101</v>
      </c>
      <c r="H167" s="166">
        <v>10</v>
      </c>
      <c r="I167" s="167"/>
      <c r="J167" s="168">
        <f t="shared" si="29"/>
        <v>0</v>
      </c>
      <c r="K167" s="164" t="s">
        <v>17</v>
      </c>
      <c r="L167" s="169"/>
      <c r="M167" s="170" t="s">
        <v>17</v>
      </c>
      <c r="N167" s="171" t="s">
        <v>37</v>
      </c>
      <c r="O167" s="60"/>
      <c r="P167" s="172">
        <f t="shared" si="20"/>
        <v>0</v>
      </c>
      <c r="Q167" s="172">
        <v>0</v>
      </c>
      <c r="R167" s="172">
        <f t="shared" si="21"/>
        <v>0</v>
      </c>
      <c r="S167" s="172">
        <v>0</v>
      </c>
      <c r="T167" s="173">
        <f t="shared" si="22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74" t="s">
        <v>102</v>
      </c>
      <c r="AT167" s="174" t="s">
        <v>98</v>
      </c>
      <c r="AU167" s="174" t="s">
        <v>73</v>
      </c>
      <c r="AY167" s="15" t="s">
        <v>97</v>
      </c>
      <c r="BE167" s="175">
        <f t="shared" si="23"/>
        <v>0</v>
      </c>
      <c r="BF167" s="175">
        <f t="shared" si="24"/>
        <v>0</v>
      </c>
      <c r="BG167" s="175">
        <f t="shared" si="25"/>
        <v>0</v>
      </c>
      <c r="BH167" s="175">
        <f t="shared" si="26"/>
        <v>0</v>
      </c>
      <c r="BI167" s="175">
        <f t="shared" si="27"/>
        <v>0</v>
      </c>
      <c r="BJ167" s="15" t="s">
        <v>71</v>
      </c>
      <c r="BK167" s="175">
        <f t="shared" si="28"/>
        <v>0</v>
      </c>
      <c r="BL167" s="15" t="s">
        <v>96</v>
      </c>
      <c r="BM167" s="174" t="s">
        <v>317</v>
      </c>
    </row>
    <row r="168" spans="1:65" s="2" customFormat="1" ht="16.5" customHeight="1">
      <c r="A168" s="30"/>
      <c r="B168" s="31"/>
      <c r="C168" s="162">
        <v>91</v>
      </c>
      <c r="D168" s="162" t="s">
        <v>98</v>
      </c>
      <c r="E168" s="163" t="s">
        <v>318</v>
      </c>
      <c r="F168" s="164" t="s">
        <v>319</v>
      </c>
      <c r="G168" s="165" t="s">
        <v>101</v>
      </c>
      <c r="H168" s="166">
        <v>10</v>
      </c>
      <c r="I168" s="167"/>
      <c r="J168" s="168">
        <f t="shared" si="29"/>
        <v>0</v>
      </c>
      <c r="K168" s="164" t="s">
        <v>17</v>
      </c>
      <c r="L168" s="169"/>
      <c r="M168" s="170" t="s">
        <v>17</v>
      </c>
      <c r="N168" s="171" t="s">
        <v>37</v>
      </c>
      <c r="O168" s="60"/>
      <c r="P168" s="172">
        <f t="shared" si="20"/>
        <v>0</v>
      </c>
      <c r="Q168" s="172">
        <v>0</v>
      </c>
      <c r="R168" s="172">
        <f t="shared" si="21"/>
        <v>0</v>
      </c>
      <c r="S168" s="172">
        <v>0</v>
      </c>
      <c r="T168" s="173">
        <f t="shared" si="22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74" t="s">
        <v>102</v>
      </c>
      <c r="AT168" s="174" t="s">
        <v>98</v>
      </c>
      <c r="AU168" s="174" t="s">
        <v>73</v>
      </c>
      <c r="AY168" s="15" t="s">
        <v>97</v>
      </c>
      <c r="BE168" s="175">
        <f t="shared" si="23"/>
        <v>0</v>
      </c>
      <c r="BF168" s="175">
        <f t="shared" si="24"/>
        <v>0</v>
      </c>
      <c r="BG168" s="175">
        <f t="shared" si="25"/>
        <v>0</v>
      </c>
      <c r="BH168" s="175">
        <f t="shared" si="26"/>
        <v>0</v>
      </c>
      <c r="BI168" s="175">
        <f t="shared" si="27"/>
        <v>0</v>
      </c>
      <c r="BJ168" s="15" t="s">
        <v>71</v>
      </c>
      <c r="BK168" s="175">
        <f t="shared" si="28"/>
        <v>0</v>
      </c>
      <c r="BL168" s="15" t="s">
        <v>96</v>
      </c>
      <c r="BM168" s="174" t="s">
        <v>320</v>
      </c>
    </row>
    <row r="169" spans="1:65" s="2" customFormat="1" ht="16.5" customHeight="1">
      <c r="A169" s="30"/>
      <c r="B169" s="31"/>
      <c r="C169" s="162">
        <v>92</v>
      </c>
      <c r="D169" s="162" t="s">
        <v>98</v>
      </c>
      <c r="E169" s="163" t="s">
        <v>321</v>
      </c>
      <c r="F169" s="164" t="s">
        <v>322</v>
      </c>
      <c r="G169" s="165" t="s">
        <v>101</v>
      </c>
      <c r="H169" s="166">
        <v>1</v>
      </c>
      <c r="I169" s="167"/>
      <c r="J169" s="168">
        <f t="shared" si="29"/>
        <v>0</v>
      </c>
      <c r="K169" s="164" t="s">
        <v>17</v>
      </c>
      <c r="L169" s="169"/>
      <c r="M169" s="170" t="s">
        <v>17</v>
      </c>
      <c r="N169" s="171" t="s">
        <v>37</v>
      </c>
      <c r="O169" s="60"/>
      <c r="P169" s="172">
        <f t="shared" si="20"/>
        <v>0</v>
      </c>
      <c r="Q169" s="172">
        <v>0</v>
      </c>
      <c r="R169" s="172">
        <f t="shared" si="21"/>
        <v>0</v>
      </c>
      <c r="S169" s="172">
        <v>0</v>
      </c>
      <c r="T169" s="173">
        <f t="shared" si="22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74" t="s">
        <v>102</v>
      </c>
      <c r="AT169" s="174" t="s">
        <v>98</v>
      </c>
      <c r="AU169" s="174" t="s">
        <v>73</v>
      </c>
      <c r="AY169" s="15" t="s">
        <v>97</v>
      </c>
      <c r="BE169" s="175">
        <f t="shared" si="23"/>
        <v>0</v>
      </c>
      <c r="BF169" s="175">
        <f t="shared" si="24"/>
        <v>0</v>
      </c>
      <c r="BG169" s="175">
        <f t="shared" si="25"/>
        <v>0</v>
      </c>
      <c r="BH169" s="175">
        <f t="shared" si="26"/>
        <v>0</v>
      </c>
      <c r="BI169" s="175">
        <f t="shared" si="27"/>
        <v>0</v>
      </c>
      <c r="BJ169" s="15" t="s">
        <v>71</v>
      </c>
      <c r="BK169" s="175">
        <f t="shared" si="28"/>
        <v>0</v>
      </c>
      <c r="BL169" s="15" t="s">
        <v>96</v>
      </c>
      <c r="BM169" s="174" t="s">
        <v>323</v>
      </c>
    </row>
    <row r="170" spans="1:65" s="2" customFormat="1" ht="16.5" customHeight="1">
      <c r="A170" s="30"/>
      <c r="B170" s="31"/>
      <c r="C170" s="162">
        <v>93</v>
      </c>
      <c r="D170" s="162" t="s">
        <v>98</v>
      </c>
      <c r="E170" s="163" t="s">
        <v>324</v>
      </c>
      <c r="F170" s="164" t="s">
        <v>325</v>
      </c>
      <c r="G170" s="165" t="s">
        <v>101</v>
      </c>
      <c r="H170" s="166">
        <v>10</v>
      </c>
      <c r="I170" s="167"/>
      <c r="J170" s="168">
        <f t="shared" si="29"/>
        <v>0</v>
      </c>
      <c r="K170" s="164" t="s">
        <v>17</v>
      </c>
      <c r="L170" s="169"/>
      <c r="M170" s="170" t="s">
        <v>17</v>
      </c>
      <c r="N170" s="171" t="s">
        <v>37</v>
      </c>
      <c r="O170" s="60"/>
      <c r="P170" s="172">
        <f t="shared" si="20"/>
        <v>0</v>
      </c>
      <c r="Q170" s="172">
        <v>0</v>
      </c>
      <c r="R170" s="172">
        <f t="shared" si="21"/>
        <v>0</v>
      </c>
      <c r="S170" s="172">
        <v>0</v>
      </c>
      <c r="T170" s="173">
        <f t="shared" si="22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74" t="s">
        <v>102</v>
      </c>
      <c r="AT170" s="174" t="s">
        <v>98</v>
      </c>
      <c r="AU170" s="174" t="s">
        <v>73</v>
      </c>
      <c r="AY170" s="15" t="s">
        <v>97</v>
      </c>
      <c r="BE170" s="175">
        <f t="shared" si="23"/>
        <v>0</v>
      </c>
      <c r="BF170" s="175">
        <f t="shared" si="24"/>
        <v>0</v>
      </c>
      <c r="BG170" s="175">
        <f t="shared" si="25"/>
        <v>0</v>
      </c>
      <c r="BH170" s="175">
        <f t="shared" si="26"/>
        <v>0</v>
      </c>
      <c r="BI170" s="175">
        <f t="shared" si="27"/>
        <v>0</v>
      </c>
      <c r="BJ170" s="15" t="s">
        <v>71</v>
      </c>
      <c r="BK170" s="175">
        <f t="shared" si="28"/>
        <v>0</v>
      </c>
      <c r="BL170" s="15" t="s">
        <v>96</v>
      </c>
      <c r="BM170" s="174" t="s">
        <v>326</v>
      </c>
    </row>
    <row r="171" spans="1:65" s="2" customFormat="1" ht="16.5" customHeight="1">
      <c r="A171" s="30"/>
      <c r="B171" s="31"/>
      <c r="C171" s="162">
        <v>94</v>
      </c>
      <c r="D171" s="162" t="s">
        <v>98</v>
      </c>
      <c r="E171" s="163" t="s">
        <v>327</v>
      </c>
      <c r="F171" s="164" t="s">
        <v>328</v>
      </c>
      <c r="G171" s="165" t="s">
        <v>101</v>
      </c>
      <c r="H171" s="166">
        <v>2</v>
      </c>
      <c r="I171" s="167"/>
      <c r="J171" s="168">
        <f t="shared" si="29"/>
        <v>0</v>
      </c>
      <c r="K171" s="164" t="s">
        <v>17</v>
      </c>
      <c r="L171" s="169"/>
      <c r="M171" s="170" t="s">
        <v>17</v>
      </c>
      <c r="N171" s="171" t="s">
        <v>37</v>
      </c>
      <c r="O171" s="60"/>
      <c r="P171" s="172">
        <f t="shared" si="20"/>
        <v>0</v>
      </c>
      <c r="Q171" s="172">
        <v>0</v>
      </c>
      <c r="R171" s="172">
        <f t="shared" si="21"/>
        <v>0</v>
      </c>
      <c r="S171" s="172">
        <v>0</v>
      </c>
      <c r="T171" s="173">
        <f t="shared" si="22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74" t="s">
        <v>102</v>
      </c>
      <c r="AT171" s="174" t="s">
        <v>98</v>
      </c>
      <c r="AU171" s="174" t="s">
        <v>73</v>
      </c>
      <c r="AY171" s="15" t="s">
        <v>97</v>
      </c>
      <c r="BE171" s="175">
        <f t="shared" si="23"/>
        <v>0</v>
      </c>
      <c r="BF171" s="175">
        <f t="shared" si="24"/>
        <v>0</v>
      </c>
      <c r="BG171" s="175">
        <f t="shared" si="25"/>
        <v>0</v>
      </c>
      <c r="BH171" s="175">
        <f t="shared" si="26"/>
        <v>0</v>
      </c>
      <c r="BI171" s="175">
        <f t="shared" si="27"/>
        <v>0</v>
      </c>
      <c r="BJ171" s="15" t="s">
        <v>71</v>
      </c>
      <c r="BK171" s="175">
        <f t="shared" si="28"/>
        <v>0</v>
      </c>
      <c r="BL171" s="15" t="s">
        <v>96</v>
      </c>
      <c r="BM171" s="174" t="s">
        <v>329</v>
      </c>
    </row>
    <row r="172" spans="1:65" s="2" customFormat="1" ht="16.5" customHeight="1">
      <c r="A172" s="30"/>
      <c r="B172" s="31"/>
      <c r="C172" s="162">
        <v>95</v>
      </c>
      <c r="D172" s="162" t="s">
        <v>98</v>
      </c>
      <c r="E172" s="163" t="s">
        <v>330</v>
      </c>
      <c r="F172" s="164" t="s">
        <v>331</v>
      </c>
      <c r="G172" s="165" t="s">
        <v>101</v>
      </c>
      <c r="H172" s="166">
        <v>1</v>
      </c>
      <c r="I172" s="167"/>
      <c r="J172" s="168">
        <f t="shared" si="29"/>
        <v>0</v>
      </c>
      <c r="K172" s="164" t="s">
        <v>17</v>
      </c>
      <c r="L172" s="169"/>
      <c r="M172" s="170" t="s">
        <v>17</v>
      </c>
      <c r="N172" s="171" t="s">
        <v>37</v>
      </c>
      <c r="O172" s="60"/>
      <c r="P172" s="172">
        <f t="shared" si="20"/>
        <v>0</v>
      </c>
      <c r="Q172" s="172">
        <v>0</v>
      </c>
      <c r="R172" s="172">
        <f t="shared" si="21"/>
        <v>0</v>
      </c>
      <c r="S172" s="172">
        <v>0</v>
      </c>
      <c r="T172" s="173">
        <f t="shared" si="22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74" t="s">
        <v>102</v>
      </c>
      <c r="AT172" s="174" t="s">
        <v>98</v>
      </c>
      <c r="AU172" s="174" t="s">
        <v>73</v>
      </c>
      <c r="AY172" s="15" t="s">
        <v>97</v>
      </c>
      <c r="BE172" s="175">
        <f t="shared" si="23"/>
        <v>0</v>
      </c>
      <c r="BF172" s="175">
        <f t="shared" si="24"/>
        <v>0</v>
      </c>
      <c r="BG172" s="175">
        <f t="shared" si="25"/>
        <v>0</v>
      </c>
      <c r="BH172" s="175">
        <f t="shared" si="26"/>
        <v>0</v>
      </c>
      <c r="BI172" s="175">
        <f t="shared" si="27"/>
        <v>0</v>
      </c>
      <c r="BJ172" s="15" t="s">
        <v>71</v>
      </c>
      <c r="BK172" s="175">
        <f t="shared" si="28"/>
        <v>0</v>
      </c>
      <c r="BL172" s="15" t="s">
        <v>96</v>
      </c>
      <c r="BM172" s="174" t="s">
        <v>332</v>
      </c>
    </row>
    <row r="173" spans="1:65" s="2" customFormat="1" ht="16.5" customHeight="1">
      <c r="A173" s="30"/>
      <c r="B173" s="31"/>
      <c r="C173" s="162">
        <v>96</v>
      </c>
      <c r="D173" s="162" t="s">
        <v>98</v>
      </c>
      <c r="E173" s="163" t="s">
        <v>333</v>
      </c>
      <c r="F173" s="164" t="s">
        <v>697</v>
      </c>
      <c r="G173" s="165" t="s">
        <v>101</v>
      </c>
      <c r="H173" s="166">
        <v>1</v>
      </c>
      <c r="I173" s="167"/>
      <c r="J173" s="168">
        <f t="shared" si="29"/>
        <v>0</v>
      </c>
      <c r="K173" s="164" t="s">
        <v>17</v>
      </c>
      <c r="L173" s="169"/>
      <c r="M173" s="170" t="s">
        <v>17</v>
      </c>
      <c r="N173" s="171" t="s">
        <v>37</v>
      </c>
      <c r="O173" s="60"/>
      <c r="P173" s="172">
        <f t="shared" si="20"/>
        <v>0</v>
      </c>
      <c r="Q173" s="172">
        <v>0</v>
      </c>
      <c r="R173" s="172">
        <f t="shared" si="21"/>
        <v>0</v>
      </c>
      <c r="S173" s="172">
        <v>0</v>
      </c>
      <c r="T173" s="173">
        <f t="shared" si="22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74" t="s">
        <v>102</v>
      </c>
      <c r="AT173" s="174" t="s">
        <v>98</v>
      </c>
      <c r="AU173" s="174" t="s">
        <v>73</v>
      </c>
      <c r="AY173" s="15" t="s">
        <v>97</v>
      </c>
      <c r="BE173" s="175">
        <f t="shared" si="23"/>
        <v>0</v>
      </c>
      <c r="BF173" s="175">
        <f t="shared" si="24"/>
        <v>0</v>
      </c>
      <c r="BG173" s="175">
        <f t="shared" si="25"/>
        <v>0</v>
      </c>
      <c r="BH173" s="175">
        <f t="shared" si="26"/>
        <v>0</v>
      </c>
      <c r="BI173" s="175">
        <f t="shared" si="27"/>
        <v>0</v>
      </c>
      <c r="BJ173" s="15" t="s">
        <v>71</v>
      </c>
      <c r="BK173" s="175">
        <f t="shared" si="28"/>
        <v>0</v>
      </c>
      <c r="BL173" s="15" t="s">
        <v>96</v>
      </c>
      <c r="BM173" s="174" t="s">
        <v>334</v>
      </c>
    </row>
    <row r="174" spans="1:65" s="2" customFormat="1" ht="16.5" customHeight="1">
      <c r="A174" s="30"/>
      <c r="B174" s="31"/>
      <c r="C174" s="162">
        <v>97</v>
      </c>
      <c r="D174" s="162" t="s">
        <v>98</v>
      </c>
      <c r="E174" s="163" t="s">
        <v>335</v>
      </c>
      <c r="F174" s="164" t="s">
        <v>336</v>
      </c>
      <c r="G174" s="165" t="s">
        <v>101</v>
      </c>
      <c r="H174" s="166">
        <v>2</v>
      </c>
      <c r="I174" s="167"/>
      <c r="J174" s="168">
        <f t="shared" si="29"/>
        <v>0</v>
      </c>
      <c r="K174" s="164" t="s">
        <v>17</v>
      </c>
      <c r="L174" s="169"/>
      <c r="M174" s="170" t="s">
        <v>17</v>
      </c>
      <c r="N174" s="171" t="s">
        <v>37</v>
      </c>
      <c r="O174" s="60"/>
      <c r="P174" s="172">
        <f t="shared" si="20"/>
        <v>0</v>
      </c>
      <c r="Q174" s="172">
        <v>0</v>
      </c>
      <c r="R174" s="172">
        <f t="shared" si="21"/>
        <v>0</v>
      </c>
      <c r="S174" s="172">
        <v>0</v>
      </c>
      <c r="T174" s="173">
        <f t="shared" si="22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74" t="s">
        <v>102</v>
      </c>
      <c r="AT174" s="174" t="s">
        <v>98</v>
      </c>
      <c r="AU174" s="174" t="s">
        <v>73</v>
      </c>
      <c r="AY174" s="15" t="s">
        <v>97</v>
      </c>
      <c r="BE174" s="175">
        <f t="shared" si="23"/>
        <v>0</v>
      </c>
      <c r="BF174" s="175">
        <f t="shared" si="24"/>
        <v>0</v>
      </c>
      <c r="BG174" s="175">
        <f t="shared" si="25"/>
        <v>0</v>
      </c>
      <c r="BH174" s="175">
        <f t="shared" si="26"/>
        <v>0</v>
      </c>
      <c r="BI174" s="175">
        <f t="shared" si="27"/>
        <v>0</v>
      </c>
      <c r="BJ174" s="15" t="s">
        <v>71</v>
      </c>
      <c r="BK174" s="175">
        <f t="shared" si="28"/>
        <v>0</v>
      </c>
      <c r="BL174" s="15" t="s">
        <v>96</v>
      </c>
      <c r="BM174" s="174" t="s">
        <v>337</v>
      </c>
    </row>
    <row r="175" spans="1:65" s="2" customFormat="1" ht="16.5" customHeight="1">
      <c r="A175" s="30"/>
      <c r="B175" s="31"/>
      <c r="C175" s="162">
        <v>98</v>
      </c>
      <c r="D175" s="162" t="s">
        <v>98</v>
      </c>
      <c r="E175" s="163" t="s">
        <v>338</v>
      </c>
      <c r="F175" s="164" t="s">
        <v>339</v>
      </c>
      <c r="G175" s="165" t="s">
        <v>101</v>
      </c>
      <c r="H175" s="166">
        <v>4</v>
      </c>
      <c r="I175" s="167"/>
      <c r="J175" s="168">
        <f t="shared" si="29"/>
        <v>0</v>
      </c>
      <c r="K175" s="164" t="s">
        <v>17</v>
      </c>
      <c r="L175" s="169"/>
      <c r="M175" s="170" t="s">
        <v>17</v>
      </c>
      <c r="N175" s="171" t="s">
        <v>37</v>
      </c>
      <c r="O175" s="60"/>
      <c r="P175" s="172">
        <f t="shared" si="20"/>
        <v>0</v>
      </c>
      <c r="Q175" s="172">
        <v>0</v>
      </c>
      <c r="R175" s="172">
        <f t="shared" si="21"/>
        <v>0</v>
      </c>
      <c r="S175" s="172">
        <v>0</v>
      </c>
      <c r="T175" s="173">
        <f t="shared" si="22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74" t="s">
        <v>102</v>
      </c>
      <c r="AT175" s="174" t="s">
        <v>98</v>
      </c>
      <c r="AU175" s="174" t="s">
        <v>73</v>
      </c>
      <c r="AY175" s="15" t="s">
        <v>97</v>
      </c>
      <c r="BE175" s="175">
        <f t="shared" si="23"/>
        <v>0</v>
      </c>
      <c r="BF175" s="175">
        <f t="shared" si="24"/>
        <v>0</v>
      </c>
      <c r="BG175" s="175">
        <f t="shared" si="25"/>
        <v>0</v>
      </c>
      <c r="BH175" s="175">
        <f t="shared" si="26"/>
        <v>0</v>
      </c>
      <c r="BI175" s="175">
        <f t="shared" si="27"/>
        <v>0</v>
      </c>
      <c r="BJ175" s="15" t="s">
        <v>71</v>
      </c>
      <c r="BK175" s="175">
        <f t="shared" si="28"/>
        <v>0</v>
      </c>
      <c r="BL175" s="15" t="s">
        <v>96</v>
      </c>
      <c r="BM175" s="174" t="s">
        <v>340</v>
      </c>
    </row>
    <row r="176" spans="1:65" s="2" customFormat="1" ht="16.5" customHeight="1">
      <c r="A176" s="30"/>
      <c r="B176" s="31"/>
      <c r="C176" s="162">
        <v>99</v>
      </c>
      <c r="D176" s="162" t="s">
        <v>98</v>
      </c>
      <c r="E176" s="163" t="s">
        <v>341</v>
      </c>
      <c r="F176" s="164" t="s">
        <v>342</v>
      </c>
      <c r="G176" s="165" t="s">
        <v>101</v>
      </c>
      <c r="H176" s="166">
        <v>2</v>
      </c>
      <c r="I176" s="167"/>
      <c r="J176" s="168">
        <f t="shared" si="29"/>
        <v>0</v>
      </c>
      <c r="K176" s="164" t="s">
        <v>17</v>
      </c>
      <c r="L176" s="169"/>
      <c r="M176" s="170" t="s">
        <v>17</v>
      </c>
      <c r="N176" s="171" t="s">
        <v>37</v>
      </c>
      <c r="O176" s="60"/>
      <c r="P176" s="172">
        <f t="shared" si="20"/>
        <v>0</v>
      </c>
      <c r="Q176" s="172">
        <v>0</v>
      </c>
      <c r="R176" s="172">
        <f t="shared" si="21"/>
        <v>0</v>
      </c>
      <c r="S176" s="172">
        <v>0</v>
      </c>
      <c r="T176" s="173">
        <f t="shared" si="22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74" t="s">
        <v>102</v>
      </c>
      <c r="AT176" s="174" t="s">
        <v>98</v>
      </c>
      <c r="AU176" s="174" t="s">
        <v>73</v>
      </c>
      <c r="AY176" s="15" t="s">
        <v>97</v>
      </c>
      <c r="BE176" s="175">
        <f t="shared" si="23"/>
        <v>0</v>
      </c>
      <c r="BF176" s="175">
        <f t="shared" si="24"/>
        <v>0</v>
      </c>
      <c r="BG176" s="175">
        <f t="shared" si="25"/>
        <v>0</v>
      </c>
      <c r="BH176" s="175">
        <f t="shared" si="26"/>
        <v>0</v>
      </c>
      <c r="BI176" s="175">
        <f t="shared" si="27"/>
        <v>0</v>
      </c>
      <c r="BJ176" s="15" t="s">
        <v>71</v>
      </c>
      <c r="BK176" s="175">
        <f t="shared" si="28"/>
        <v>0</v>
      </c>
      <c r="BL176" s="15" t="s">
        <v>96</v>
      </c>
      <c r="BM176" s="174" t="s">
        <v>343</v>
      </c>
    </row>
    <row r="177" spans="1:65" s="2" customFormat="1" ht="16.5" customHeight="1">
      <c r="A177" s="30"/>
      <c r="B177" s="31"/>
      <c r="C177" s="162">
        <v>100</v>
      </c>
      <c r="D177" s="162" t="s">
        <v>98</v>
      </c>
      <c r="E177" s="163" t="s">
        <v>344</v>
      </c>
      <c r="F177" s="164" t="s">
        <v>345</v>
      </c>
      <c r="G177" s="165" t="s">
        <v>101</v>
      </c>
      <c r="H177" s="166">
        <v>40</v>
      </c>
      <c r="I177" s="167"/>
      <c r="J177" s="168">
        <f t="shared" si="29"/>
        <v>0</v>
      </c>
      <c r="K177" s="164" t="s">
        <v>17</v>
      </c>
      <c r="L177" s="169"/>
      <c r="M177" s="170" t="s">
        <v>17</v>
      </c>
      <c r="N177" s="171" t="s">
        <v>37</v>
      </c>
      <c r="O177" s="60"/>
      <c r="P177" s="172">
        <f t="shared" si="20"/>
        <v>0</v>
      </c>
      <c r="Q177" s="172">
        <v>0</v>
      </c>
      <c r="R177" s="172">
        <f t="shared" si="21"/>
        <v>0</v>
      </c>
      <c r="S177" s="172">
        <v>0</v>
      </c>
      <c r="T177" s="173">
        <f t="shared" si="22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74" t="s">
        <v>102</v>
      </c>
      <c r="AT177" s="174" t="s">
        <v>98</v>
      </c>
      <c r="AU177" s="174" t="s">
        <v>73</v>
      </c>
      <c r="AY177" s="15" t="s">
        <v>97</v>
      </c>
      <c r="BE177" s="175">
        <f t="shared" si="23"/>
        <v>0</v>
      </c>
      <c r="BF177" s="175">
        <f t="shared" si="24"/>
        <v>0</v>
      </c>
      <c r="BG177" s="175">
        <f t="shared" si="25"/>
        <v>0</v>
      </c>
      <c r="BH177" s="175">
        <f t="shared" si="26"/>
        <v>0</v>
      </c>
      <c r="BI177" s="175">
        <f t="shared" si="27"/>
        <v>0</v>
      </c>
      <c r="BJ177" s="15" t="s">
        <v>71</v>
      </c>
      <c r="BK177" s="175">
        <f t="shared" si="28"/>
        <v>0</v>
      </c>
      <c r="BL177" s="15" t="s">
        <v>96</v>
      </c>
      <c r="BM177" s="174" t="s">
        <v>346</v>
      </c>
    </row>
    <row r="178" spans="1:65" s="2" customFormat="1" ht="16.5" customHeight="1">
      <c r="A178" s="30"/>
      <c r="B178" s="31"/>
      <c r="C178" s="162">
        <v>101</v>
      </c>
      <c r="D178" s="162" t="s">
        <v>98</v>
      </c>
      <c r="E178" s="163" t="s">
        <v>347</v>
      </c>
      <c r="F178" s="164" t="s">
        <v>348</v>
      </c>
      <c r="G178" s="165" t="s">
        <v>101</v>
      </c>
      <c r="H178" s="166">
        <v>10</v>
      </c>
      <c r="I178" s="167"/>
      <c r="J178" s="168">
        <f t="shared" ref="J178:J209" si="30">ROUND(I178*H178,2)</f>
        <v>0</v>
      </c>
      <c r="K178" s="164" t="s">
        <v>17</v>
      </c>
      <c r="L178" s="169"/>
      <c r="M178" s="170" t="s">
        <v>17</v>
      </c>
      <c r="N178" s="171" t="s">
        <v>37</v>
      </c>
      <c r="O178" s="60"/>
      <c r="P178" s="172">
        <f t="shared" ref="P178:P209" si="31">O178*H178</f>
        <v>0</v>
      </c>
      <c r="Q178" s="172">
        <v>0</v>
      </c>
      <c r="R178" s="172">
        <f t="shared" ref="R178:R209" si="32">Q178*H178</f>
        <v>0</v>
      </c>
      <c r="S178" s="172">
        <v>0</v>
      </c>
      <c r="T178" s="173">
        <f t="shared" ref="T178:T209" si="33"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74" t="s">
        <v>102</v>
      </c>
      <c r="AT178" s="174" t="s">
        <v>98</v>
      </c>
      <c r="AU178" s="174" t="s">
        <v>73</v>
      </c>
      <c r="AY178" s="15" t="s">
        <v>97</v>
      </c>
      <c r="BE178" s="175">
        <f t="shared" ref="BE178:BE209" si="34">IF(N178="základní",J178,0)</f>
        <v>0</v>
      </c>
      <c r="BF178" s="175">
        <f t="shared" ref="BF178:BF209" si="35">IF(N178="snížená",J178,0)</f>
        <v>0</v>
      </c>
      <c r="BG178" s="175">
        <f t="shared" ref="BG178:BG209" si="36">IF(N178="zákl. přenesená",J178,0)</f>
        <v>0</v>
      </c>
      <c r="BH178" s="175">
        <f t="shared" ref="BH178:BH209" si="37">IF(N178="sníž. přenesená",J178,0)</f>
        <v>0</v>
      </c>
      <c r="BI178" s="175">
        <f t="shared" ref="BI178:BI209" si="38">IF(N178="nulová",J178,0)</f>
        <v>0</v>
      </c>
      <c r="BJ178" s="15" t="s">
        <v>71</v>
      </c>
      <c r="BK178" s="175">
        <f t="shared" ref="BK178:BK209" si="39">ROUND(I178*H178,2)</f>
        <v>0</v>
      </c>
      <c r="BL178" s="15" t="s">
        <v>96</v>
      </c>
      <c r="BM178" s="174" t="s">
        <v>349</v>
      </c>
    </row>
    <row r="179" spans="1:65" s="2" customFormat="1" ht="16.5" customHeight="1">
      <c r="A179" s="30"/>
      <c r="B179" s="31"/>
      <c r="C179" s="162">
        <v>102</v>
      </c>
      <c r="D179" s="162" t="s">
        <v>98</v>
      </c>
      <c r="E179" s="163" t="s">
        <v>350</v>
      </c>
      <c r="F179" s="164" t="s">
        <v>351</v>
      </c>
      <c r="G179" s="165" t="s">
        <v>101</v>
      </c>
      <c r="H179" s="166">
        <v>20</v>
      </c>
      <c r="I179" s="167"/>
      <c r="J179" s="168">
        <f t="shared" si="30"/>
        <v>0</v>
      </c>
      <c r="K179" s="164" t="s">
        <v>17</v>
      </c>
      <c r="L179" s="169"/>
      <c r="M179" s="170" t="s">
        <v>17</v>
      </c>
      <c r="N179" s="171" t="s">
        <v>37</v>
      </c>
      <c r="O179" s="60"/>
      <c r="P179" s="172">
        <f t="shared" si="31"/>
        <v>0</v>
      </c>
      <c r="Q179" s="172">
        <v>0</v>
      </c>
      <c r="R179" s="172">
        <f t="shared" si="32"/>
        <v>0</v>
      </c>
      <c r="S179" s="172">
        <v>0</v>
      </c>
      <c r="T179" s="173">
        <f t="shared" si="3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74" t="s">
        <v>102</v>
      </c>
      <c r="AT179" s="174" t="s">
        <v>98</v>
      </c>
      <c r="AU179" s="174" t="s">
        <v>73</v>
      </c>
      <c r="AY179" s="15" t="s">
        <v>97</v>
      </c>
      <c r="BE179" s="175">
        <f t="shared" si="34"/>
        <v>0</v>
      </c>
      <c r="BF179" s="175">
        <f t="shared" si="35"/>
        <v>0</v>
      </c>
      <c r="BG179" s="175">
        <f t="shared" si="36"/>
        <v>0</v>
      </c>
      <c r="BH179" s="175">
        <f t="shared" si="37"/>
        <v>0</v>
      </c>
      <c r="BI179" s="175">
        <f t="shared" si="38"/>
        <v>0</v>
      </c>
      <c r="BJ179" s="15" t="s">
        <v>71</v>
      </c>
      <c r="BK179" s="175">
        <f t="shared" si="39"/>
        <v>0</v>
      </c>
      <c r="BL179" s="15" t="s">
        <v>96</v>
      </c>
      <c r="BM179" s="174" t="s">
        <v>352</v>
      </c>
    </row>
    <row r="180" spans="1:65" s="2" customFormat="1" ht="16.5" customHeight="1">
      <c r="A180" s="30"/>
      <c r="B180" s="31"/>
      <c r="C180" s="162">
        <v>103</v>
      </c>
      <c r="D180" s="162" t="s">
        <v>98</v>
      </c>
      <c r="E180" s="163" t="s">
        <v>353</v>
      </c>
      <c r="F180" s="164" t="s">
        <v>354</v>
      </c>
      <c r="G180" s="165" t="s">
        <v>101</v>
      </c>
      <c r="H180" s="166">
        <v>1</v>
      </c>
      <c r="I180" s="167"/>
      <c r="J180" s="168">
        <f t="shared" si="30"/>
        <v>0</v>
      </c>
      <c r="K180" s="164" t="s">
        <v>17</v>
      </c>
      <c r="L180" s="169"/>
      <c r="M180" s="170" t="s">
        <v>17</v>
      </c>
      <c r="N180" s="171" t="s">
        <v>37</v>
      </c>
      <c r="O180" s="60"/>
      <c r="P180" s="172">
        <f t="shared" si="31"/>
        <v>0</v>
      </c>
      <c r="Q180" s="172">
        <v>0</v>
      </c>
      <c r="R180" s="172">
        <f t="shared" si="32"/>
        <v>0</v>
      </c>
      <c r="S180" s="172">
        <v>0</v>
      </c>
      <c r="T180" s="173">
        <f t="shared" si="3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74" t="s">
        <v>102</v>
      </c>
      <c r="AT180" s="174" t="s">
        <v>98</v>
      </c>
      <c r="AU180" s="174" t="s">
        <v>73</v>
      </c>
      <c r="AY180" s="15" t="s">
        <v>97</v>
      </c>
      <c r="BE180" s="175">
        <f t="shared" si="34"/>
        <v>0</v>
      </c>
      <c r="BF180" s="175">
        <f t="shared" si="35"/>
        <v>0</v>
      </c>
      <c r="BG180" s="175">
        <f t="shared" si="36"/>
        <v>0</v>
      </c>
      <c r="BH180" s="175">
        <f t="shared" si="37"/>
        <v>0</v>
      </c>
      <c r="BI180" s="175">
        <f t="shared" si="38"/>
        <v>0</v>
      </c>
      <c r="BJ180" s="15" t="s">
        <v>71</v>
      </c>
      <c r="BK180" s="175">
        <f t="shared" si="39"/>
        <v>0</v>
      </c>
      <c r="BL180" s="15" t="s">
        <v>96</v>
      </c>
      <c r="BM180" s="174" t="s">
        <v>355</v>
      </c>
    </row>
    <row r="181" spans="1:65" s="2" customFormat="1" ht="16.5" customHeight="1">
      <c r="A181" s="30"/>
      <c r="B181" s="31"/>
      <c r="C181" s="162">
        <v>104</v>
      </c>
      <c r="D181" s="162" t="s">
        <v>98</v>
      </c>
      <c r="E181" s="163" t="s">
        <v>356</v>
      </c>
      <c r="F181" s="164" t="s">
        <v>357</v>
      </c>
      <c r="G181" s="165" t="s">
        <v>101</v>
      </c>
      <c r="H181" s="166">
        <v>1</v>
      </c>
      <c r="I181" s="167"/>
      <c r="J181" s="168">
        <f t="shared" si="30"/>
        <v>0</v>
      </c>
      <c r="K181" s="164" t="s">
        <v>17</v>
      </c>
      <c r="L181" s="169"/>
      <c r="M181" s="170" t="s">
        <v>17</v>
      </c>
      <c r="N181" s="171" t="s">
        <v>37</v>
      </c>
      <c r="O181" s="60"/>
      <c r="P181" s="172">
        <f t="shared" si="31"/>
        <v>0</v>
      </c>
      <c r="Q181" s="172">
        <v>0</v>
      </c>
      <c r="R181" s="172">
        <f t="shared" si="32"/>
        <v>0</v>
      </c>
      <c r="S181" s="172">
        <v>0</v>
      </c>
      <c r="T181" s="173">
        <f t="shared" si="3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74" t="s">
        <v>358</v>
      </c>
      <c r="AT181" s="174" t="s">
        <v>98</v>
      </c>
      <c r="AU181" s="174" t="s">
        <v>73</v>
      </c>
      <c r="AY181" s="15" t="s">
        <v>97</v>
      </c>
      <c r="BE181" s="175">
        <f t="shared" si="34"/>
        <v>0</v>
      </c>
      <c r="BF181" s="175">
        <f t="shared" si="35"/>
        <v>0</v>
      </c>
      <c r="BG181" s="175">
        <f t="shared" si="36"/>
        <v>0</v>
      </c>
      <c r="BH181" s="175">
        <f t="shared" si="37"/>
        <v>0</v>
      </c>
      <c r="BI181" s="175">
        <f t="shared" si="38"/>
        <v>0</v>
      </c>
      <c r="BJ181" s="15" t="s">
        <v>71</v>
      </c>
      <c r="BK181" s="175">
        <f t="shared" si="39"/>
        <v>0</v>
      </c>
      <c r="BL181" s="15" t="s">
        <v>358</v>
      </c>
      <c r="BM181" s="174" t="s">
        <v>359</v>
      </c>
    </row>
    <row r="182" spans="1:65" s="2" customFormat="1" ht="16.5" customHeight="1">
      <c r="A182" s="30"/>
      <c r="B182" s="31"/>
      <c r="C182" s="162">
        <v>105</v>
      </c>
      <c r="D182" s="162" t="s">
        <v>98</v>
      </c>
      <c r="E182" s="163" t="s">
        <v>360</v>
      </c>
      <c r="F182" s="164" t="s">
        <v>361</v>
      </c>
      <c r="G182" s="165" t="s">
        <v>101</v>
      </c>
      <c r="H182" s="166">
        <v>1</v>
      </c>
      <c r="I182" s="167"/>
      <c r="J182" s="168">
        <f t="shared" si="30"/>
        <v>0</v>
      </c>
      <c r="K182" s="164" t="s">
        <v>17</v>
      </c>
      <c r="L182" s="169"/>
      <c r="M182" s="170" t="s">
        <v>17</v>
      </c>
      <c r="N182" s="171" t="s">
        <v>37</v>
      </c>
      <c r="O182" s="60"/>
      <c r="P182" s="172">
        <f t="shared" si="31"/>
        <v>0</v>
      </c>
      <c r="Q182" s="172">
        <v>0</v>
      </c>
      <c r="R182" s="172">
        <f t="shared" si="32"/>
        <v>0</v>
      </c>
      <c r="S182" s="172">
        <v>0</v>
      </c>
      <c r="T182" s="173">
        <f t="shared" si="3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74" t="s">
        <v>358</v>
      </c>
      <c r="AT182" s="174" t="s">
        <v>98</v>
      </c>
      <c r="AU182" s="174" t="s">
        <v>73</v>
      </c>
      <c r="AY182" s="15" t="s">
        <v>97</v>
      </c>
      <c r="BE182" s="175">
        <f t="shared" si="34"/>
        <v>0</v>
      </c>
      <c r="BF182" s="175">
        <f t="shared" si="35"/>
        <v>0</v>
      </c>
      <c r="BG182" s="175">
        <f t="shared" si="36"/>
        <v>0</v>
      </c>
      <c r="BH182" s="175">
        <f t="shared" si="37"/>
        <v>0</v>
      </c>
      <c r="BI182" s="175">
        <f t="shared" si="38"/>
        <v>0</v>
      </c>
      <c r="BJ182" s="15" t="s">
        <v>71</v>
      </c>
      <c r="BK182" s="175">
        <f t="shared" si="39"/>
        <v>0</v>
      </c>
      <c r="BL182" s="15" t="s">
        <v>358</v>
      </c>
      <c r="BM182" s="174" t="s">
        <v>362</v>
      </c>
    </row>
    <row r="183" spans="1:65" s="2" customFormat="1" ht="16.5" customHeight="1">
      <c r="A183" s="30"/>
      <c r="B183" s="31"/>
      <c r="C183" s="162">
        <v>106</v>
      </c>
      <c r="D183" s="162" t="s">
        <v>98</v>
      </c>
      <c r="E183" s="163" t="s">
        <v>363</v>
      </c>
      <c r="F183" s="164" t="s">
        <v>364</v>
      </c>
      <c r="G183" s="165" t="s">
        <v>101</v>
      </c>
      <c r="H183" s="166">
        <v>1</v>
      </c>
      <c r="I183" s="167"/>
      <c r="J183" s="168">
        <f t="shared" si="30"/>
        <v>0</v>
      </c>
      <c r="K183" s="164" t="s">
        <v>17</v>
      </c>
      <c r="L183" s="169"/>
      <c r="M183" s="170" t="s">
        <v>17</v>
      </c>
      <c r="N183" s="171" t="s">
        <v>37</v>
      </c>
      <c r="O183" s="60"/>
      <c r="P183" s="172">
        <f t="shared" si="31"/>
        <v>0</v>
      </c>
      <c r="Q183" s="172">
        <v>0</v>
      </c>
      <c r="R183" s="172">
        <f t="shared" si="32"/>
        <v>0</v>
      </c>
      <c r="S183" s="172">
        <v>0</v>
      </c>
      <c r="T183" s="173">
        <f t="shared" si="3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74" t="s">
        <v>358</v>
      </c>
      <c r="AT183" s="174" t="s">
        <v>98</v>
      </c>
      <c r="AU183" s="174" t="s">
        <v>73</v>
      </c>
      <c r="AY183" s="15" t="s">
        <v>97</v>
      </c>
      <c r="BE183" s="175">
        <f t="shared" si="34"/>
        <v>0</v>
      </c>
      <c r="BF183" s="175">
        <f t="shared" si="35"/>
        <v>0</v>
      </c>
      <c r="BG183" s="175">
        <f t="shared" si="36"/>
        <v>0</v>
      </c>
      <c r="BH183" s="175">
        <f t="shared" si="37"/>
        <v>0</v>
      </c>
      <c r="BI183" s="175">
        <f t="shared" si="38"/>
        <v>0</v>
      </c>
      <c r="BJ183" s="15" t="s">
        <v>71</v>
      </c>
      <c r="BK183" s="175">
        <f t="shared" si="39"/>
        <v>0</v>
      </c>
      <c r="BL183" s="15" t="s">
        <v>358</v>
      </c>
      <c r="BM183" s="174" t="s">
        <v>365</v>
      </c>
    </row>
    <row r="184" spans="1:65" s="2" customFormat="1" ht="16.5" customHeight="1">
      <c r="A184" s="30"/>
      <c r="B184" s="31"/>
      <c r="C184" s="162">
        <v>107</v>
      </c>
      <c r="D184" s="162" t="s">
        <v>98</v>
      </c>
      <c r="E184" s="163" t="s">
        <v>366</v>
      </c>
      <c r="F184" s="164" t="s">
        <v>367</v>
      </c>
      <c r="G184" s="165" t="s">
        <v>101</v>
      </c>
      <c r="H184" s="166">
        <v>1</v>
      </c>
      <c r="I184" s="167"/>
      <c r="J184" s="168">
        <f t="shared" si="30"/>
        <v>0</v>
      </c>
      <c r="K184" s="164" t="s">
        <v>17</v>
      </c>
      <c r="L184" s="169"/>
      <c r="M184" s="170" t="s">
        <v>17</v>
      </c>
      <c r="N184" s="171" t="s">
        <v>37</v>
      </c>
      <c r="O184" s="60"/>
      <c r="P184" s="172">
        <f t="shared" si="31"/>
        <v>0</v>
      </c>
      <c r="Q184" s="172">
        <v>0</v>
      </c>
      <c r="R184" s="172">
        <f t="shared" si="32"/>
        <v>0</v>
      </c>
      <c r="S184" s="172">
        <v>0</v>
      </c>
      <c r="T184" s="173">
        <f t="shared" si="3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74" t="s">
        <v>358</v>
      </c>
      <c r="AT184" s="174" t="s">
        <v>98</v>
      </c>
      <c r="AU184" s="174" t="s">
        <v>73</v>
      </c>
      <c r="AY184" s="15" t="s">
        <v>97</v>
      </c>
      <c r="BE184" s="175">
        <f t="shared" si="34"/>
        <v>0</v>
      </c>
      <c r="BF184" s="175">
        <f t="shared" si="35"/>
        <v>0</v>
      </c>
      <c r="BG184" s="175">
        <f t="shared" si="36"/>
        <v>0</v>
      </c>
      <c r="BH184" s="175">
        <f t="shared" si="37"/>
        <v>0</v>
      </c>
      <c r="BI184" s="175">
        <f t="shared" si="38"/>
        <v>0</v>
      </c>
      <c r="BJ184" s="15" t="s">
        <v>71</v>
      </c>
      <c r="BK184" s="175">
        <f t="shared" si="39"/>
        <v>0</v>
      </c>
      <c r="BL184" s="15" t="s">
        <v>358</v>
      </c>
      <c r="BM184" s="174" t="s">
        <v>368</v>
      </c>
    </row>
    <row r="185" spans="1:65" s="2" customFormat="1" ht="16.5" customHeight="1">
      <c r="A185" s="30"/>
      <c r="B185" s="31"/>
      <c r="C185" s="162">
        <v>108</v>
      </c>
      <c r="D185" s="162" t="s">
        <v>98</v>
      </c>
      <c r="E185" s="163" t="s">
        <v>369</v>
      </c>
      <c r="F185" s="164" t="s">
        <v>370</v>
      </c>
      <c r="G185" s="165" t="s">
        <v>101</v>
      </c>
      <c r="H185" s="166">
        <v>2</v>
      </c>
      <c r="I185" s="167"/>
      <c r="J185" s="168">
        <f t="shared" si="30"/>
        <v>0</v>
      </c>
      <c r="K185" s="164" t="s">
        <v>17</v>
      </c>
      <c r="L185" s="169"/>
      <c r="M185" s="170" t="s">
        <v>17</v>
      </c>
      <c r="N185" s="171" t="s">
        <v>37</v>
      </c>
      <c r="O185" s="60"/>
      <c r="P185" s="172">
        <f t="shared" si="31"/>
        <v>0</v>
      </c>
      <c r="Q185" s="172">
        <v>0</v>
      </c>
      <c r="R185" s="172">
        <f t="shared" si="32"/>
        <v>0</v>
      </c>
      <c r="S185" s="172">
        <v>0</v>
      </c>
      <c r="T185" s="173">
        <f t="shared" si="3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74" t="s">
        <v>102</v>
      </c>
      <c r="AT185" s="174" t="s">
        <v>98</v>
      </c>
      <c r="AU185" s="174" t="s">
        <v>73</v>
      </c>
      <c r="AY185" s="15" t="s">
        <v>97</v>
      </c>
      <c r="BE185" s="175">
        <f t="shared" si="34"/>
        <v>0</v>
      </c>
      <c r="BF185" s="175">
        <f t="shared" si="35"/>
        <v>0</v>
      </c>
      <c r="BG185" s="175">
        <f t="shared" si="36"/>
        <v>0</v>
      </c>
      <c r="BH185" s="175">
        <f t="shared" si="37"/>
        <v>0</v>
      </c>
      <c r="BI185" s="175">
        <f t="shared" si="38"/>
        <v>0</v>
      </c>
      <c r="BJ185" s="15" t="s">
        <v>71</v>
      </c>
      <c r="BK185" s="175">
        <f t="shared" si="39"/>
        <v>0</v>
      </c>
      <c r="BL185" s="15" t="s">
        <v>96</v>
      </c>
      <c r="BM185" s="174" t="s">
        <v>371</v>
      </c>
    </row>
    <row r="186" spans="1:65" s="2" customFormat="1" ht="16.5" customHeight="1">
      <c r="A186" s="30"/>
      <c r="B186" s="31"/>
      <c r="C186" s="162">
        <v>109</v>
      </c>
      <c r="D186" s="162" t="s">
        <v>98</v>
      </c>
      <c r="E186" s="163" t="s">
        <v>372</v>
      </c>
      <c r="F186" s="164" t="s">
        <v>698</v>
      </c>
      <c r="G186" s="165" t="s">
        <v>101</v>
      </c>
      <c r="H186" s="166">
        <v>2</v>
      </c>
      <c r="I186" s="167"/>
      <c r="J186" s="168">
        <f t="shared" si="30"/>
        <v>0</v>
      </c>
      <c r="K186" s="164" t="s">
        <v>17</v>
      </c>
      <c r="L186" s="169"/>
      <c r="M186" s="170" t="s">
        <v>17</v>
      </c>
      <c r="N186" s="171" t="s">
        <v>37</v>
      </c>
      <c r="O186" s="60"/>
      <c r="P186" s="172">
        <f t="shared" si="31"/>
        <v>0</v>
      </c>
      <c r="Q186" s="172">
        <v>0</v>
      </c>
      <c r="R186" s="172">
        <f t="shared" si="32"/>
        <v>0</v>
      </c>
      <c r="S186" s="172">
        <v>0</v>
      </c>
      <c r="T186" s="173">
        <f t="shared" si="3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74" t="s">
        <v>102</v>
      </c>
      <c r="AT186" s="174" t="s">
        <v>98</v>
      </c>
      <c r="AU186" s="174" t="s">
        <v>73</v>
      </c>
      <c r="AY186" s="15" t="s">
        <v>97</v>
      </c>
      <c r="BE186" s="175">
        <f t="shared" si="34"/>
        <v>0</v>
      </c>
      <c r="BF186" s="175">
        <f t="shared" si="35"/>
        <v>0</v>
      </c>
      <c r="BG186" s="175">
        <f t="shared" si="36"/>
        <v>0</v>
      </c>
      <c r="BH186" s="175">
        <f t="shared" si="37"/>
        <v>0</v>
      </c>
      <c r="BI186" s="175">
        <f t="shared" si="38"/>
        <v>0</v>
      </c>
      <c r="BJ186" s="15" t="s">
        <v>71</v>
      </c>
      <c r="BK186" s="175">
        <f t="shared" si="39"/>
        <v>0</v>
      </c>
      <c r="BL186" s="15" t="s">
        <v>96</v>
      </c>
      <c r="BM186" s="174" t="s">
        <v>373</v>
      </c>
    </row>
    <row r="187" spans="1:65" s="2" customFormat="1" ht="16.5" customHeight="1">
      <c r="A187" s="30"/>
      <c r="B187" s="31"/>
      <c r="C187" s="162">
        <v>110</v>
      </c>
      <c r="D187" s="162" t="s">
        <v>98</v>
      </c>
      <c r="E187" s="163" t="s">
        <v>374</v>
      </c>
      <c r="F187" s="164" t="s">
        <v>699</v>
      </c>
      <c r="G187" s="165" t="s">
        <v>101</v>
      </c>
      <c r="H187" s="166">
        <v>2</v>
      </c>
      <c r="I187" s="167"/>
      <c r="J187" s="168">
        <f t="shared" si="30"/>
        <v>0</v>
      </c>
      <c r="K187" s="164" t="s">
        <v>17</v>
      </c>
      <c r="L187" s="169"/>
      <c r="M187" s="170" t="s">
        <v>17</v>
      </c>
      <c r="N187" s="171" t="s">
        <v>37</v>
      </c>
      <c r="O187" s="60"/>
      <c r="P187" s="172">
        <f t="shared" si="31"/>
        <v>0</v>
      </c>
      <c r="Q187" s="172">
        <v>0</v>
      </c>
      <c r="R187" s="172">
        <f t="shared" si="32"/>
        <v>0</v>
      </c>
      <c r="S187" s="172">
        <v>0</v>
      </c>
      <c r="T187" s="173">
        <f t="shared" si="3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74" t="s">
        <v>102</v>
      </c>
      <c r="AT187" s="174" t="s">
        <v>98</v>
      </c>
      <c r="AU187" s="174" t="s">
        <v>73</v>
      </c>
      <c r="AY187" s="15" t="s">
        <v>97</v>
      </c>
      <c r="BE187" s="175">
        <f t="shared" si="34"/>
        <v>0</v>
      </c>
      <c r="BF187" s="175">
        <f t="shared" si="35"/>
        <v>0</v>
      </c>
      <c r="BG187" s="175">
        <f t="shared" si="36"/>
        <v>0</v>
      </c>
      <c r="BH187" s="175">
        <f t="shared" si="37"/>
        <v>0</v>
      </c>
      <c r="BI187" s="175">
        <f t="shared" si="38"/>
        <v>0</v>
      </c>
      <c r="BJ187" s="15" t="s">
        <v>71</v>
      </c>
      <c r="BK187" s="175">
        <f t="shared" si="39"/>
        <v>0</v>
      </c>
      <c r="BL187" s="15" t="s">
        <v>96</v>
      </c>
      <c r="BM187" s="174" t="s">
        <v>375</v>
      </c>
    </row>
    <row r="188" spans="1:65" s="2" customFormat="1" ht="16.5" customHeight="1">
      <c r="A188" s="30"/>
      <c r="B188" s="31"/>
      <c r="C188" s="162">
        <v>111</v>
      </c>
      <c r="D188" s="162" t="s">
        <v>98</v>
      </c>
      <c r="E188" s="163" t="s">
        <v>376</v>
      </c>
      <c r="F188" s="164" t="s">
        <v>700</v>
      </c>
      <c r="G188" s="165" t="s">
        <v>101</v>
      </c>
      <c r="H188" s="166">
        <v>2</v>
      </c>
      <c r="I188" s="167"/>
      <c r="J188" s="168">
        <f t="shared" si="30"/>
        <v>0</v>
      </c>
      <c r="K188" s="164" t="s">
        <v>17</v>
      </c>
      <c r="L188" s="169"/>
      <c r="M188" s="170" t="s">
        <v>17</v>
      </c>
      <c r="N188" s="171" t="s">
        <v>37</v>
      </c>
      <c r="O188" s="60"/>
      <c r="P188" s="172">
        <f t="shared" si="31"/>
        <v>0</v>
      </c>
      <c r="Q188" s="172">
        <v>0</v>
      </c>
      <c r="R188" s="172">
        <f t="shared" si="32"/>
        <v>0</v>
      </c>
      <c r="S188" s="172">
        <v>0</v>
      </c>
      <c r="T188" s="173">
        <f t="shared" si="3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74" t="s">
        <v>102</v>
      </c>
      <c r="AT188" s="174" t="s">
        <v>98</v>
      </c>
      <c r="AU188" s="174" t="s">
        <v>73</v>
      </c>
      <c r="AY188" s="15" t="s">
        <v>97</v>
      </c>
      <c r="BE188" s="175">
        <f t="shared" si="34"/>
        <v>0</v>
      </c>
      <c r="BF188" s="175">
        <f t="shared" si="35"/>
        <v>0</v>
      </c>
      <c r="BG188" s="175">
        <f t="shared" si="36"/>
        <v>0</v>
      </c>
      <c r="BH188" s="175">
        <f t="shared" si="37"/>
        <v>0</v>
      </c>
      <c r="BI188" s="175">
        <f t="shared" si="38"/>
        <v>0</v>
      </c>
      <c r="BJ188" s="15" t="s">
        <v>71</v>
      </c>
      <c r="BK188" s="175">
        <f t="shared" si="39"/>
        <v>0</v>
      </c>
      <c r="BL188" s="15" t="s">
        <v>96</v>
      </c>
      <c r="BM188" s="174" t="s">
        <v>377</v>
      </c>
    </row>
    <row r="189" spans="1:65" s="2" customFormat="1" ht="16.5" customHeight="1">
      <c r="A189" s="30"/>
      <c r="B189" s="31"/>
      <c r="C189" s="162">
        <v>112</v>
      </c>
      <c r="D189" s="162" t="s">
        <v>98</v>
      </c>
      <c r="E189" s="163" t="s">
        <v>378</v>
      </c>
      <c r="F189" s="164" t="s">
        <v>701</v>
      </c>
      <c r="G189" s="165" t="s">
        <v>101</v>
      </c>
      <c r="H189" s="166">
        <v>2</v>
      </c>
      <c r="I189" s="167"/>
      <c r="J189" s="168">
        <f t="shared" si="30"/>
        <v>0</v>
      </c>
      <c r="K189" s="164" t="s">
        <v>17</v>
      </c>
      <c r="L189" s="169"/>
      <c r="M189" s="170" t="s">
        <v>17</v>
      </c>
      <c r="N189" s="171" t="s">
        <v>37</v>
      </c>
      <c r="O189" s="60"/>
      <c r="P189" s="172">
        <f t="shared" si="31"/>
        <v>0</v>
      </c>
      <c r="Q189" s="172">
        <v>0</v>
      </c>
      <c r="R189" s="172">
        <f t="shared" si="32"/>
        <v>0</v>
      </c>
      <c r="S189" s="172">
        <v>0</v>
      </c>
      <c r="T189" s="173">
        <f t="shared" si="3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74" t="s">
        <v>102</v>
      </c>
      <c r="AT189" s="174" t="s">
        <v>98</v>
      </c>
      <c r="AU189" s="174" t="s">
        <v>73</v>
      </c>
      <c r="AY189" s="15" t="s">
        <v>97</v>
      </c>
      <c r="BE189" s="175">
        <f t="shared" si="34"/>
        <v>0</v>
      </c>
      <c r="BF189" s="175">
        <f t="shared" si="35"/>
        <v>0</v>
      </c>
      <c r="BG189" s="175">
        <f t="shared" si="36"/>
        <v>0</v>
      </c>
      <c r="BH189" s="175">
        <f t="shared" si="37"/>
        <v>0</v>
      </c>
      <c r="BI189" s="175">
        <f t="shared" si="38"/>
        <v>0</v>
      </c>
      <c r="BJ189" s="15" t="s">
        <v>71</v>
      </c>
      <c r="BK189" s="175">
        <f t="shared" si="39"/>
        <v>0</v>
      </c>
      <c r="BL189" s="15" t="s">
        <v>96</v>
      </c>
      <c r="BM189" s="174" t="s">
        <v>379</v>
      </c>
    </row>
    <row r="190" spans="1:65" s="2" customFormat="1" ht="16.5" customHeight="1">
      <c r="A190" s="30"/>
      <c r="B190" s="31"/>
      <c r="C190" s="162">
        <v>113</v>
      </c>
      <c r="D190" s="162" t="s">
        <v>98</v>
      </c>
      <c r="E190" s="163" t="s">
        <v>380</v>
      </c>
      <c r="F190" s="164" t="s">
        <v>702</v>
      </c>
      <c r="G190" s="165" t="s">
        <v>101</v>
      </c>
      <c r="H190" s="166">
        <v>2</v>
      </c>
      <c r="I190" s="167"/>
      <c r="J190" s="168">
        <f t="shared" si="30"/>
        <v>0</v>
      </c>
      <c r="K190" s="164" t="s">
        <v>17</v>
      </c>
      <c r="L190" s="169"/>
      <c r="M190" s="170" t="s">
        <v>17</v>
      </c>
      <c r="N190" s="171" t="s">
        <v>37</v>
      </c>
      <c r="O190" s="60"/>
      <c r="P190" s="172">
        <f t="shared" si="31"/>
        <v>0</v>
      </c>
      <c r="Q190" s="172">
        <v>0</v>
      </c>
      <c r="R190" s="172">
        <f t="shared" si="32"/>
        <v>0</v>
      </c>
      <c r="S190" s="172">
        <v>0</v>
      </c>
      <c r="T190" s="173">
        <f t="shared" si="3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74" t="s">
        <v>102</v>
      </c>
      <c r="AT190" s="174" t="s">
        <v>98</v>
      </c>
      <c r="AU190" s="174" t="s">
        <v>73</v>
      </c>
      <c r="AY190" s="15" t="s">
        <v>97</v>
      </c>
      <c r="BE190" s="175">
        <f t="shared" si="34"/>
        <v>0</v>
      </c>
      <c r="BF190" s="175">
        <f t="shared" si="35"/>
        <v>0</v>
      </c>
      <c r="BG190" s="175">
        <f t="shared" si="36"/>
        <v>0</v>
      </c>
      <c r="BH190" s="175">
        <f t="shared" si="37"/>
        <v>0</v>
      </c>
      <c r="BI190" s="175">
        <f t="shared" si="38"/>
        <v>0</v>
      </c>
      <c r="BJ190" s="15" t="s">
        <v>71</v>
      </c>
      <c r="BK190" s="175">
        <f t="shared" si="39"/>
        <v>0</v>
      </c>
      <c r="BL190" s="15" t="s">
        <v>96</v>
      </c>
      <c r="BM190" s="174" t="s">
        <v>381</v>
      </c>
    </row>
    <row r="191" spans="1:65" s="2" customFormat="1" ht="16.5" customHeight="1">
      <c r="A191" s="30"/>
      <c r="B191" s="31"/>
      <c r="C191" s="162">
        <v>114</v>
      </c>
      <c r="D191" s="162" t="s">
        <v>98</v>
      </c>
      <c r="E191" s="163" t="s">
        <v>382</v>
      </c>
      <c r="F191" s="164" t="s">
        <v>703</v>
      </c>
      <c r="G191" s="165" t="s">
        <v>101</v>
      </c>
      <c r="H191" s="166">
        <v>2</v>
      </c>
      <c r="I191" s="167"/>
      <c r="J191" s="168">
        <f t="shared" si="30"/>
        <v>0</v>
      </c>
      <c r="K191" s="164" t="s">
        <v>17</v>
      </c>
      <c r="L191" s="169"/>
      <c r="M191" s="170" t="s">
        <v>17</v>
      </c>
      <c r="N191" s="171" t="s">
        <v>37</v>
      </c>
      <c r="O191" s="60"/>
      <c r="P191" s="172">
        <f t="shared" si="31"/>
        <v>0</v>
      </c>
      <c r="Q191" s="172">
        <v>0</v>
      </c>
      <c r="R191" s="172">
        <f t="shared" si="32"/>
        <v>0</v>
      </c>
      <c r="S191" s="172">
        <v>0</v>
      </c>
      <c r="T191" s="173">
        <f t="shared" si="3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74" t="s">
        <v>102</v>
      </c>
      <c r="AT191" s="174" t="s">
        <v>98</v>
      </c>
      <c r="AU191" s="174" t="s">
        <v>73</v>
      </c>
      <c r="AY191" s="15" t="s">
        <v>97</v>
      </c>
      <c r="BE191" s="175">
        <f t="shared" si="34"/>
        <v>0</v>
      </c>
      <c r="BF191" s="175">
        <f t="shared" si="35"/>
        <v>0</v>
      </c>
      <c r="BG191" s="175">
        <f t="shared" si="36"/>
        <v>0</v>
      </c>
      <c r="BH191" s="175">
        <f t="shared" si="37"/>
        <v>0</v>
      </c>
      <c r="BI191" s="175">
        <f t="shared" si="38"/>
        <v>0</v>
      </c>
      <c r="BJ191" s="15" t="s">
        <v>71</v>
      </c>
      <c r="BK191" s="175">
        <f t="shared" si="39"/>
        <v>0</v>
      </c>
      <c r="BL191" s="15" t="s">
        <v>96</v>
      </c>
      <c r="BM191" s="174" t="s">
        <v>383</v>
      </c>
    </row>
    <row r="192" spans="1:65" s="2" customFormat="1" ht="16.5" customHeight="1">
      <c r="A192" s="30"/>
      <c r="B192" s="31"/>
      <c r="C192" s="162">
        <v>115</v>
      </c>
      <c r="D192" s="162" t="s">
        <v>98</v>
      </c>
      <c r="E192" s="163" t="s">
        <v>384</v>
      </c>
      <c r="F192" s="164" t="s">
        <v>704</v>
      </c>
      <c r="G192" s="165" t="s">
        <v>101</v>
      </c>
      <c r="H192" s="166">
        <v>2</v>
      </c>
      <c r="I192" s="167"/>
      <c r="J192" s="168">
        <f t="shared" si="30"/>
        <v>0</v>
      </c>
      <c r="K192" s="164" t="s">
        <v>17</v>
      </c>
      <c r="L192" s="169"/>
      <c r="M192" s="170" t="s">
        <v>17</v>
      </c>
      <c r="N192" s="171" t="s">
        <v>37</v>
      </c>
      <c r="O192" s="60"/>
      <c r="P192" s="172">
        <f t="shared" si="31"/>
        <v>0</v>
      </c>
      <c r="Q192" s="172">
        <v>0</v>
      </c>
      <c r="R192" s="172">
        <f t="shared" si="32"/>
        <v>0</v>
      </c>
      <c r="S192" s="172">
        <v>0</v>
      </c>
      <c r="T192" s="173">
        <f t="shared" si="3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74" t="s">
        <v>102</v>
      </c>
      <c r="AT192" s="174" t="s">
        <v>98</v>
      </c>
      <c r="AU192" s="174" t="s">
        <v>73</v>
      </c>
      <c r="AY192" s="15" t="s">
        <v>97</v>
      </c>
      <c r="BE192" s="175">
        <f t="shared" si="34"/>
        <v>0</v>
      </c>
      <c r="BF192" s="175">
        <f t="shared" si="35"/>
        <v>0</v>
      </c>
      <c r="BG192" s="175">
        <f t="shared" si="36"/>
        <v>0</v>
      </c>
      <c r="BH192" s="175">
        <f t="shared" si="37"/>
        <v>0</v>
      </c>
      <c r="BI192" s="175">
        <f t="shared" si="38"/>
        <v>0</v>
      </c>
      <c r="BJ192" s="15" t="s">
        <v>71</v>
      </c>
      <c r="BK192" s="175">
        <f t="shared" si="39"/>
        <v>0</v>
      </c>
      <c r="BL192" s="15" t="s">
        <v>96</v>
      </c>
      <c r="BM192" s="174" t="s">
        <v>385</v>
      </c>
    </row>
    <row r="193" spans="1:65" s="2" customFormat="1" ht="16.5" customHeight="1">
      <c r="A193" s="30"/>
      <c r="B193" s="31"/>
      <c r="C193" s="162">
        <v>116</v>
      </c>
      <c r="D193" s="162" t="s">
        <v>98</v>
      </c>
      <c r="E193" s="163" t="s">
        <v>386</v>
      </c>
      <c r="F193" s="164" t="s">
        <v>705</v>
      </c>
      <c r="G193" s="165" t="s">
        <v>101</v>
      </c>
      <c r="H193" s="166">
        <v>2</v>
      </c>
      <c r="I193" s="167"/>
      <c r="J193" s="168">
        <f t="shared" si="30"/>
        <v>0</v>
      </c>
      <c r="K193" s="164" t="s">
        <v>17</v>
      </c>
      <c r="L193" s="169"/>
      <c r="M193" s="170" t="s">
        <v>17</v>
      </c>
      <c r="N193" s="171" t="s">
        <v>37</v>
      </c>
      <c r="O193" s="60"/>
      <c r="P193" s="172">
        <f t="shared" si="31"/>
        <v>0</v>
      </c>
      <c r="Q193" s="172">
        <v>0</v>
      </c>
      <c r="R193" s="172">
        <f t="shared" si="32"/>
        <v>0</v>
      </c>
      <c r="S193" s="172">
        <v>0</v>
      </c>
      <c r="T193" s="173">
        <f t="shared" si="3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74" t="s">
        <v>102</v>
      </c>
      <c r="AT193" s="174" t="s">
        <v>98</v>
      </c>
      <c r="AU193" s="174" t="s">
        <v>73</v>
      </c>
      <c r="AY193" s="15" t="s">
        <v>97</v>
      </c>
      <c r="BE193" s="175">
        <f t="shared" si="34"/>
        <v>0</v>
      </c>
      <c r="BF193" s="175">
        <f t="shared" si="35"/>
        <v>0</v>
      </c>
      <c r="BG193" s="175">
        <f t="shared" si="36"/>
        <v>0</v>
      </c>
      <c r="BH193" s="175">
        <f t="shared" si="37"/>
        <v>0</v>
      </c>
      <c r="BI193" s="175">
        <f t="shared" si="38"/>
        <v>0</v>
      </c>
      <c r="BJ193" s="15" t="s">
        <v>71</v>
      </c>
      <c r="BK193" s="175">
        <f t="shared" si="39"/>
        <v>0</v>
      </c>
      <c r="BL193" s="15" t="s">
        <v>96</v>
      </c>
      <c r="BM193" s="174" t="s">
        <v>387</v>
      </c>
    </row>
    <row r="194" spans="1:65" s="2" customFormat="1" ht="16.5" customHeight="1">
      <c r="A194" s="30"/>
      <c r="B194" s="31"/>
      <c r="C194" s="162">
        <v>117</v>
      </c>
      <c r="D194" s="162" t="s">
        <v>98</v>
      </c>
      <c r="E194" s="163" t="s">
        <v>388</v>
      </c>
      <c r="F194" s="164" t="s">
        <v>706</v>
      </c>
      <c r="G194" s="165" t="s">
        <v>101</v>
      </c>
      <c r="H194" s="166">
        <v>2</v>
      </c>
      <c r="I194" s="167"/>
      <c r="J194" s="168">
        <f t="shared" si="30"/>
        <v>0</v>
      </c>
      <c r="K194" s="164" t="s">
        <v>17</v>
      </c>
      <c r="L194" s="169"/>
      <c r="M194" s="170" t="s">
        <v>17</v>
      </c>
      <c r="N194" s="171" t="s">
        <v>37</v>
      </c>
      <c r="O194" s="60"/>
      <c r="P194" s="172">
        <f t="shared" si="31"/>
        <v>0</v>
      </c>
      <c r="Q194" s="172">
        <v>0</v>
      </c>
      <c r="R194" s="172">
        <f t="shared" si="32"/>
        <v>0</v>
      </c>
      <c r="S194" s="172">
        <v>0</v>
      </c>
      <c r="T194" s="173">
        <f t="shared" si="3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74" t="s">
        <v>102</v>
      </c>
      <c r="AT194" s="174" t="s">
        <v>98</v>
      </c>
      <c r="AU194" s="174" t="s">
        <v>73</v>
      </c>
      <c r="AY194" s="15" t="s">
        <v>97</v>
      </c>
      <c r="BE194" s="175">
        <f t="shared" si="34"/>
        <v>0</v>
      </c>
      <c r="BF194" s="175">
        <f t="shared" si="35"/>
        <v>0</v>
      </c>
      <c r="BG194" s="175">
        <f t="shared" si="36"/>
        <v>0</v>
      </c>
      <c r="BH194" s="175">
        <f t="shared" si="37"/>
        <v>0</v>
      </c>
      <c r="BI194" s="175">
        <f t="shared" si="38"/>
        <v>0</v>
      </c>
      <c r="BJ194" s="15" t="s">
        <v>71</v>
      </c>
      <c r="BK194" s="175">
        <f t="shared" si="39"/>
        <v>0</v>
      </c>
      <c r="BL194" s="15" t="s">
        <v>96</v>
      </c>
      <c r="BM194" s="174" t="s">
        <v>389</v>
      </c>
    </row>
    <row r="195" spans="1:65" s="2" customFormat="1" ht="16.5" customHeight="1">
      <c r="A195" s="30"/>
      <c r="B195" s="31"/>
      <c r="C195" s="162">
        <v>118</v>
      </c>
      <c r="D195" s="162" t="s">
        <v>98</v>
      </c>
      <c r="E195" s="163" t="s">
        <v>390</v>
      </c>
      <c r="F195" s="164" t="s">
        <v>707</v>
      </c>
      <c r="G195" s="165" t="s">
        <v>101</v>
      </c>
      <c r="H195" s="166">
        <v>2</v>
      </c>
      <c r="I195" s="167"/>
      <c r="J195" s="168">
        <f t="shared" si="30"/>
        <v>0</v>
      </c>
      <c r="K195" s="164" t="s">
        <v>17</v>
      </c>
      <c r="L195" s="169"/>
      <c r="M195" s="170" t="s">
        <v>17</v>
      </c>
      <c r="N195" s="171" t="s">
        <v>37</v>
      </c>
      <c r="O195" s="60"/>
      <c r="P195" s="172">
        <f t="shared" si="31"/>
        <v>0</v>
      </c>
      <c r="Q195" s="172">
        <v>0</v>
      </c>
      <c r="R195" s="172">
        <f t="shared" si="32"/>
        <v>0</v>
      </c>
      <c r="S195" s="172">
        <v>0</v>
      </c>
      <c r="T195" s="173">
        <f t="shared" si="3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74" t="s">
        <v>102</v>
      </c>
      <c r="AT195" s="174" t="s">
        <v>98</v>
      </c>
      <c r="AU195" s="174" t="s">
        <v>73</v>
      </c>
      <c r="AY195" s="15" t="s">
        <v>97</v>
      </c>
      <c r="BE195" s="175">
        <f t="shared" si="34"/>
        <v>0</v>
      </c>
      <c r="BF195" s="175">
        <f t="shared" si="35"/>
        <v>0</v>
      </c>
      <c r="BG195" s="175">
        <f t="shared" si="36"/>
        <v>0</v>
      </c>
      <c r="BH195" s="175">
        <f t="shared" si="37"/>
        <v>0</v>
      </c>
      <c r="BI195" s="175">
        <f t="shared" si="38"/>
        <v>0</v>
      </c>
      <c r="BJ195" s="15" t="s">
        <v>71</v>
      </c>
      <c r="BK195" s="175">
        <f t="shared" si="39"/>
        <v>0</v>
      </c>
      <c r="BL195" s="15" t="s">
        <v>96</v>
      </c>
      <c r="BM195" s="174" t="s">
        <v>391</v>
      </c>
    </row>
    <row r="196" spans="1:65" s="2" customFormat="1" ht="16.5" customHeight="1">
      <c r="A196" s="30"/>
      <c r="B196" s="31"/>
      <c r="C196" s="162">
        <v>119</v>
      </c>
      <c r="D196" s="162" t="s">
        <v>98</v>
      </c>
      <c r="E196" s="163" t="s">
        <v>392</v>
      </c>
      <c r="F196" s="164" t="s">
        <v>708</v>
      </c>
      <c r="G196" s="165" t="s">
        <v>101</v>
      </c>
      <c r="H196" s="166">
        <v>2</v>
      </c>
      <c r="I196" s="167"/>
      <c r="J196" s="168">
        <f t="shared" si="30"/>
        <v>0</v>
      </c>
      <c r="K196" s="164" t="s">
        <v>17</v>
      </c>
      <c r="L196" s="169"/>
      <c r="M196" s="170" t="s">
        <v>17</v>
      </c>
      <c r="N196" s="171" t="s">
        <v>37</v>
      </c>
      <c r="O196" s="60"/>
      <c r="P196" s="172">
        <f t="shared" si="31"/>
        <v>0</v>
      </c>
      <c r="Q196" s="172">
        <v>0</v>
      </c>
      <c r="R196" s="172">
        <f t="shared" si="32"/>
        <v>0</v>
      </c>
      <c r="S196" s="172">
        <v>0</v>
      </c>
      <c r="T196" s="173">
        <f t="shared" si="3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74" t="s">
        <v>102</v>
      </c>
      <c r="AT196" s="174" t="s">
        <v>98</v>
      </c>
      <c r="AU196" s="174" t="s">
        <v>73</v>
      </c>
      <c r="AY196" s="15" t="s">
        <v>97</v>
      </c>
      <c r="BE196" s="175">
        <f t="shared" si="34"/>
        <v>0</v>
      </c>
      <c r="BF196" s="175">
        <f t="shared" si="35"/>
        <v>0</v>
      </c>
      <c r="BG196" s="175">
        <f t="shared" si="36"/>
        <v>0</v>
      </c>
      <c r="BH196" s="175">
        <f t="shared" si="37"/>
        <v>0</v>
      </c>
      <c r="BI196" s="175">
        <f t="shared" si="38"/>
        <v>0</v>
      </c>
      <c r="BJ196" s="15" t="s">
        <v>71</v>
      </c>
      <c r="BK196" s="175">
        <f t="shared" si="39"/>
        <v>0</v>
      </c>
      <c r="BL196" s="15" t="s">
        <v>96</v>
      </c>
      <c r="BM196" s="174" t="s">
        <v>393</v>
      </c>
    </row>
    <row r="197" spans="1:65" s="2" customFormat="1" ht="16.5" customHeight="1">
      <c r="A197" s="30"/>
      <c r="B197" s="31"/>
      <c r="C197" s="162">
        <v>120</v>
      </c>
      <c r="D197" s="162" t="s">
        <v>98</v>
      </c>
      <c r="E197" s="163" t="s">
        <v>394</v>
      </c>
      <c r="F197" s="164" t="s">
        <v>709</v>
      </c>
      <c r="G197" s="165" t="s">
        <v>101</v>
      </c>
      <c r="H197" s="166">
        <v>2</v>
      </c>
      <c r="I197" s="167"/>
      <c r="J197" s="168">
        <f t="shared" si="30"/>
        <v>0</v>
      </c>
      <c r="K197" s="164" t="s">
        <v>17</v>
      </c>
      <c r="L197" s="169"/>
      <c r="M197" s="170" t="s">
        <v>17</v>
      </c>
      <c r="N197" s="171" t="s">
        <v>37</v>
      </c>
      <c r="O197" s="60"/>
      <c r="P197" s="172">
        <f t="shared" si="31"/>
        <v>0</v>
      </c>
      <c r="Q197" s="172">
        <v>0</v>
      </c>
      <c r="R197" s="172">
        <f t="shared" si="32"/>
        <v>0</v>
      </c>
      <c r="S197" s="172">
        <v>0</v>
      </c>
      <c r="T197" s="173">
        <f t="shared" si="3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74" t="s">
        <v>102</v>
      </c>
      <c r="AT197" s="174" t="s">
        <v>98</v>
      </c>
      <c r="AU197" s="174" t="s">
        <v>73</v>
      </c>
      <c r="AY197" s="15" t="s">
        <v>97</v>
      </c>
      <c r="BE197" s="175">
        <f t="shared" si="34"/>
        <v>0</v>
      </c>
      <c r="BF197" s="175">
        <f t="shared" si="35"/>
        <v>0</v>
      </c>
      <c r="BG197" s="175">
        <f t="shared" si="36"/>
        <v>0</v>
      </c>
      <c r="BH197" s="175">
        <f t="shared" si="37"/>
        <v>0</v>
      </c>
      <c r="BI197" s="175">
        <f t="shared" si="38"/>
        <v>0</v>
      </c>
      <c r="BJ197" s="15" t="s">
        <v>71</v>
      </c>
      <c r="BK197" s="175">
        <f t="shared" si="39"/>
        <v>0</v>
      </c>
      <c r="BL197" s="15" t="s">
        <v>96</v>
      </c>
      <c r="BM197" s="174" t="s">
        <v>395</v>
      </c>
    </row>
    <row r="198" spans="1:65" s="2" customFormat="1" ht="16.5" customHeight="1">
      <c r="A198" s="30"/>
      <c r="B198" s="31"/>
      <c r="C198" s="162">
        <v>121</v>
      </c>
      <c r="D198" s="162" t="s">
        <v>98</v>
      </c>
      <c r="E198" s="163" t="s">
        <v>396</v>
      </c>
      <c r="F198" s="164" t="s">
        <v>701</v>
      </c>
      <c r="G198" s="165" t="s">
        <v>101</v>
      </c>
      <c r="H198" s="166">
        <v>2</v>
      </c>
      <c r="I198" s="167"/>
      <c r="J198" s="168">
        <f t="shared" si="30"/>
        <v>0</v>
      </c>
      <c r="K198" s="164" t="s">
        <v>17</v>
      </c>
      <c r="L198" s="169"/>
      <c r="M198" s="170" t="s">
        <v>17</v>
      </c>
      <c r="N198" s="171" t="s">
        <v>37</v>
      </c>
      <c r="O198" s="60"/>
      <c r="P198" s="172">
        <f t="shared" si="31"/>
        <v>0</v>
      </c>
      <c r="Q198" s="172">
        <v>0</v>
      </c>
      <c r="R198" s="172">
        <f t="shared" si="32"/>
        <v>0</v>
      </c>
      <c r="S198" s="172">
        <v>0</v>
      </c>
      <c r="T198" s="173">
        <f t="shared" si="3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74" t="s">
        <v>102</v>
      </c>
      <c r="AT198" s="174" t="s">
        <v>98</v>
      </c>
      <c r="AU198" s="174" t="s">
        <v>73</v>
      </c>
      <c r="AY198" s="15" t="s">
        <v>97</v>
      </c>
      <c r="BE198" s="175">
        <f t="shared" si="34"/>
        <v>0</v>
      </c>
      <c r="BF198" s="175">
        <f t="shared" si="35"/>
        <v>0</v>
      </c>
      <c r="BG198" s="175">
        <f t="shared" si="36"/>
        <v>0</v>
      </c>
      <c r="BH198" s="175">
        <f t="shared" si="37"/>
        <v>0</v>
      </c>
      <c r="BI198" s="175">
        <f t="shared" si="38"/>
        <v>0</v>
      </c>
      <c r="BJ198" s="15" t="s">
        <v>71</v>
      </c>
      <c r="BK198" s="175">
        <f t="shared" si="39"/>
        <v>0</v>
      </c>
      <c r="BL198" s="15" t="s">
        <v>96</v>
      </c>
      <c r="BM198" s="174" t="s">
        <v>397</v>
      </c>
    </row>
    <row r="199" spans="1:65" s="2" customFormat="1" ht="16.5" customHeight="1">
      <c r="A199" s="30"/>
      <c r="B199" s="31"/>
      <c r="C199" s="162">
        <v>122</v>
      </c>
      <c r="D199" s="162" t="s">
        <v>98</v>
      </c>
      <c r="E199" s="163" t="s">
        <v>398</v>
      </c>
      <c r="F199" s="164" t="s">
        <v>403</v>
      </c>
      <c r="G199" s="165" t="s">
        <v>101</v>
      </c>
      <c r="H199" s="166">
        <v>2</v>
      </c>
      <c r="I199" s="167"/>
      <c r="J199" s="168">
        <f t="shared" si="30"/>
        <v>0</v>
      </c>
      <c r="K199" s="164" t="s">
        <v>17</v>
      </c>
      <c r="L199" s="169"/>
      <c r="M199" s="170" t="s">
        <v>17</v>
      </c>
      <c r="N199" s="171" t="s">
        <v>37</v>
      </c>
      <c r="O199" s="60"/>
      <c r="P199" s="172">
        <f t="shared" si="31"/>
        <v>0</v>
      </c>
      <c r="Q199" s="172">
        <v>0</v>
      </c>
      <c r="R199" s="172">
        <f t="shared" si="32"/>
        <v>0</v>
      </c>
      <c r="S199" s="172">
        <v>0</v>
      </c>
      <c r="T199" s="173">
        <f t="shared" si="3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74" t="s">
        <v>102</v>
      </c>
      <c r="AT199" s="174" t="s">
        <v>98</v>
      </c>
      <c r="AU199" s="174" t="s">
        <v>73</v>
      </c>
      <c r="AY199" s="15" t="s">
        <v>97</v>
      </c>
      <c r="BE199" s="175">
        <f t="shared" si="34"/>
        <v>0</v>
      </c>
      <c r="BF199" s="175">
        <f t="shared" si="35"/>
        <v>0</v>
      </c>
      <c r="BG199" s="175">
        <f t="shared" si="36"/>
        <v>0</v>
      </c>
      <c r="BH199" s="175">
        <f t="shared" si="37"/>
        <v>0</v>
      </c>
      <c r="BI199" s="175">
        <f t="shared" si="38"/>
        <v>0</v>
      </c>
      <c r="BJ199" s="15" t="s">
        <v>71</v>
      </c>
      <c r="BK199" s="175">
        <f t="shared" si="39"/>
        <v>0</v>
      </c>
      <c r="BL199" s="15" t="s">
        <v>96</v>
      </c>
      <c r="BM199" s="174" t="s">
        <v>399</v>
      </c>
    </row>
    <row r="200" spans="1:65" s="2" customFormat="1" ht="16.5" customHeight="1">
      <c r="A200" s="30"/>
      <c r="B200" s="31"/>
      <c r="C200" s="162">
        <v>123</v>
      </c>
      <c r="D200" s="162" t="s">
        <v>98</v>
      </c>
      <c r="E200" s="163" t="s">
        <v>400</v>
      </c>
      <c r="F200" s="164" t="s">
        <v>710</v>
      </c>
      <c r="G200" s="165" t="s">
        <v>101</v>
      </c>
      <c r="H200" s="166">
        <v>1</v>
      </c>
      <c r="I200" s="167"/>
      <c r="J200" s="168">
        <f t="shared" si="30"/>
        <v>0</v>
      </c>
      <c r="K200" s="164" t="s">
        <v>17</v>
      </c>
      <c r="L200" s="169"/>
      <c r="M200" s="170" t="s">
        <v>17</v>
      </c>
      <c r="N200" s="171" t="s">
        <v>37</v>
      </c>
      <c r="O200" s="60"/>
      <c r="P200" s="172">
        <f t="shared" si="31"/>
        <v>0</v>
      </c>
      <c r="Q200" s="172">
        <v>0</v>
      </c>
      <c r="R200" s="172">
        <f t="shared" si="32"/>
        <v>0</v>
      </c>
      <c r="S200" s="172">
        <v>0</v>
      </c>
      <c r="T200" s="173">
        <f t="shared" si="3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74" t="s">
        <v>102</v>
      </c>
      <c r="AT200" s="174" t="s">
        <v>98</v>
      </c>
      <c r="AU200" s="174" t="s">
        <v>73</v>
      </c>
      <c r="AY200" s="15" t="s">
        <v>97</v>
      </c>
      <c r="BE200" s="175">
        <f t="shared" si="34"/>
        <v>0</v>
      </c>
      <c r="BF200" s="175">
        <f t="shared" si="35"/>
        <v>0</v>
      </c>
      <c r="BG200" s="175">
        <f t="shared" si="36"/>
        <v>0</v>
      </c>
      <c r="BH200" s="175">
        <f t="shared" si="37"/>
        <v>0</v>
      </c>
      <c r="BI200" s="175">
        <f t="shared" si="38"/>
        <v>0</v>
      </c>
      <c r="BJ200" s="15" t="s">
        <v>71</v>
      </c>
      <c r="BK200" s="175">
        <f t="shared" si="39"/>
        <v>0</v>
      </c>
      <c r="BL200" s="15" t="s">
        <v>96</v>
      </c>
      <c r="BM200" s="174" t="s">
        <v>401</v>
      </c>
    </row>
    <row r="201" spans="1:65" s="2" customFormat="1" ht="16.5" customHeight="1">
      <c r="A201" s="30"/>
      <c r="B201" s="31"/>
      <c r="C201" s="162">
        <v>124</v>
      </c>
      <c r="D201" s="162" t="s">
        <v>98</v>
      </c>
      <c r="E201" s="163" t="s">
        <v>402</v>
      </c>
      <c r="F201" s="164" t="s">
        <v>711</v>
      </c>
      <c r="G201" s="165" t="s">
        <v>101</v>
      </c>
      <c r="H201" s="166">
        <v>1</v>
      </c>
      <c r="I201" s="167"/>
      <c r="J201" s="168">
        <f t="shared" si="30"/>
        <v>0</v>
      </c>
      <c r="K201" s="164" t="s">
        <v>17</v>
      </c>
      <c r="L201" s="169"/>
      <c r="M201" s="170" t="s">
        <v>17</v>
      </c>
      <c r="N201" s="171" t="s">
        <v>37</v>
      </c>
      <c r="O201" s="60"/>
      <c r="P201" s="172">
        <f t="shared" si="31"/>
        <v>0</v>
      </c>
      <c r="Q201" s="172">
        <v>0</v>
      </c>
      <c r="R201" s="172">
        <f t="shared" si="32"/>
        <v>0</v>
      </c>
      <c r="S201" s="172">
        <v>0</v>
      </c>
      <c r="T201" s="173">
        <f t="shared" si="3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74" t="s">
        <v>102</v>
      </c>
      <c r="AT201" s="174" t="s">
        <v>98</v>
      </c>
      <c r="AU201" s="174" t="s">
        <v>73</v>
      </c>
      <c r="AY201" s="15" t="s">
        <v>97</v>
      </c>
      <c r="BE201" s="175">
        <f t="shared" si="34"/>
        <v>0</v>
      </c>
      <c r="BF201" s="175">
        <f t="shared" si="35"/>
        <v>0</v>
      </c>
      <c r="BG201" s="175">
        <f t="shared" si="36"/>
        <v>0</v>
      </c>
      <c r="BH201" s="175">
        <f t="shared" si="37"/>
        <v>0</v>
      </c>
      <c r="BI201" s="175">
        <f t="shared" si="38"/>
        <v>0</v>
      </c>
      <c r="BJ201" s="15" t="s">
        <v>71</v>
      </c>
      <c r="BK201" s="175">
        <f t="shared" si="39"/>
        <v>0</v>
      </c>
      <c r="BL201" s="15" t="s">
        <v>96</v>
      </c>
      <c r="BM201" s="174" t="s">
        <v>404</v>
      </c>
    </row>
    <row r="202" spans="1:65" s="2" customFormat="1" ht="18.75" customHeight="1">
      <c r="A202" s="30"/>
      <c r="B202" s="31"/>
      <c r="C202" s="162">
        <v>125</v>
      </c>
      <c r="D202" s="162" t="s">
        <v>98</v>
      </c>
      <c r="E202" s="163" t="s">
        <v>405</v>
      </c>
      <c r="F202" s="164" t="s">
        <v>712</v>
      </c>
      <c r="G202" s="165" t="s">
        <v>101</v>
      </c>
      <c r="H202" s="166">
        <v>1</v>
      </c>
      <c r="I202" s="167"/>
      <c r="J202" s="168">
        <f t="shared" si="30"/>
        <v>0</v>
      </c>
      <c r="K202" s="164" t="s">
        <v>17</v>
      </c>
      <c r="L202" s="169"/>
      <c r="M202" s="170" t="s">
        <v>17</v>
      </c>
      <c r="N202" s="171" t="s">
        <v>37</v>
      </c>
      <c r="O202" s="60"/>
      <c r="P202" s="172">
        <f t="shared" si="31"/>
        <v>0</v>
      </c>
      <c r="Q202" s="172">
        <v>0</v>
      </c>
      <c r="R202" s="172">
        <f t="shared" si="32"/>
        <v>0</v>
      </c>
      <c r="S202" s="172">
        <v>0</v>
      </c>
      <c r="T202" s="173">
        <f t="shared" si="3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74" t="s">
        <v>102</v>
      </c>
      <c r="AT202" s="174" t="s">
        <v>98</v>
      </c>
      <c r="AU202" s="174" t="s">
        <v>73</v>
      </c>
      <c r="AY202" s="15" t="s">
        <v>97</v>
      </c>
      <c r="BE202" s="175">
        <f t="shared" si="34"/>
        <v>0</v>
      </c>
      <c r="BF202" s="175">
        <f t="shared" si="35"/>
        <v>0</v>
      </c>
      <c r="BG202" s="175">
        <f t="shared" si="36"/>
        <v>0</v>
      </c>
      <c r="BH202" s="175">
        <f t="shared" si="37"/>
        <v>0</v>
      </c>
      <c r="BI202" s="175">
        <f t="shared" si="38"/>
        <v>0</v>
      </c>
      <c r="BJ202" s="15" t="s">
        <v>71</v>
      </c>
      <c r="BK202" s="175">
        <f t="shared" si="39"/>
        <v>0</v>
      </c>
      <c r="BL202" s="15" t="s">
        <v>96</v>
      </c>
      <c r="BM202" s="174" t="s">
        <v>406</v>
      </c>
    </row>
    <row r="203" spans="1:65" s="2" customFormat="1" ht="17.25" customHeight="1">
      <c r="A203" s="30"/>
      <c r="B203" s="31"/>
      <c r="C203" s="162">
        <v>126</v>
      </c>
      <c r="D203" s="162" t="s">
        <v>98</v>
      </c>
      <c r="E203" s="163" t="s">
        <v>407</v>
      </c>
      <c r="F203" s="164" t="s">
        <v>713</v>
      </c>
      <c r="G203" s="165" t="s">
        <v>101</v>
      </c>
      <c r="H203" s="166">
        <v>1</v>
      </c>
      <c r="I203" s="167"/>
      <c r="J203" s="168">
        <f t="shared" si="30"/>
        <v>0</v>
      </c>
      <c r="K203" s="164" t="s">
        <v>17</v>
      </c>
      <c r="L203" s="169"/>
      <c r="M203" s="170" t="s">
        <v>17</v>
      </c>
      <c r="N203" s="171" t="s">
        <v>37</v>
      </c>
      <c r="O203" s="60"/>
      <c r="P203" s="172">
        <f t="shared" si="31"/>
        <v>0</v>
      </c>
      <c r="Q203" s="172">
        <v>0</v>
      </c>
      <c r="R203" s="172">
        <f t="shared" si="32"/>
        <v>0</v>
      </c>
      <c r="S203" s="172">
        <v>0</v>
      </c>
      <c r="T203" s="173">
        <f t="shared" si="3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74" t="s">
        <v>102</v>
      </c>
      <c r="AT203" s="174" t="s">
        <v>98</v>
      </c>
      <c r="AU203" s="174" t="s">
        <v>73</v>
      </c>
      <c r="AY203" s="15" t="s">
        <v>97</v>
      </c>
      <c r="BE203" s="175">
        <f t="shared" si="34"/>
        <v>0</v>
      </c>
      <c r="BF203" s="175">
        <f t="shared" si="35"/>
        <v>0</v>
      </c>
      <c r="BG203" s="175">
        <f t="shared" si="36"/>
        <v>0</v>
      </c>
      <c r="BH203" s="175">
        <f t="shared" si="37"/>
        <v>0</v>
      </c>
      <c r="BI203" s="175">
        <f t="shared" si="38"/>
        <v>0</v>
      </c>
      <c r="BJ203" s="15" t="s">
        <v>71</v>
      </c>
      <c r="BK203" s="175">
        <f t="shared" si="39"/>
        <v>0</v>
      </c>
      <c r="BL203" s="15" t="s">
        <v>96</v>
      </c>
      <c r="BM203" s="174" t="s">
        <v>408</v>
      </c>
    </row>
    <row r="204" spans="1:65" s="2" customFormat="1" ht="15" customHeight="1">
      <c r="A204" s="30"/>
      <c r="B204" s="31"/>
      <c r="C204" s="162">
        <v>127</v>
      </c>
      <c r="D204" s="162" t="s">
        <v>98</v>
      </c>
      <c r="E204" s="163" t="s">
        <v>409</v>
      </c>
      <c r="F204" s="164" t="s">
        <v>714</v>
      </c>
      <c r="G204" s="165" t="s">
        <v>101</v>
      </c>
      <c r="H204" s="166">
        <v>2</v>
      </c>
      <c r="I204" s="167"/>
      <c r="J204" s="168">
        <f t="shared" si="30"/>
        <v>0</v>
      </c>
      <c r="K204" s="164" t="s">
        <v>17</v>
      </c>
      <c r="L204" s="169"/>
      <c r="M204" s="170" t="s">
        <v>17</v>
      </c>
      <c r="N204" s="171" t="s">
        <v>37</v>
      </c>
      <c r="O204" s="60"/>
      <c r="P204" s="172">
        <f t="shared" si="31"/>
        <v>0</v>
      </c>
      <c r="Q204" s="172">
        <v>0</v>
      </c>
      <c r="R204" s="172">
        <f t="shared" si="32"/>
        <v>0</v>
      </c>
      <c r="S204" s="172">
        <v>0</v>
      </c>
      <c r="T204" s="173">
        <f t="shared" si="3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74" t="s">
        <v>102</v>
      </c>
      <c r="AT204" s="174" t="s">
        <v>98</v>
      </c>
      <c r="AU204" s="174" t="s">
        <v>73</v>
      </c>
      <c r="AY204" s="15" t="s">
        <v>97</v>
      </c>
      <c r="BE204" s="175">
        <f t="shared" si="34"/>
        <v>0</v>
      </c>
      <c r="BF204" s="175">
        <f t="shared" si="35"/>
        <v>0</v>
      </c>
      <c r="BG204" s="175">
        <f t="shared" si="36"/>
        <v>0</v>
      </c>
      <c r="BH204" s="175">
        <f t="shared" si="37"/>
        <v>0</v>
      </c>
      <c r="BI204" s="175">
        <f t="shared" si="38"/>
        <v>0</v>
      </c>
      <c r="BJ204" s="15" t="s">
        <v>71</v>
      </c>
      <c r="BK204" s="175">
        <f t="shared" si="39"/>
        <v>0</v>
      </c>
      <c r="BL204" s="15" t="s">
        <v>96</v>
      </c>
      <c r="BM204" s="174" t="s">
        <v>410</v>
      </c>
    </row>
    <row r="205" spans="1:65" s="2" customFormat="1" ht="16.5" customHeight="1">
      <c r="A205" s="30"/>
      <c r="B205" s="31"/>
      <c r="C205" s="162">
        <v>128</v>
      </c>
      <c r="D205" s="162" t="s">
        <v>98</v>
      </c>
      <c r="E205" s="163" t="s">
        <v>411</v>
      </c>
      <c r="F205" s="164" t="s">
        <v>715</v>
      </c>
      <c r="G205" s="165" t="s">
        <v>101</v>
      </c>
      <c r="H205" s="166">
        <v>60</v>
      </c>
      <c r="I205" s="167"/>
      <c r="J205" s="168">
        <f t="shared" si="30"/>
        <v>0</v>
      </c>
      <c r="K205" s="164" t="s">
        <v>17</v>
      </c>
      <c r="L205" s="169"/>
      <c r="M205" s="170" t="s">
        <v>17</v>
      </c>
      <c r="N205" s="171" t="s">
        <v>37</v>
      </c>
      <c r="O205" s="60"/>
      <c r="P205" s="172">
        <f t="shared" si="31"/>
        <v>0</v>
      </c>
      <c r="Q205" s="172">
        <v>0</v>
      </c>
      <c r="R205" s="172">
        <f t="shared" si="32"/>
        <v>0</v>
      </c>
      <c r="S205" s="172">
        <v>0</v>
      </c>
      <c r="T205" s="173">
        <f t="shared" si="3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74" t="s">
        <v>102</v>
      </c>
      <c r="AT205" s="174" t="s">
        <v>98</v>
      </c>
      <c r="AU205" s="174" t="s">
        <v>73</v>
      </c>
      <c r="AY205" s="15" t="s">
        <v>97</v>
      </c>
      <c r="BE205" s="175">
        <f t="shared" si="34"/>
        <v>0</v>
      </c>
      <c r="BF205" s="175">
        <f t="shared" si="35"/>
        <v>0</v>
      </c>
      <c r="BG205" s="175">
        <f t="shared" si="36"/>
        <v>0</v>
      </c>
      <c r="BH205" s="175">
        <f t="shared" si="37"/>
        <v>0</v>
      </c>
      <c r="BI205" s="175">
        <f t="shared" si="38"/>
        <v>0</v>
      </c>
      <c r="BJ205" s="15" t="s">
        <v>71</v>
      </c>
      <c r="BK205" s="175">
        <f t="shared" si="39"/>
        <v>0</v>
      </c>
      <c r="BL205" s="15" t="s">
        <v>96</v>
      </c>
      <c r="BM205" s="174" t="s">
        <v>412</v>
      </c>
    </row>
    <row r="206" spans="1:65" s="2" customFormat="1" ht="15.75" customHeight="1">
      <c r="A206" s="30"/>
      <c r="B206" s="31"/>
      <c r="C206" s="162">
        <v>129</v>
      </c>
      <c r="D206" s="162" t="s">
        <v>98</v>
      </c>
      <c r="E206" s="163" t="s">
        <v>413</v>
      </c>
      <c r="F206" s="164" t="s">
        <v>421</v>
      </c>
      <c r="G206" s="165" t="s">
        <v>101</v>
      </c>
      <c r="H206" s="166">
        <v>2</v>
      </c>
      <c r="I206" s="167"/>
      <c r="J206" s="168">
        <f t="shared" si="30"/>
        <v>0</v>
      </c>
      <c r="K206" s="164" t="s">
        <v>17</v>
      </c>
      <c r="L206" s="169"/>
      <c r="M206" s="170" t="s">
        <v>17</v>
      </c>
      <c r="N206" s="171" t="s">
        <v>37</v>
      </c>
      <c r="O206" s="60"/>
      <c r="P206" s="172">
        <f t="shared" si="31"/>
        <v>0</v>
      </c>
      <c r="Q206" s="172">
        <v>0</v>
      </c>
      <c r="R206" s="172">
        <f t="shared" si="32"/>
        <v>0</v>
      </c>
      <c r="S206" s="172">
        <v>0</v>
      </c>
      <c r="T206" s="173">
        <f t="shared" si="3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74" t="s">
        <v>102</v>
      </c>
      <c r="AT206" s="174" t="s">
        <v>98</v>
      </c>
      <c r="AU206" s="174" t="s">
        <v>73</v>
      </c>
      <c r="AY206" s="15" t="s">
        <v>97</v>
      </c>
      <c r="BE206" s="175">
        <f t="shared" si="34"/>
        <v>0</v>
      </c>
      <c r="BF206" s="175">
        <f t="shared" si="35"/>
        <v>0</v>
      </c>
      <c r="BG206" s="175">
        <f t="shared" si="36"/>
        <v>0</v>
      </c>
      <c r="BH206" s="175">
        <f t="shared" si="37"/>
        <v>0</v>
      </c>
      <c r="BI206" s="175">
        <f t="shared" si="38"/>
        <v>0</v>
      </c>
      <c r="BJ206" s="15" t="s">
        <v>71</v>
      </c>
      <c r="BK206" s="175">
        <f t="shared" si="39"/>
        <v>0</v>
      </c>
      <c r="BL206" s="15" t="s">
        <v>96</v>
      </c>
      <c r="BM206" s="174" t="s">
        <v>414</v>
      </c>
    </row>
    <row r="207" spans="1:65" s="2" customFormat="1" ht="16.5" customHeight="1">
      <c r="A207" s="30"/>
      <c r="B207" s="31"/>
      <c r="C207" s="162">
        <v>130</v>
      </c>
      <c r="D207" s="162" t="s">
        <v>98</v>
      </c>
      <c r="E207" s="163" t="s">
        <v>415</v>
      </c>
      <c r="F207" s="164" t="s">
        <v>423</v>
      </c>
      <c r="G207" s="165" t="s">
        <v>101</v>
      </c>
      <c r="H207" s="166">
        <v>5</v>
      </c>
      <c r="I207" s="167"/>
      <c r="J207" s="168">
        <f t="shared" si="30"/>
        <v>0</v>
      </c>
      <c r="K207" s="164" t="s">
        <v>17</v>
      </c>
      <c r="L207" s="169"/>
      <c r="M207" s="170" t="s">
        <v>17</v>
      </c>
      <c r="N207" s="171" t="s">
        <v>37</v>
      </c>
      <c r="O207" s="60"/>
      <c r="P207" s="172">
        <f t="shared" si="31"/>
        <v>0</v>
      </c>
      <c r="Q207" s="172">
        <v>0</v>
      </c>
      <c r="R207" s="172">
        <f t="shared" si="32"/>
        <v>0</v>
      </c>
      <c r="S207" s="172">
        <v>0</v>
      </c>
      <c r="T207" s="173">
        <f t="shared" si="3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74" t="s">
        <v>102</v>
      </c>
      <c r="AT207" s="174" t="s">
        <v>98</v>
      </c>
      <c r="AU207" s="174" t="s">
        <v>73</v>
      </c>
      <c r="AY207" s="15" t="s">
        <v>97</v>
      </c>
      <c r="BE207" s="175">
        <f t="shared" si="34"/>
        <v>0</v>
      </c>
      <c r="BF207" s="175">
        <f t="shared" si="35"/>
        <v>0</v>
      </c>
      <c r="BG207" s="175">
        <f t="shared" si="36"/>
        <v>0</v>
      </c>
      <c r="BH207" s="175">
        <f t="shared" si="37"/>
        <v>0</v>
      </c>
      <c r="BI207" s="175">
        <f t="shared" si="38"/>
        <v>0</v>
      </c>
      <c r="BJ207" s="15" t="s">
        <v>71</v>
      </c>
      <c r="BK207" s="175">
        <f t="shared" si="39"/>
        <v>0</v>
      </c>
      <c r="BL207" s="15" t="s">
        <v>96</v>
      </c>
      <c r="BM207" s="174" t="s">
        <v>417</v>
      </c>
    </row>
    <row r="208" spans="1:65" s="2" customFormat="1" ht="16.5" customHeight="1">
      <c r="A208" s="30"/>
      <c r="B208" s="31"/>
      <c r="C208" s="162">
        <v>131</v>
      </c>
      <c r="D208" s="162" t="s">
        <v>98</v>
      </c>
      <c r="E208" s="163" t="s">
        <v>418</v>
      </c>
      <c r="F208" s="164" t="s">
        <v>426</v>
      </c>
      <c r="G208" s="165" t="s">
        <v>101</v>
      </c>
      <c r="H208" s="166">
        <v>2</v>
      </c>
      <c r="I208" s="167"/>
      <c r="J208" s="168">
        <f t="shared" si="30"/>
        <v>0</v>
      </c>
      <c r="K208" s="164" t="s">
        <v>17</v>
      </c>
      <c r="L208" s="169"/>
      <c r="M208" s="170" t="s">
        <v>17</v>
      </c>
      <c r="N208" s="171" t="s">
        <v>37</v>
      </c>
      <c r="O208" s="60"/>
      <c r="P208" s="172">
        <f t="shared" si="31"/>
        <v>0</v>
      </c>
      <c r="Q208" s="172">
        <v>0</v>
      </c>
      <c r="R208" s="172">
        <f t="shared" si="32"/>
        <v>0</v>
      </c>
      <c r="S208" s="172">
        <v>0</v>
      </c>
      <c r="T208" s="173">
        <f t="shared" si="3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74" t="s">
        <v>102</v>
      </c>
      <c r="AT208" s="174" t="s">
        <v>98</v>
      </c>
      <c r="AU208" s="174" t="s">
        <v>73</v>
      </c>
      <c r="AY208" s="15" t="s">
        <v>97</v>
      </c>
      <c r="BE208" s="175">
        <f t="shared" si="34"/>
        <v>0</v>
      </c>
      <c r="BF208" s="175">
        <f t="shared" si="35"/>
        <v>0</v>
      </c>
      <c r="BG208" s="175">
        <f t="shared" si="36"/>
        <v>0</v>
      </c>
      <c r="BH208" s="175">
        <f t="shared" si="37"/>
        <v>0</v>
      </c>
      <c r="BI208" s="175">
        <f t="shared" si="38"/>
        <v>0</v>
      </c>
      <c r="BJ208" s="15" t="s">
        <v>71</v>
      </c>
      <c r="BK208" s="175">
        <f t="shared" si="39"/>
        <v>0</v>
      </c>
      <c r="BL208" s="15" t="s">
        <v>96</v>
      </c>
      <c r="BM208" s="174" t="s">
        <v>419</v>
      </c>
    </row>
    <row r="209" spans="1:65" s="2" customFormat="1" ht="16.5" customHeight="1">
      <c r="A209" s="30"/>
      <c r="B209" s="31"/>
      <c r="C209" s="162">
        <v>132</v>
      </c>
      <c r="D209" s="162" t="s">
        <v>98</v>
      </c>
      <c r="E209" s="163" t="s">
        <v>716</v>
      </c>
      <c r="F209" s="164" t="s">
        <v>717</v>
      </c>
      <c r="G209" s="165" t="s">
        <v>101</v>
      </c>
      <c r="H209" s="166">
        <v>1</v>
      </c>
      <c r="I209" s="167"/>
      <c r="J209" s="168">
        <f t="shared" si="30"/>
        <v>0</v>
      </c>
      <c r="K209" s="164" t="s">
        <v>17</v>
      </c>
      <c r="L209" s="169"/>
      <c r="M209" s="170" t="s">
        <v>17</v>
      </c>
      <c r="N209" s="171" t="s">
        <v>37</v>
      </c>
      <c r="O209" s="60"/>
      <c r="P209" s="172">
        <f t="shared" si="31"/>
        <v>0</v>
      </c>
      <c r="Q209" s="172">
        <v>0</v>
      </c>
      <c r="R209" s="172">
        <f t="shared" si="32"/>
        <v>0</v>
      </c>
      <c r="S209" s="172">
        <v>0</v>
      </c>
      <c r="T209" s="173">
        <f t="shared" si="3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74" t="s">
        <v>102</v>
      </c>
      <c r="AT209" s="174" t="s">
        <v>98</v>
      </c>
      <c r="AU209" s="174" t="s">
        <v>73</v>
      </c>
      <c r="AY209" s="15" t="s">
        <v>97</v>
      </c>
      <c r="BE209" s="175">
        <f t="shared" si="34"/>
        <v>0</v>
      </c>
      <c r="BF209" s="175">
        <f t="shared" si="35"/>
        <v>0</v>
      </c>
      <c r="BG209" s="175">
        <f t="shared" si="36"/>
        <v>0</v>
      </c>
      <c r="BH209" s="175">
        <f t="shared" si="37"/>
        <v>0</v>
      </c>
      <c r="BI209" s="175">
        <f t="shared" si="38"/>
        <v>0</v>
      </c>
      <c r="BJ209" s="15" t="s">
        <v>71</v>
      </c>
      <c r="BK209" s="175">
        <f t="shared" si="39"/>
        <v>0</v>
      </c>
      <c r="BL209" s="15" t="s">
        <v>96</v>
      </c>
      <c r="BM209" s="174" t="s">
        <v>420</v>
      </c>
    </row>
    <row r="210" spans="1:65" s="2" customFormat="1" ht="16.5" customHeight="1">
      <c r="A210" s="30"/>
      <c r="B210" s="31"/>
      <c r="C210" s="162">
        <v>133</v>
      </c>
      <c r="D210" s="162" t="s">
        <v>98</v>
      </c>
      <c r="E210" s="163" t="s">
        <v>718</v>
      </c>
      <c r="F210" s="164" t="s">
        <v>719</v>
      </c>
      <c r="G210" s="165" t="s">
        <v>101</v>
      </c>
      <c r="H210" s="166">
        <v>1</v>
      </c>
      <c r="I210" s="167"/>
      <c r="J210" s="168">
        <f t="shared" ref="J210:J241" si="40">ROUND(I210*H210,2)</f>
        <v>0</v>
      </c>
      <c r="K210" s="164" t="s">
        <v>17</v>
      </c>
      <c r="L210" s="169"/>
      <c r="M210" s="170" t="s">
        <v>17</v>
      </c>
      <c r="N210" s="171" t="s">
        <v>37</v>
      </c>
      <c r="O210" s="60"/>
      <c r="P210" s="172">
        <f t="shared" ref="P210:P241" si="41">O210*H210</f>
        <v>0</v>
      </c>
      <c r="Q210" s="172">
        <v>0</v>
      </c>
      <c r="R210" s="172">
        <f t="shared" ref="R210:R241" si="42">Q210*H210</f>
        <v>0</v>
      </c>
      <c r="S210" s="172">
        <v>0</v>
      </c>
      <c r="T210" s="173">
        <f t="shared" ref="T210:T241" si="43"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74" t="s">
        <v>102</v>
      </c>
      <c r="AT210" s="174" t="s">
        <v>98</v>
      </c>
      <c r="AU210" s="174" t="s">
        <v>73</v>
      </c>
      <c r="AY210" s="15" t="s">
        <v>97</v>
      </c>
      <c r="BE210" s="175">
        <f t="shared" ref="BE210:BE241" si="44">IF(N210="základní",J210,0)</f>
        <v>0</v>
      </c>
      <c r="BF210" s="175">
        <f t="shared" ref="BF210:BF241" si="45">IF(N210="snížená",J210,0)</f>
        <v>0</v>
      </c>
      <c r="BG210" s="175">
        <f t="shared" ref="BG210:BG241" si="46">IF(N210="zákl. přenesená",J210,0)</f>
        <v>0</v>
      </c>
      <c r="BH210" s="175">
        <f t="shared" ref="BH210:BH241" si="47">IF(N210="sníž. přenesená",J210,0)</f>
        <v>0</v>
      </c>
      <c r="BI210" s="175">
        <f t="shared" ref="BI210:BI241" si="48">IF(N210="nulová",J210,0)</f>
        <v>0</v>
      </c>
      <c r="BJ210" s="15" t="s">
        <v>71</v>
      </c>
      <c r="BK210" s="175">
        <f t="shared" ref="BK210:BK241" si="49">ROUND(I210*H210,2)</f>
        <v>0</v>
      </c>
      <c r="BL210" s="15" t="s">
        <v>96</v>
      </c>
      <c r="BM210" s="174" t="s">
        <v>422</v>
      </c>
    </row>
    <row r="211" spans="1:65" s="2" customFormat="1" ht="16.5" customHeight="1">
      <c r="A211" s="30"/>
      <c r="B211" s="31"/>
      <c r="C211" s="162">
        <v>134</v>
      </c>
      <c r="D211" s="162" t="s">
        <v>98</v>
      </c>
      <c r="E211" s="163" t="s">
        <v>720</v>
      </c>
      <c r="F211" s="164" t="s">
        <v>706</v>
      </c>
      <c r="G211" s="165" t="s">
        <v>101</v>
      </c>
      <c r="H211" s="166">
        <v>1</v>
      </c>
      <c r="I211" s="167"/>
      <c r="J211" s="168">
        <f t="shared" si="40"/>
        <v>0</v>
      </c>
      <c r="K211" s="164" t="s">
        <v>17</v>
      </c>
      <c r="L211" s="169"/>
      <c r="M211" s="170" t="s">
        <v>17</v>
      </c>
      <c r="N211" s="171" t="s">
        <v>37</v>
      </c>
      <c r="O211" s="60"/>
      <c r="P211" s="172">
        <f t="shared" si="41"/>
        <v>0</v>
      </c>
      <c r="Q211" s="172">
        <v>0</v>
      </c>
      <c r="R211" s="172">
        <f t="shared" si="42"/>
        <v>0</v>
      </c>
      <c r="S211" s="172">
        <v>0</v>
      </c>
      <c r="T211" s="173">
        <f t="shared" si="4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74" t="s">
        <v>102</v>
      </c>
      <c r="AT211" s="174" t="s">
        <v>98</v>
      </c>
      <c r="AU211" s="174" t="s">
        <v>73</v>
      </c>
      <c r="AY211" s="15" t="s">
        <v>97</v>
      </c>
      <c r="BE211" s="175">
        <f t="shared" si="44"/>
        <v>0</v>
      </c>
      <c r="BF211" s="175">
        <f t="shared" si="45"/>
        <v>0</v>
      </c>
      <c r="BG211" s="175">
        <f t="shared" si="46"/>
        <v>0</v>
      </c>
      <c r="BH211" s="175">
        <f t="shared" si="47"/>
        <v>0</v>
      </c>
      <c r="BI211" s="175">
        <f t="shared" si="48"/>
        <v>0</v>
      </c>
      <c r="BJ211" s="15" t="s">
        <v>71</v>
      </c>
      <c r="BK211" s="175">
        <f t="shared" si="49"/>
        <v>0</v>
      </c>
      <c r="BL211" s="15" t="s">
        <v>96</v>
      </c>
      <c r="BM211" s="174" t="s">
        <v>424</v>
      </c>
    </row>
    <row r="212" spans="1:65" s="2" customFormat="1" ht="16.5" customHeight="1">
      <c r="A212" s="30"/>
      <c r="B212" s="31"/>
      <c r="C212" s="162">
        <v>135</v>
      </c>
      <c r="D212" s="162" t="s">
        <v>98</v>
      </c>
      <c r="E212" s="163" t="s">
        <v>721</v>
      </c>
      <c r="F212" s="164" t="s">
        <v>717</v>
      </c>
      <c r="G212" s="165" t="s">
        <v>101</v>
      </c>
      <c r="H212" s="166">
        <v>1</v>
      </c>
      <c r="I212" s="167"/>
      <c r="J212" s="168">
        <f t="shared" si="40"/>
        <v>0</v>
      </c>
      <c r="K212" s="164" t="s">
        <v>17</v>
      </c>
      <c r="L212" s="169"/>
      <c r="M212" s="170" t="s">
        <v>17</v>
      </c>
      <c r="N212" s="171" t="s">
        <v>37</v>
      </c>
      <c r="O212" s="60"/>
      <c r="P212" s="172">
        <f t="shared" si="41"/>
        <v>0</v>
      </c>
      <c r="Q212" s="172">
        <v>0</v>
      </c>
      <c r="R212" s="172">
        <f t="shared" si="42"/>
        <v>0</v>
      </c>
      <c r="S212" s="172">
        <v>0</v>
      </c>
      <c r="T212" s="173">
        <f t="shared" si="4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74" t="s">
        <v>102</v>
      </c>
      <c r="AT212" s="174" t="s">
        <v>98</v>
      </c>
      <c r="AU212" s="174" t="s">
        <v>73</v>
      </c>
      <c r="AY212" s="15" t="s">
        <v>97</v>
      </c>
      <c r="BE212" s="175">
        <f t="shared" si="44"/>
        <v>0</v>
      </c>
      <c r="BF212" s="175">
        <f t="shared" si="45"/>
        <v>0</v>
      </c>
      <c r="BG212" s="175">
        <f t="shared" si="46"/>
        <v>0</v>
      </c>
      <c r="BH212" s="175">
        <f t="shared" si="47"/>
        <v>0</v>
      </c>
      <c r="BI212" s="175">
        <f t="shared" si="48"/>
        <v>0</v>
      </c>
      <c r="BJ212" s="15" t="s">
        <v>71</v>
      </c>
      <c r="BK212" s="175">
        <f t="shared" si="49"/>
        <v>0</v>
      </c>
      <c r="BL212" s="15" t="s">
        <v>96</v>
      </c>
      <c r="BM212" s="174" t="s">
        <v>425</v>
      </c>
    </row>
    <row r="213" spans="1:65" s="2" customFormat="1" ht="16.5" customHeight="1">
      <c r="A213" s="30"/>
      <c r="B213" s="31"/>
      <c r="C213" s="162">
        <v>136</v>
      </c>
      <c r="D213" s="162" t="s">
        <v>98</v>
      </c>
      <c r="E213" s="163" t="s">
        <v>722</v>
      </c>
      <c r="F213" s="164" t="s">
        <v>450</v>
      </c>
      <c r="G213" s="165" t="s">
        <v>101</v>
      </c>
      <c r="H213" s="166">
        <v>1</v>
      </c>
      <c r="I213" s="167"/>
      <c r="J213" s="168">
        <f t="shared" si="40"/>
        <v>0</v>
      </c>
      <c r="K213" s="164" t="s">
        <v>17</v>
      </c>
      <c r="L213" s="169"/>
      <c r="M213" s="170" t="s">
        <v>17</v>
      </c>
      <c r="N213" s="171" t="s">
        <v>37</v>
      </c>
      <c r="O213" s="60"/>
      <c r="P213" s="172">
        <f t="shared" si="41"/>
        <v>0</v>
      </c>
      <c r="Q213" s="172">
        <v>0</v>
      </c>
      <c r="R213" s="172">
        <f t="shared" si="42"/>
        <v>0</v>
      </c>
      <c r="S213" s="172">
        <v>0</v>
      </c>
      <c r="T213" s="173">
        <f t="shared" si="4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74" t="s">
        <v>102</v>
      </c>
      <c r="AT213" s="174" t="s">
        <v>98</v>
      </c>
      <c r="AU213" s="174" t="s">
        <v>73</v>
      </c>
      <c r="AY213" s="15" t="s">
        <v>97</v>
      </c>
      <c r="BE213" s="175">
        <f t="shared" si="44"/>
        <v>0</v>
      </c>
      <c r="BF213" s="175">
        <f t="shared" si="45"/>
        <v>0</v>
      </c>
      <c r="BG213" s="175">
        <f t="shared" si="46"/>
        <v>0</v>
      </c>
      <c r="BH213" s="175">
        <f t="shared" si="47"/>
        <v>0</v>
      </c>
      <c r="BI213" s="175">
        <f t="shared" si="48"/>
        <v>0</v>
      </c>
      <c r="BJ213" s="15" t="s">
        <v>71</v>
      </c>
      <c r="BK213" s="175">
        <f t="shared" si="49"/>
        <v>0</v>
      </c>
      <c r="BL213" s="15" t="s">
        <v>96</v>
      </c>
      <c r="BM213" s="174" t="s">
        <v>427</v>
      </c>
    </row>
    <row r="214" spans="1:65" s="2" customFormat="1" ht="16.5" customHeight="1">
      <c r="A214" s="30"/>
      <c r="B214" s="31"/>
      <c r="C214" s="162">
        <v>137</v>
      </c>
      <c r="D214" s="162" t="s">
        <v>98</v>
      </c>
      <c r="E214" s="163" t="s">
        <v>428</v>
      </c>
      <c r="F214" s="164" t="s">
        <v>701</v>
      </c>
      <c r="G214" s="165" t="s">
        <v>101</v>
      </c>
      <c r="H214" s="166">
        <v>1</v>
      </c>
      <c r="I214" s="167"/>
      <c r="J214" s="168">
        <f t="shared" si="40"/>
        <v>0</v>
      </c>
      <c r="K214" s="164" t="s">
        <v>17</v>
      </c>
      <c r="L214" s="169"/>
      <c r="M214" s="170" t="s">
        <v>17</v>
      </c>
      <c r="N214" s="171" t="s">
        <v>37</v>
      </c>
      <c r="O214" s="60"/>
      <c r="P214" s="172">
        <f t="shared" si="41"/>
        <v>0</v>
      </c>
      <c r="Q214" s="172">
        <v>0</v>
      </c>
      <c r="R214" s="172">
        <f t="shared" si="42"/>
        <v>0</v>
      </c>
      <c r="S214" s="172">
        <v>0</v>
      </c>
      <c r="T214" s="173">
        <f t="shared" si="4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74" t="s">
        <v>102</v>
      </c>
      <c r="AT214" s="174" t="s">
        <v>98</v>
      </c>
      <c r="AU214" s="174" t="s">
        <v>73</v>
      </c>
      <c r="AY214" s="15" t="s">
        <v>97</v>
      </c>
      <c r="BE214" s="175">
        <f t="shared" si="44"/>
        <v>0</v>
      </c>
      <c r="BF214" s="175">
        <f t="shared" si="45"/>
        <v>0</v>
      </c>
      <c r="BG214" s="175">
        <f t="shared" si="46"/>
        <v>0</v>
      </c>
      <c r="BH214" s="175">
        <f t="shared" si="47"/>
        <v>0</v>
      </c>
      <c r="BI214" s="175">
        <f t="shared" si="48"/>
        <v>0</v>
      </c>
      <c r="BJ214" s="15" t="s">
        <v>71</v>
      </c>
      <c r="BK214" s="175">
        <f t="shared" si="49"/>
        <v>0</v>
      </c>
      <c r="BL214" s="15" t="s">
        <v>96</v>
      </c>
      <c r="BM214" s="174" t="s">
        <v>430</v>
      </c>
    </row>
    <row r="215" spans="1:65" s="2" customFormat="1" ht="16.5" customHeight="1">
      <c r="A215" s="30"/>
      <c r="B215" s="31"/>
      <c r="C215" s="162">
        <v>138</v>
      </c>
      <c r="D215" s="162" t="s">
        <v>98</v>
      </c>
      <c r="E215" s="163" t="s">
        <v>431</v>
      </c>
      <c r="F215" s="164" t="s">
        <v>714</v>
      </c>
      <c r="G215" s="165" t="s">
        <v>101</v>
      </c>
      <c r="H215" s="166">
        <v>1</v>
      </c>
      <c r="I215" s="167"/>
      <c r="J215" s="168">
        <f t="shared" si="40"/>
        <v>0</v>
      </c>
      <c r="K215" s="164" t="s">
        <v>17</v>
      </c>
      <c r="L215" s="169"/>
      <c r="M215" s="170" t="s">
        <v>17</v>
      </c>
      <c r="N215" s="171" t="s">
        <v>37</v>
      </c>
      <c r="O215" s="60"/>
      <c r="P215" s="172">
        <f t="shared" si="41"/>
        <v>0</v>
      </c>
      <c r="Q215" s="172">
        <v>0</v>
      </c>
      <c r="R215" s="172">
        <f t="shared" si="42"/>
        <v>0</v>
      </c>
      <c r="S215" s="172">
        <v>0</v>
      </c>
      <c r="T215" s="173">
        <f t="shared" si="4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74" t="s">
        <v>102</v>
      </c>
      <c r="AT215" s="174" t="s">
        <v>98</v>
      </c>
      <c r="AU215" s="174" t="s">
        <v>73</v>
      </c>
      <c r="AY215" s="15" t="s">
        <v>97</v>
      </c>
      <c r="BE215" s="175">
        <f t="shared" si="44"/>
        <v>0</v>
      </c>
      <c r="BF215" s="175">
        <f t="shared" si="45"/>
        <v>0</v>
      </c>
      <c r="BG215" s="175">
        <f t="shared" si="46"/>
        <v>0</v>
      </c>
      <c r="BH215" s="175">
        <f t="shared" si="47"/>
        <v>0</v>
      </c>
      <c r="BI215" s="175">
        <f t="shared" si="48"/>
        <v>0</v>
      </c>
      <c r="BJ215" s="15" t="s">
        <v>71</v>
      </c>
      <c r="BK215" s="175">
        <f t="shared" si="49"/>
        <v>0</v>
      </c>
      <c r="BL215" s="15" t="s">
        <v>96</v>
      </c>
      <c r="BM215" s="174" t="s">
        <v>432</v>
      </c>
    </row>
    <row r="216" spans="1:65" s="2" customFormat="1" ht="16.5" customHeight="1">
      <c r="A216" s="30"/>
      <c r="B216" s="31"/>
      <c r="C216" s="162">
        <v>139</v>
      </c>
      <c r="D216" s="162" t="s">
        <v>98</v>
      </c>
      <c r="E216" s="163" t="s">
        <v>433</v>
      </c>
      <c r="F216" s="164" t="s">
        <v>715</v>
      </c>
      <c r="G216" s="165" t="s">
        <v>101</v>
      </c>
      <c r="H216" s="166">
        <v>13</v>
      </c>
      <c r="I216" s="167"/>
      <c r="J216" s="168">
        <f t="shared" si="40"/>
        <v>0</v>
      </c>
      <c r="K216" s="164" t="s">
        <v>17</v>
      </c>
      <c r="L216" s="169"/>
      <c r="M216" s="170" t="s">
        <v>17</v>
      </c>
      <c r="N216" s="171" t="s">
        <v>37</v>
      </c>
      <c r="O216" s="60"/>
      <c r="P216" s="172">
        <f t="shared" si="41"/>
        <v>0</v>
      </c>
      <c r="Q216" s="172">
        <v>0</v>
      </c>
      <c r="R216" s="172">
        <f t="shared" si="42"/>
        <v>0</v>
      </c>
      <c r="S216" s="172">
        <v>0</v>
      </c>
      <c r="T216" s="173">
        <f t="shared" si="4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74" t="s">
        <v>102</v>
      </c>
      <c r="AT216" s="174" t="s">
        <v>98</v>
      </c>
      <c r="AU216" s="174" t="s">
        <v>73</v>
      </c>
      <c r="AY216" s="15" t="s">
        <v>97</v>
      </c>
      <c r="BE216" s="175">
        <f t="shared" si="44"/>
        <v>0</v>
      </c>
      <c r="BF216" s="175">
        <f t="shared" si="45"/>
        <v>0</v>
      </c>
      <c r="BG216" s="175">
        <f t="shared" si="46"/>
        <v>0</v>
      </c>
      <c r="BH216" s="175">
        <f t="shared" si="47"/>
        <v>0</v>
      </c>
      <c r="BI216" s="175">
        <f t="shared" si="48"/>
        <v>0</v>
      </c>
      <c r="BJ216" s="15" t="s">
        <v>71</v>
      </c>
      <c r="BK216" s="175">
        <f t="shared" si="49"/>
        <v>0</v>
      </c>
      <c r="BL216" s="15" t="s">
        <v>96</v>
      </c>
      <c r="BM216" s="174" t="s">
        <v>434</v>
      </c>
    </row>
    <row r="217" spans="1:65" s="2" customFormat="1" ht="16.5" customHeight="1">
      <c r="A217" s="30"/>
      <c r="B217" s="31"/>
      <c r="C217" s="162">
        <v>140</v>
      </c>
      <c r="D217" s="162" t="s">
        <v>98</v>
      </c>
      <c r="E217" s="163" t="s">
        <v>435</v>
      </c>
      <c r="F217" s="164" t="s">
        <v>421</v>
      </c>
      <c r="G217" s="165" t="s">
        <v>101</v>
      </c>
      <c r="H217" s="166">
        <v>1</v>
      </c>
      <c r="I217" s="167"/>
      <c r="J217" s="168">
        <f t="shared" si="40"/>
        <v>0</v>
      </c>
      <c r="K217" s="164" t="s">
        <v>17</v>
      </c>
      <c r="L217" s="169"/>
      <c r="M217" s="170" t="s">
        <v>17</v>
      </c>
      <c r="N217" s="171" t="s">
        <v>37</v>
      </c>
      <c r="O217" s="60"/>
      <c r="P217" s="172">
        <f t="shared" si="41"/>
        <v>0</v>
      </c>
      <c r="Q217" s="172">
        <v>0</v>
      </c>
      <c r="R217" s="172">
        <f t="shared" si="42"/>
        <v>0</v>
      </c>
      <c r="S217" s="172">
        <v>0</v>
      </c>
      <c r="T217" s="173">
        <f t="shared" si="4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74" t="s">
        <v>102</v>
      </c>
      <c r="AT217" s="174" t="s">
        <v>98</v>
      </c>
      <c r="AU217" s="174" t="s">
        <v>73</v>
      </c>
      <c r="AY217" s="15" t="s">
        <v>97</v>
      </c>
      <c r="BE217" s="175">
        <f t="shared" si="44"/>
        <v>0</v>
      </c>
      <c r="BF217" s="175">
        <f t="shared" si="45"/>
        <v>0</v>
      </c>
      <c r="BG217" s="175">
        <f t="shared" si="46"/>
        <v>0</v>
      </c>
      <c r="BH217" s="175">
        <f t="shared" si="47"/>
        <v>0</v>
      </c>
      <c r="BI217" s="175">
        <f t="shared" si="48"/>
        <v>0</v>
      </c>
      <c r="BJ217" s="15" t="s">
        <v>71</v>
      </c>
      <c r="BK217" s="175">
        <f t="shared" si="49"/>
        <v>0</v>
      </c>
      <c r="BL217" s="15" t="s">
        <v>96</v>
      </c>
      <c r="BM217" s="174" t="s">
        <v>436</v>
      </c>
    </row>
    <row r="218" spans="1:65" s="2" customFormat="1" ht="16.5" customHeight="1">
      <c r="A218" s="30"/>
      <c r="B218" s="31"/>
      <c r="C218" s="162">
        <v>141</v>
      </c>
      <c r="D218" s="162" t="s">
        <v>98</v>
      </c>
      <c r="E218" s="163" t="s">
        <v>723</v>
      </c>
      <c r="F218" s="164" t="s">
        <v>429</v>
      </c>
      <c r="G218" s="165" t="s">
        <v>101</v>
      </c>
      <c r="H218" s="166">
        <v>1</v>
      </c>
      <c r="I218" s="167"/>
      <c r="J218" s="168">
        <f t="shared" si="40"/>
        <v>0</v>
      </c>
      <c r="K218" s="164" t="s">
        <v>17</v>
      </c>
      <c r="L218" s="169"/>
      <c r="M218" s="170" t="s">
        <v>17</v>
      </c>
      <c r="N218" s="171" t="s">
        <v>37</v>
      </c>
      <c r="O218" s="60"/>
      <c r="P218" s="172">
        <f t="shared" si="41"/>
        <v>0</v>
      </c>
      <c r="Q218" s="172">
        <v>0</v>
      </c>
      <c r="R218" s="172">
        <f t="shared" si="42"/>
        <v>0</v>
      </c>
      <c r="S218" s="172">
        <v>0</v>
      </c>
      <c r="T218" s="173">
        <f t="shared" si="4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74" t="s">
        <v>102</v>
      </c>
      <c r="AT218" s="174" t="s">
        <v>98</v>
      </c>
      <c r="AU218" s="174" t="s">
        <v>73</v>
      </c>
      <c r="AY218" s="15" t="s">
        <v>97</v>
      </c>
      <c r="BE218" s="175">
        <f t="shared" si="44"/>
        <v>0</v>
      </c>
      <c r="BF218" s="175">
        <f t="shared" si="45"/>
        <v>0</v>
      </c>
      <c r="BG218" s="175">
        <f t="shared" si="46"/>
        <v>0</v>
      </c>
      <c r="BH218" s="175">
        <f t="shared" si="47"/>
        <v>0</v>
      </c>
      <c r="BI218" s="175">
        <f t="shared" si="48"/>
        <v>0</v>
      </c>
      <c r="BJ218" s="15" t="s">
        <v>71</v>
      </c>
      <c r="BK218" s="175">
        <f t="shared" si="49"/>
        <v>0</v>
      </c>
      <c r="BL218" s="15" t="s">
        <v>96</v>
      </c>
      <c r="BM218" s="174" t="s">
        <v>437</v>
      </c>
    </row>
    <row r="219" spans="1:65" s="2" customFormat="1" ht="16.5" customHeight="1">
      <c r="A219" s="30"/>
      <c r="B219" s="31"/>
      <c r="C219" s="162">
        <v>142</v>
      </c>
      <c r="D219" s="162" t="s">
        <v>98</v>
      </c>
      <c r="E219" s="163" t="s">
        <v>724</v>
      </c>
      <c r="F219" s="164" t="s">
        <v>450</v>
      </c>
      <c r="G219" s="165" t="s">
        <v>101</v>
      </c>
      <c r="H219" s="166">
        <v>1</v>
      </c>
      <c r="I219" s="167"/>
      <c r="J219" s="168">
        <f t="shared" si="40"/>
        <v>0</v>
      </c>
      <c r="K219" s="164" t="s">
        <v>17</v>
      </c>
      <c r="L219" s="169"/>
      <c r="M219" s="170" t="s">
        <v>17</v>
      </c>
      <c r="N219" s="171" t="s">
        <v>37</v>
      </c>
      <c r="O219" s="60"/>
      <c r="P219" s="172">
        <f t="shared" si="41"/>
        <v>0</v>
      </c>
      <c r="Q219" s="172">
        <v>0</v>
      </c>
      <c r="R219" s="172">
        <f t="shared" si="42"/>
        <v>0</v>
      </c>
      <c r="S219" s="172">
        <v>0</v>
      </c>
      <c r="T219" s="173">
        <f t="shared" si="4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74" t="s">
        <v>102</v>
      </c>
      <c r="AT219" s="174" t="s">
        <v>98</v>
      </c>
      <c r="AU219" s="174" t="s">
        <v>73</v>
      </c>
      <c r="AY219" s="15" t="s">
        <v>97</v>
      </c>
      <c r="BE219" s="175">
        <f t="shared" si="44"/>
        <v>0</v>
      </c>
      <c r="BF219" s="175">
        <f t="shared" si="45"/>
        <v>0</v>
      </c>
      <c r="BG219" s="175">
        <f t="shared" si="46"/>
        <v>0</v>
      </c>
      <c r="BH219" s="175">
        <f t="shared" si="47"/>
        <v>0</v>
      </c>
      <c r="BI219" s="175">
        <f t="shared" si="48"/>
        <v>0</v>
      </c>
      <c r="BJ219" s="15" t="s">
        <v>71</v>
      </c>
      <c r="BK219" s="175">
        <f t="shared" si="49"/>
        <v>0</v>
      </c>
      <c r="BL219" s="15" t="s">
        <v>96</v>
      </c>
      <c r="BM219" s="174" t="s">
        <v>438</v>
      </c>
    </row>
    <row r="220" spans="1:65" s="2" customFormat="1" ht="16.5" customHeight="1">
      <c r="A220" s="30"/>
      <c r="B220" s="31"/>
      <c r="C220" s="162">
        <v>143</v>
      </c>
      <c r="D220" s="162" t="s">
        <v>98</v>
      </c>
      <c r="E220" s="163" t="s">
        <v>725</v>
      </c>
      <c r="F220" s="164" t="s">
        <v>701</v>
      </c>
      <c r="G220" s="165" t="s">
        <v>101</v>
      </c>
      <c r="H220" s="166">
        <v>1</v>
      </c>
      <c r="I220" s="167"/>
      <c r="J220" s="168">
        <f t="shared" si="40"/>
        <v>0</v>
      </c>
      <c r="K220" s="164" t="s">
        <v>17</v>
      </c>
      <c r="L220" s="169"/>
      <c r="M220" s="170" t="s">
        <v>17</v>
      </c>
      <c r="N220" s="171" t="s">
        <v>37</v>
      </c>
      <c r="O220" s="60"/>
      <c r="P220" s="172">
        <f t="shared" si="41"/>
        <v>0</v>
      </c>
      <c r="Q220" s="172">
        <v>0</v>
      </c>
      <c r="R220" s="172">
        <f t="shared" si="42"/>
        <v>0</v>
      </c>
      <c r="S220" s="172">
        <v>0</v>
      </c>
      <c r="T220" s="173">
        <f t="shared" si="4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74" t="s">
        <v>102</v>
      </c>
      <c r="AT220" s="174" t="s">
        <v>98</v>
      </c>
      <c r="AU220" s="174" t="s">
        <v>73</v>
      </c>
      <c r="AY220" s="15" t="s">
        <v>97</v>
      </c>
      <c r="BE220" s="175">
        <f t="shared" si="44"/>
        <v>0</v>
      </c>
      <c r="BF220" s="175">
        <f t="shared" si="45"/>
        <v>0</v>
      </c>
      <c r="BG220" s="175">
        <f t="shared" si="46"/>
        <v>0</v>
      </c>
      <c r="BH220" s="175">
        <f t="shared" si="47"/>
        <v>0</v>
      </c>
      <c r="BI220" s="175">
        <f t="shared" si="48"/>
        <v>0</v>
      </c>
      <c r="BJ220" s="15" t="s">
        <v>71</v>
      </c>
      <c r="BK220" s="175">
        <f t="shared" si="49"/>
        <v>0</v>
      </c>
      <c r="BL220" s="15" t="s">
        <v>96</v>
      </c>
      <c r="BM220" s="174" t="s">
        <v>439</v>
      </c>
    </row>
    <row r="221" spans="1:65" s="2" customFormat="1" ht="16.5" customHeight="1">
      <c r="A221" s="30"/>
      <c r="B221" s="31"/>
      <c r="C221" s="162">
        <v>144</v>
      </c>
      <c r="D221" s="162" t="s">
        <v>98</v>
      </c>
      <c r="E221" s="163" t="s">
        <v>726</v>
      </c>
      <c r="F221" s="164" t="s">
        <v>429</v>
      </c>
      <c r="G221" s="165" t="s">
        <v>101</v>
      </c>
      <c r="H221" s="166">
        <v>2</v>
      </c>
      <c r="I221" s="167"/>
      <c r="J221" s="168">
        <f t="shared" si="40"/>
        <v>0</v>
      </c>
      <c r="K221" s="164" t="s">
        <v>17</v>
      </c>
      <c r="L221" s="169"/>
      <c r="M221" s="170" t="s">
        <v>17</v>
      </c>
      <c r="N221" s="171" t="s">
        <v>37</v>
      </c>
      <c r="O221" s="60"/>
      <c r="P221" s="172">
        <f t="shared" si="41"/>
        <v>0</v>
      </c>
      <c r="Q221" s="172">
        <v>0</v>
      </c>
      <c r="R221" s="172">
        <f t="shared" si="42"/>
        <v>0</v>
      </c>
      <c r="S221" s="172">
        <v>0</v>
      </c>
      <c r="T221" s="173">
        <f t="shared" si="4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74" t="s">
        <v>102</v>
      </c>
      <c r="AT221" s="174" t="s">
        <v>98</v>
      </c>
      <c r="AU221" s="174" t="s">
        <v>73</v>
      </c>
      <c r="AY221" s="15" t="s">
        <v>97</v>
      </c>
      <c r="BE221" s="175">
        <f t="shared" si="44"/>
        <v>0</v>
      </c>
      <c r="BF221" s="175">
        <f t="shared" si="45"/>
        <v>0</v>
      </c>
      <c r="BG221" s="175">
        <f t="shared" si="46"/>
        <v>0</v>
      </c>
      <c r="BH221" s="175">
        <f t="shared" si="47"/>
        <v>0</v>
      </c>
      <c r="BI221" s="175">
        <f t="shared" si="48"/>
        <v>0</v>
      </c>
      <c r="BJ221" s="15" t="s">
        <v>71</v>
      </c>
      <c r="BK221" s="175">
        <f t="shared" si="49"/>
        <v>0</v>
      </c>
      <c r="BL221" s="15" t="s">
        <v>96</v>
      </c>
      <c r="BM221" s="174" t="s">
        <v>440</v>
      </c>
    </row>
    <row r="222" spans="1:65" s="2" customFormat="1" ht="16.5" customHeight="1">
      <c r="A222" s="30"/>
      <c r="B222" s="31"/>
      <c r="C222" s="162">
        <v>145</v>
      </c>
      <c r="D222" s="162" t="s">
        <v>98</v>
      </c>
      <c r="E222" s="163" t="s">
        <v>727</v>
      </c>
      <c r="F222" s="164" t="s">
        <v>698</v>
      </c>
      <c r="G222" s="165" t="s">
        <v>101</v>
      </c>
      <c r="H222" s="166">
        <v>1</v>
      </c>
      <c r="I222" s="167"/>
      <c r="J222" s="168">
        <f t="shared" si="40"/>
        <v>0</v>
      </c>
      <c r="K222" s="164" t="s">
        <v>17</v>
      </c>
      <c r="L222" s="169"/>
      <c r="M222" s="170" t="s">
        <v>17</v>
      </c>
      <c r="N222" s="171" t="s">
        <v>37</v>
      </c>
      <c r="O222" s="60"/>
      <c r="P222" s="172">
        <f t="shared" si="41"/>
        <v>0</v>
      </c>
      <c r="Q222" s="172">
        <v>0</v>
      </c>
      <c r="R222" s="172">
        <f t="shared" si="42"/>
        <v>0</v>
      </c>
      <c r="S222" s="172">
        <v>0</v>
      </c>
      <c r="T222" s="173">
        <f t="shared" si="4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74" t="s">
        <v>102</v>
      </c>
      <c r="AT222" s="174" t="s">
        <v>98</v>
      </c>
      <c r="AU222" s="174" t="s">
        <v>73</v>
      </c>
      <c r="AY222" s="15" t="s">
        <v>97</v>
      </c>
      <c r="BE222" s="175">
        <f t="shared" si="44"/>
        <v>0</v>
      </c>
      <c r="BF222" s="175">
        <f t="shared" si="45"/>
        <v>0</v>
      </c>
      <c r="BG222" s="175">
        <f t="shared" si="46"/>
        <v>0</v>
      </c>
      <c r="BH222" s="175">
        <f t="shared" si="47"/>
        <v>0</v>
      </c>
      <c r="BI222" s="175">
        <f t="shared" si="48"/>
        <v>0</v>
      </c>
      <c r="BJ222" s="15" t="s">
        <v>71</v>
      </c>
      <c r="BK222" s="175">
        <f t="shared" si="49"/>
        <v>0</v>
      </c>
      <c r="BL222" s="15" t="s">
        <v>96</v>
      </c>
      <c r="BM222" s="174" t="s">
        <v>441</v>
      </c>
    </row>
    <row r="223" spans="1:65" s="2" customFormat="1" ht="16.5" customHeight="1">
      <c r="A223" s="30"/>
      <c r="B223" s="31"/>
      <c r="C223" s="162">
        <v>146</v>
      </c>
      <c r="D223" s="162" t="s">
        <v>98</v>
      </c>
      <c r="E223" s="163" t="s">
        <v>728</v>
      </c>
      <c r="F223" s="164" t="s">
        <v>701</v>
      </c>
      <c r="G223" s="165" t="s">
        <v>101</v>
      </c>
      <c r="H223" s="166">
        <v>2</v>
      </c>
      <c r="I223" s="167"/>
      <c r="J223" s="168">
        <f t="shared" si="40"/>
        <v>0</v>
      </c>
      <c r="K223" s="164" t="s">
        <v>17</v>
      </c>
      <c r="L223" s="169"/>
      <c r="M223" s="170" t="s">
        <v>17</v>
      </c>
      <c r="N223" s="171" t="s">
        <v>37</v>
      </c>
      <c r="O223" s="60"/>
      <c r="P223" s="172">
        <f t="shared" si="41"/>
        <v>0</v>
      </c>
      <c r="Q223" s="172">
        <v>0</v>
      </c>
      <c r="R223" s="172">
        <f t="shared" si="42"/>
        <v>0</v>
      </c>
      <c r="S223" s="172">
        <v>0</v>
      </c>
      <c r="T223" s="173">
        <f t="shared" si="4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74" t="s">
        <v>102</v>
      </c>
      <c r="AT223" s="174" t="s">
        <v>98</v>
      </c>
      <c r="AU223" s="174" t="s">
        <v>73</v>
      </c>
      <c r="AY223" s="15" t="s">
        <v>97</v>
      </c>
      <c r="BE223" s="175">
        <f t="shared" si="44"/>
        <v>0</v>
      </c>
      <c r="BF223" s="175">
        <f t="shared" si="45"/>
        <v>0</v>
      </c>
      <c r="BG223" s="175">
        <f t="shared" si="46"/>
        <v>0</v>
      </c>
      <c r="BH223" s="175">
        <f t="shared" si="47"/>
        <v>0</v>
      </c>
      <c r="BI223" s="175">
        <f t="shared" si="48"/>
        <v>0</v>
      </c>
      <c r="BJ223" s="15" t="s">
        <v>71</v>
      </c>
      <c r="BK223" s="175">
        <f t="shared" si="49"/>
        <v>0</v>
      </c>
      <c r="BL223" s="15" t="s">
        <v>96</v>
      </c>
      <c r="BM223" s="174" t="s">
        <v>442</v>
      </c>
    </row>
    <row r="224" spans="1:65" s="2" customFormat="1" ht="16.5" customHeight="1">
      <c r="A224" s="30"/>
      <c r="B224" s="31"/>
      <c r="C224" s="162">
        <v>147</v>
      </c>
      <c r="D224" s="162" t="s">
        <v>98</v>
      </c>
      <c r="E224" s="163" t="s">
        <v>729</v>
      </c>
      <c r="F224" s="164" t="s">
        <v>719</v>
      </c>
      <c r="G224" s="165" t="s">
        <v>101</v>
      </c>
      <c r="H224" s="166">
        <v>1</v>
      </c>
      <c r="I224" s="167"/>
      <c r="J224" s="168">
        <f t="shared" si="40"/>
        <v>0</v>
      </c>
      <c r="K224" s="164" t="s">
        <v>17</v>
      </c>
      <c r="L224" s="169"/>
      <c r="M224" s="170" t="s">
        <v>17</v>
      </c>
      <c r="N224" s="171" t="s">
        <v>37</v>
      </c>
      <c r="O224" s="60"/>
      <c r="P224" s="172">
        <f t="shared" si="41"/>
        <v>0</v>
      </c>
      <c r="Q224" s="172">
        <v>0</v>
      </c>
      <c r="R224" s="172">
        <f t="shared" si="42"/>
        <v>0</v>
      </c>
      <c r="S224" s="172">
        <v>0</v>
      </c>
      <c r="T224" s="173">
        <f t="shared" si="4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74" t="s">
        <v>102</v>
      </c>
      <c r="AT224" s="174" t="s">
        <v>98</v>
      </c>
      <c r="AU224" s="174" t="s">
        <v>73</v>
      </c>
      <c r="AY224" s="15" t="s">
        <v>97</v>
      </c>
      <c r="BE224" s="175">
        <f t="shared" si="44"/>
        <v>0</v>
      </c>
      <c r="BF224" s="175">
        <f t="shared" si="45"/>
        <v>0</v>
      </c>
      <c r="BG224" s="175">
        <f t="shared" si="46"/>
        <v>0</v>
      </c>
      <c r="BH224" s="175">
        <f t="shared" si="47"/>
        <v>0</v>
      </c>
      <c r="BI224" s="175">
        <f t="shared" si="48"/>
        <v>0</v>
      </c>
      <c r="BJ224" s="15" t="s">
        <v>71</v>
      </c>
      <c r="BK224" s="175">
        <f t="shared" si="49"/>
        <v>0</v>
      </c>
      <c r="BL224" s="15" t="s">
        <v>96</v>
      </c>
      <c r="BM224" s="174" t="s">
        <v>443</v>
      </c>
    </row>
    <row r="225" spans="1:65" s="2" customFormat="1" ht="16.5" customHeight="1">
      <c r="A225" s="30"/>
      <c r="B225" s="31"/>
      <c r="C225" s="162">
        <v>148</v>
      </c>
      <c r="D225" s="162" t="s">
        <v>98</v>
      </c>
      <c r="E225" s="163" t="s">
        <v>730</v>
      </c>
      <c r="F225" s="164" t="s">
        <v>706</v>
      </c>
      <c r="G225" s="165" t="s">
        <v>101</v>
      </c>
      <c r="H225" s="166">
        <v>2</v>
      </c>
      <c r="I225" s="167"/>
      <c r="J225" s="168">
        <f t="shared" si="40"/>
        <v>0</v>
      </c>
      <c r="K225" s="164" t="s">
        <v>17</v>
      </c>
      <c r="L225" s="169"/>
      <c r="M225" s="170" t="s">
        <v>17</v>
      </c>
      <c r="N225" s="171" t="s">
        <v>37</v>
      </c>
      <c r="O225" s="60"/>
      <c r="P225" s="172">
        <f t="shared" si="41"/>
        <v>0</v>
      </c>
      <c r="Q225" s="172">
        <v>0</v>
      </c>
      <c r="R225" s="172">
        <f t="shared" si="42"/>
        <v>0</v>
      </c>
      <c r="S225" s="172">
        <v>0</v>
      </c>
      <c r="T225" s="173">
        <f t="shared" si="4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74" t="s">
        <v>102</v>
      </c>
      <c r="AT225" s="174" t="s">
        <v>98</v>
      </c>
      <c r="AU225" s="174" t="s">
        <v>73</v>
      </c>
      <c r="AY225" s="15" t="s">
        <v>97</v>
      </c>
      <c r="BE225" s="175">
        <f t="shared" si="44"/>
        <v>0</v>
      </c>
      <c r="BF225" s="175">
        <f t="shared" si="45"/>
        <v>0</v>
      </c>
      <c r="BG225" s="175">
        <f t="shared" si="46"/>
        <v>0</v>
      </c>
      <c r="BH225" s="175">
        <f t="shared" si="47"/>
        <v>0</v>
      </c>
      <c r="BI225" s="175">
        <f t="shared" si="48"/>
        <v>0</v>
      </c>
      <c r="BJ225" s="15" t="s">
        <v>71</v>
      </c>
      <c r="BK225" s="175">
        <f t="shared" si="49"/>
        <v>0</v>
      </c>
      <c r="BL225" s="15" t="s">
        <v>96</v>
      </c>
      <c r="BM225" s="174" t="s">
        <v>444</v>
      </c>
    </row>
    <row r="226" spans="1:65" s="2" customFormat="1" ht="16.5" customHeight="1">
      <c r="A226" s="30"/>
      <c r="B226" s="31"/>
      <c r="C226" s="162">
        <v>149</v>
      </c>
      <c r="D226" s="162" t="s">
        <v>98</v>
      </c>
      <c r="E226" s="163" t="s">
        <v>731</v>
      </c>
      <c r="F226" s="164" t="s">
        <v>476</v>
      </c>
      <c r="G226" s="165" t="s">
        <v>101</v>
      </c>
      <c r="H226" s="166">
        <v>1</v>
      </c>
      <c r="I226" s="167"/>
      <c r="J226" s="168">
        <f t="shared" si="40"/>
        <v>0</v>
      </c>
      <c r="K226" s="164" t="s">
        <v>17</v>
      </c>
      <c r="L226" s="169"/>
      <c r="M226" s="170" t="s">
        <v>17</v>
      </c>
      <c r="N226" s="171" t="s">
        <v>37</v>
      </c>
      <c r="O226" s="60"/>
      <c r="P226" s="172">
        <f t="shared" si="41"/>
        <v>0</v>
      </c>
      <c r="Q226" s="172">
        <v>0</v>
      </c>
      <c r="R226" s="172">
        <f t="shared" si="42"/>
        <v>0</v>
      </c>
      <c r="S226" s="172">
        <v>0</v>
      </c>
      <c r="T226" s="173">
        <f t="shared" si="4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74" t="s">
        <v>102</v>
      </c>
      <c r="AT226" s="174" t="s">
        <v>98</v>
      </c>
      <c r="AU226" s="174" t="s">
        <v>73</v>
      </c>
      <c r="AY226" s="15" t="s">
        <v>97</v>
      </c>
      <c r="BE226" s="175">
        <f t="shared" si="44"/>
        <v>0</v>
      </c>
      <c r="BF226" s="175">
        <f t="shared" si="45"/>
        <v>0</v>
      </c>
      <c r="BG226" s="175">
        <f t="shared" si="46"/>
        <v>0</v>
      </c>
      <c r="BH226" s="175">
        <f t="shared" si="47"/>
        <v>0</v>
      </c>
      <c r="BI226" s="175">
        <f t="shared" si="48"/>
        <v>0</v>
      </c>
      <c r="BJ226" s="15" t="s">
        <v>71</v>
      </c>
      <c r="BK226" s="175">
        <f t="shared" si="49"/>
        <v>0</v>
      </c>
      <c r="BL226" s="15" t="s">
        <v>96</v>
      </c>
      <c r="BM226" s="174" t="s">
        <v>445</v>
      </c>
    </row>
    <row r="227" spans="1:65" s="2" customFormat="1" ht="16.5" customHeight="1">
      <c r="A227" s="30"/>
      <c r="B227" s="31"/>
      <c r="C227" s="162">
        <v>150</v>
      </c>
      <c r="D227" s="162" t="s">
        <v>98</v>
      </c>
      <c r="E227" s="163" t="s">
        <v>732</v>
      </c>
      <c r="F227" s="164" t="s">
        <v>733</v>
      </c>
      <c r="G227" s="165" t="s">
        <v>101</v>
      </c>
      <c r="H227" s="166">
        <v>8</v>
      </c>
      <c r="I227" s="167"/>
      <c r="J227" s="168">
        <f t="shared" si="40"/>
        <v>0</v>
      </c>
      <c r="K227" s="164" t="s">
        <v>17</v>
      </c>
      <c r="L227" s="169"/>
      <c r="M227" s="170" t="s">
        <v>17</v>
      </c>
      <c r="N227" s="171" t="s">
        <v>37</v>
      </c>
      <c r="O227" s="60"/>
      <c r="P227" s="172">
        <f t="shared" si="41"/>
        <v>0</v>
      </c>
      <c r="Q227" s="172">
        <v>0</v>
      </c>
      <c r="R227" s="172">
        <f t="shared" si="42"/>
        <v>0</v>
      </c>
      <c r="S227" s="172">
        <v>0</v>
      </c>
      <c r="T227" s="173">
        <f t="shared" si="4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74" t="s">
        <v>102</v>
      </c>
      <c r="AT227" s="174" t="s">
        <v>98</v>
      </c>
      <c r="AU227" s="174" t="s">
        <v>73</v>
      </c>
      <c r="AY227" s="15" t="s">
        <v>97</v>
      </c>
      <c r="BE227" s="175">
        <f t="shared" si="44"/>
        <v>0</v>
      </c>
      <c r="BF227" s="175">
        <f t="shared" si="45"/>
        <v>0</v>
      </c>
      <c r="BG227" s="175">
        <f t="shared" si="46"/>
        <v>0</v>
      </c>
      <c r="BH227" s="175">
        <f t="shared" si="47"/>
        <v>0</v>
      </c>
      <c r="BI227" s="175">
        <f t="shared" si="48"/>
        <v>0</v>
      </c>
      <c r="BJ227" s="15" t="s">
        <v>71</v>
      </c>
      <c r="BK227" s="175">
        <f t="shared" si="49"/>
        <v>0</v>
      </c>
      <c r="BL227" s="15" t="s">
        <v>96</v>
      </c>
      <c r="BM227" s="174" t="s">
        <v>446</v>
      </c>
    </row>
    <row r="228" spans="1:65" s="2" customFormat="1" ht="16.5" customHeight="1">
      <c r="A228" s="30"/>
      <c r="B228" s="31"/>
      <c r="C228" s="162">
        <v>151</v>
      </c>
      <c r="D228" s="162" t="s">
        <v>98</v>
      </c>
      <c r="E228" s="163" t="s">
        <v>734</v>
      </c>
      <c r="F228" s="164" t="s">
        <v>735</v>
      </c>
      <c r="G228" s="165" t="s">
        <v>101</v>
      </c>
      <c r="H228" s="166">
        <v>38</v>
      </c>
      <c r="I228" s="167"/>
      <c r="J228" s="168">
        <f t="shared" si="40"/>
        <v>0</v>
      </c>
      <c r="K228" s="164" t="s">
        <v>17</v>
      </c>
      <c r="L228" s="169"/>
      <c r="M228" s="170" t="s">
        <v>17</v>
      </c>
      <c r="N228" s="171" t="s">
        <v>37</v>
      </c>
      <c r="O228" s="60"/>
      <c r="P228" s="172">
        <f t="shared" si="41"/>
        <v>0</v>
      </c>
      <c r="Q228" s="172">
        <v>0</v>
      </c>
      <c r="R228" s="172">
        <f t="shared" si="42"/>
        <v>0</v>
      </c>
      <c r="S228" s="172">
        <v>0</v>
      </c>
      <c r="T228" s="173">
        <f t="shared" si="4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74" t="s">
        <v>102</v>
      </c>
      <c r="AT228" s="174" t="s">
        <v>98</v>
      </c>
      <c r="AU228" s="174" t="s">
        <v>73</v>
      </c>
      <c r="AY228" s="15" t="s">
        <v>97</v>
      </c>
      <c r="BE228" s="175">
        <f t="shared" si="44"/>
        <v>0</v>
      </c>
      <c r="BF228" s="175">
        <f t="shared" si="45"/>
        <v>0</v>
      </c>
      <c r="BG228" s="175">
        <f t="shared" si="46"/>
        <v>0</v>
      </c>
      <c r="BH228" s="175">
        <f t="shared" si="47"/>
        <v>0</v>
      </c>
      <c r="BI228" s="175">
        <f t="shared" si="48"/>
        <v>0</v>
      </c>
      <c r="BJ228" s="15" t="s">
        <v>71</v>
      </c>
      <c r="BK228" s="175">
        <f t="shared" si="49"/>
        <v>0</v>
      </c>
      <c r="BL228" s="15" t="s">
        <v>96</v>
      </c>
      <c r="BM228" s="174" t="s">
        <v>447</v>
      </c>
    </row>
    <row r="229" spans="1:65" s="2" customFormat="1" ht="16.5" customHeight="1">
      <c r="A229" s="30"/>
      <c r="B229" s="31"/>
      <c r="C229" s="162">
        <v>152</v>
      </c>
      <c r="D229" s="162" t="s">
        <v>98</v>
      </c>
      <c r="E229" s="163" t="s">
        <v>736</v>
      </c>
      <c r="F229" s="164" t="s">
        <v>421</v>
      </c>
      <c r="G229" s="165" t="s">
        <v>101</v>
      </c>
      <c r="H229" s="166">
        <v>3</v>
      </c>
      <c r="I229" s="167"/>
      <c r="J229" s="168">
        <f t="shared" si="40"/>
        <v>0</v>
      </c>
      <c r="K229" s="164" t="s">
        <v>17</v>
      </c>
      <c r="L229" s="169"/>
      <c r="M229" s="170" t="s">
        <v>17</v>
      </c>
      <c r="N229" s="171" t="s">
        <v>37</v>
      </c>
      <c r="O229" s="60"/>
      <c r="P229" s="172">
        <f t="shared" si="41"/>
        <v>0</v>
      </c>
      <c r="Q229" s="172">
        <v>0</v>
      </c>
      <c r="R229" s="172">
        <f t="shared" si="42"/>
        <v>0</v>
      </c>
      <c r="S229" s="172">
        <v>0</v>
      </c>
      <c r="T229" s="173">
        <f t="shared" si="4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74" t="s">
        <v>102</v>
      </c>
      <c r="AT229" s="174" t="s">
        <v>98</v>
      </c>
      <c r="AU229" s="174" t="s">
        <v>73</v>
      </c>
      <c r="AY229" s="15" t="s">
        <v>97</v>
      </c>
      <c r="BE229" s="175">
        <f t="shared" si="44"/>
        <v>0</v>
      </c>
      <c r="BF229" s="175">
        <f t="shared" si="45"/>
        <v>0</v>
      </c>
      <c r="BG229" s="175">
        <f t="shared" si="46"/>
        <v>0</v>
      </c>
      <c r="BH229" s="175">
        <f t="shared" si="47"/>
        <v>0</v>
      </c>
      <c r="BI229" s="175">
        <f t="shared" si="48"/>
        <v>0</v>
      </c>
      <c r="BJ229" s="15" t="s">
        <v>71</v>
      </c>
      <c r="BK229" s="175">
        <f t="shared" si="49"/>
        <v>0</v>
      </c>
      <c r="BL229" s="15" t="s">
        <v>96</v>
      </c>
      <c r="BM229" s="174" t="s">
        <v>448</v>
      </c>
    </row>
    <row r="230" spans="1:65" s="2" customFormat="1" ht="16.5" customHeight="1">
      <c r="A230" s="30"/>
      <c r="B230" s="31"/>
      <c r="C230" s="162">
        <v>153</v>
      </c>
      <c r="D230" s="162" t="s">
        <v>98</v>
      </c>
      <c r="E230" s="163" t="s">
        <v>737</v>
      </c>
      <c r="F230" s="164" t="s">
        <v>738</v>
      </c>
      <c r="G230" s="165" t="s">
        <v>101</v>
      </c>
      <c r="H230" s="166">
        <v>2</v>
      </c>
      <c r="I230" s="167"/>
      <c r="J230" s="168">
        <f t="shared" si="40"/>
        <v>0</v>
      </c>
      <c r="K230" s="164" t="s">
        <v>17</v>
      </c>
      <c r="L230" s="169"/>
      <c r="M230" s="170" t="s">
        <v>17</v>
      </c>
      <c r="N230" s="171" t="s">
        <v>37</v>
      </c>
      <c r="O230" s="60"/>
      <c r="P230" s="172">
        <f t="shared" si="41"/>
        <v>0</v>
      </c>
      <c r="Q230" s="172">
        <v>0</v>
      </c>
      <c r="R230" s="172">
        <f t="shared" si="42"/>
        <v>0</v>
      </c>
      <c r="S230" s="172">
        <v>0</v>
      </c>
      <c r="T230" s="173">
        <f t="shared" si="4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74" t="s">
        <v>102</v>
      </c>
      <c r="AT230" s="174" t="s">
        <v>98</v>
      </c>
      <c r="AU230" s="174" t="s">
        <v>73</v>
      </c>
      <c r="AY230" s="15" t="s">
        <v>97</v>
      </c>
      <c r="BE230" s="175">
        <f t="shared" si="44"/>
        <v>0</v>
      </c>
      <c r="BF230" s="175">
        <f t="shared" si="45"/>
        <v>0</v>
      </c>
      <c r="BG230" s="175">
        <f t="shared" si="46"/>
        <v>0</v>
      </c>
      <c r="BH230" s="175">
        <f t="shared" si="47"/>
        <v>0</v>
      </c>
      <c r="BI230" s="175">
        <f t="shared" si="48"/>
        <v>0</v>
      </c>
      <c r="BJ230" s="15" t="s">
        <v>71</v>
      </c>
      <c r="BK230" s="175">
        <f t="shared" si="49"/>
        <v>0</v>
      </c>
      <c r="BL230" s="15" t="s">
        <v>96</v>
      </c>
      <c r="BM230" s="174" t="s">
        <v>449</v>
      </c>
    </row>
    <row r="231" spans="1:65" s="2" customFormat="1" ht="16.5" customHeight="1">
      <c r="A231" s="30"/>
      <c r="B231" s="31"/>
      <c r="C231" s="162">
        <v>154</v>
      </c>
      <c r="D231" s="162" t="s">
        <v>98</v>
      </c>
      <c r="E231" s="163" t="s">
        <v>739</v>
      </c>
      <c r="F231" s="164" t="s">
        <v>416</v>
      </c>
      <c r="G231" s="165" t="s">
        <v>101</v>
      </c>
      <c r="H231" s="166">
        <v>2</v>
      </c>
      <c r="I231" s="167"/>
      <c r="J231" s="168">
        <f t="shared" si="40"/>
        <v>0</v>
      </c>
      <c r="K231" s="164" t="s">
        <v>17</v>
      </c>
      <c r="L231" s="169"/>
      <c r="M231" s="170" t="s">
        <v>17</v>
      </c>
      <c r="N231" s="171" t="s">
        <v>37</v>
      </c>
      <c r="O231" s="60"/>
      <c r="P231" s="172">
        <f t="shared" si="41"/>
        <v>0</v>
      </c>
      <c r="Q231" s="172">
        <v>0</v>
      </c>
      <c r="R231" s="172">
        <f t="shared" si="42"/>
        <v>0</v>
      </c>
      <c r="S231" s="172">
        <v>0</v>
      </c>
      <c r="T231" s="173">
        <f t="shared" si="4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74" t="s">
        <v>102</v>
      </c>
      <c r="AT231" s="174" t="s">
        <v>98</v>
      </c>
      <c r="AU231" s="174" t="s">
        <v>73</v>
      </c>
      <c r="AY231" s="15" t="s">
        <v>97</v>
      </c>
      <c r="BE231" s="175">
        <f t="shared" si="44"/>
        <v>0</v>
      </c>
      <c r="BF231" s="175">
        <f t="shared" si="45"/>
        <v>0</v>
      </c>
      <c r="BG231" s="175">
        <f t="shared" si="46"/>
        <v>0</v>
      </c>
      <c r="BH231" s="175">
        <f t="shared" si="47"/>
        <v>0</v>
      </c>
      <c r="BI231" s="175">
        <f t="shared" si="48"/>
        <v>0</v>
      </c>
      <c r="BJ231" s="15" t="s">
        <v>71</v>
      </c>
      <c r="BK231" s="175">
        <f t="shared" si="49"/>
        <v>0</v>
      </c>
      <c r="BL231" s="15" t="s">
        <v>96</v>
      </c>
      <c r="BM231" s="174" t="s">
        <v>451</v>
      </c>
    </row>
    <row r="232" spans="1:65" s="2" customFormat="1" ht="16.5" customHeight="1">
      <c r="A232" s="30"/>
      <c r="B232" s="31"/>
      <c r="C232" s="162">
        <v>155</v>
      </c>
      <c r="D232" s="162" t="s">
        <v>98</v>
      </c>
      <c r="E232" s="163" t="s">
        <v>740</v>
      </c>
      <c r="F232" s="164" t="s">
        <v>715</v>
      </c>
      <c r="G232" s="165" t="s">
        <v>101</v>
      </c>
      <c r="H232" s="166">
        <v>30</v>
      </c>
      <c r="I232" s="167"/>
      <c r="J232" s="168">
        <f t="shared" si="40"/>
        <v>0</v>
      </c>
      <c r="K232" s="164" t="s">
        <v>17</v>
      </c>
      <c r="L232" s="169"/>
      <c r="M232" s="170" t="s">
        <v>17</v>
      </c>
      <c r="N232" s="171" t="s">
        <v>37</v>
      </c>
      <c r="O232" s="60"/>
      <c r="P232" s="172">
        <f t="shared" si="41"/>
        <v>0</v>
      </c>
      <c r="Q232" s="172">
        <v>0</v>
      </c>
      <c r="R232" s="172">
        <f t="shared" si="42"/>
        <v>0</v>
      </c>
      <c r="S232" s="172">
        <v>0</v>
      </c>
      <c r="T232" s="173">
        <f t="shared" si="4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74" t="s">
        <v>102</v>
      </c>
      <c r="AT232" s="174" t="s">
        <v>98</v>
      </c>
      <c r="AU232" s="174" t="s">
        <v>73</v>
      </c>
      <c r="AY232" s="15" t="s">
        <v>97</v>
      </c>
      <c r="BE232" s="175">
        <f t="shared" si="44"/>
        <v>0</v>
      </c>
      <c r="BF232" s="175">
        <f t="shared" si="45"/>
        <v>0</v>
      </c>
      <c r="BG232" s="175">
        <f t="shared" si="46"/>
        <v>0</v>
      </c>
      <c r="BH232" s="175">
        <f t="shared" si="47"/>
        <v>0</v>
      </c>
      <c r="BI232" s="175">
        <f t="shared" si="48"/>
        <v>0</v>
      </c>
      <c r="BJ232" s="15" t="s">
        <v>71</v>
      </c>
      <c r="BK232" s="175">
        <f t="shared" si="49"/>
        <v>0</v>
      </c>
      <c r="BL232" s="15" t="s">
        <v>96</v>
      </c>
      <c r="BM232" s="174" t="s">
        <v>452</v>
      </c>
    </row>
    <row r="233" spans="1:65" s="2" customFormat="1" ht="16.5" customHeight="1">
      <c r="A233" s="30"/>
      <c r="B233" s="31"/>
      <c r="C233" s="162">
        <v>156</v>
      </c>
      <c r="D233" s="162" t="s">
        <v>98</v>
      </c>
      <c r="E233" s="163" t="s">
        <v>741</v>
      </c>
      <c r="F233" s="164" t="s">
        <v>474</v>
      </c>
      <c r="G233" s="165" t="s">
        <v>101</v>
      </c>
      <c r="H233" s="166">
        <v>1</v>
      </c>
      <c r="I233" s="167"/>
      <c r="J233" s="168">
        <f t="shared" si="40"/>
        <v>0</v>
      </c>
      <c r="K233" s="164" t="s">
        <v>17</v>
      </c>
      <c r="L233" s="169"/>
      <c r="M233" s="170" t="s">
        <v>17</v>
      </c>
      <c r="N233" s="171" t="s">
        <v>37</v>
      </c>
      <c r="O233" s="60"/>
      <c r="P233" s="172">
        <f t="shared" si="41"/>
        <v>0</v>
      </c>
      <c r="Q233" s="172">
        <v>0</v>
      </c>
      <c r="R233" s="172">
        <f t="shared" si="42"/>
        <v>0</v>
      </c>
      <c r="S233" s="172">
        <v>0</v>
      </c>
      <c r="T233" s="173">
        <f t="shared" si="4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74" t="s">
        <v>102</v>
      </c>
      <c r="AT233" s="174" t="s">
        <v>98</v>
      </c>
      <c r="AU233" s="174" t="s">
        <v>73</v>
      </c>
      <c r="AY233" s="15" t="s">
        <v>97</v>
      </c>
      <c r="BE233" s="175">
        <f t="shared" si="44"/>
        <v>0</v>
      </c>
      <c r="BF233" s="175">
        <f t="shared" si="45"/>
        <v>0</v>
      </c>
      <c r="BG233" s="175">
        <f t="shared" si="46"/>
        <v>0</v>
      </c>
      <c r="BH233" s="175">
        <f t="shared" si="47"/>
        <v>0</v>
      </c>
      <c r="BI233" s="175">
        <f t="shared" si="48"/>
        <v>0</v>
      </c>
      <c r="BJ233" s="15" t="s">
        <v>71</v>
      </c>
      <c r="BK233" s="175">
        <f t="shared" si="49"/>
        <v>0</v>
      </c>
      <c r="BL233" s="15" t="s">
        <v>96</v>
      </c>
      <c r="BM233" s="174" t="s">
        <v>453</v>
      </c>
    </row>
    <row r="234" spans="1:65" s="2" customFormat="1" ht="16.5" customHeight="1">
      <c r="A234" s="30"/>
      <c r="B234" s="31"/>
      <c r="C234" s="162">
        <v>157</v>
      </c>
      <c r="D234" s="162" t="s">
        <v>98</v>
      </c>
      <c r="E234" s="163" t="s">
        <v>742</v>
      </c>
      <c r="F234" s="164" t="s">
        <v>475</v>
      </c>
      <c r="G234" s="165" t="s">
        <v>101</v>
      </c>
      <c r="H234" s="166">
        <v>8</v>
      </c>
      <c r="I234" s="167"/>
      <c r="J234" s="168">
        <f t="shared" si="40"/>
        <v>0</v>
      </c>
      <c r="K234" s="164" t="s">
        <v>17</v>
      </c>
      <c r="L234" s="169"/>
      <c r="M234" s="170" t="s">
        <v>17</v>
      </c>
      <c r="N234" s="171" t="s">
        <v>37</v>
      </c>
      <c r="O234" s="60"/>
      <c r="P234" s="172">
        <f t="shared" si="41"/>
        <v>0</v>
      </c>
      <c r="Q234" s="172">
        <v>0</v>
      </c>
      <c r="R234" s="172">
        <f t="shared" si="42"/>
        <v>0</v>
      </c>
      <c r="S234" s="172">
        <v>0</v>
      </c>
      <c r="T234" s="173">
        <f t="shared" si="4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74" t="s">
        <v>102</v>
      </c>
      <c r="AT234" s="174" t="s">
        <v>98</v>
      </c>
      <c r="AU234" s="174" t="s">
        <v>73</v>
      </c>
      <c r="AY234" s="15" t="s">
        <v>97</v>
      </c>
      <c r="BE234" s="175">
        <f t="shared" si="44"/>
        <v>0</v>
      </c>
      <c r="BF234" s="175">
        <f t="shared" si="45"/>
        <v>0</v>
      </c>
      <c r="BG234" s="175">
        <f t="shared" si="46"/>
        <v>0</v>
      </c>
      <c r="BH234" s="175">
        <f t="shared" si="47"/>
        <v>0</v>
      </c>
      <c r="BI234" s="175">
        <f t="shared" si="48"/>
        <v>0</v>
      </c>
      <c r="BJ234" s="15" t="s">
        <v>71</v>
      </c>
      <c r="BK234" s="175">
        <f t="shared" si="49"/>
        <v>0</v>
      </c>
      <c r="BL234" s="15" t="s">
        <v>96</v>
      </c>
      <c r="BM234" s="174" t="s">
        <v>454</v>
      </c>
    </row>
    <row r="235" spans="1:65" s="2" customFormat="1" ht="16.5" customHeight="1">
      <c r="A235" s="30"/>
      <c r="B235" s="31"/>
      <c r="C235" s="162">
        <v>158</v>
      </c>
      <c r="D235" s="162" t="s">
        <v>98</v>
      </c>
      <c r="E235" s="163" t="s">
        <v>743</v>
      </c>
      <c r="F235" s="164" t="s">
        <v>744</v>
      </c>
      <c r="G235" s="165" t="s">
        <v>101</v>
      </c>
      <c r="H235" s="166">
        <v>8</v>
      </c>
      <c r="I235" s="167"/>
      <c r="J235" s="168">
        <f t="shared" si="40"/>
        <v>0</v>
      </c>
      <c r="K235" s="164" t="s">
        <v>17</v>
      </c>
      <c r="L235" s="169"/>
      <c r="M235" s="170" t="s">
        <v>17</v>
      </c>
      <c r="N235" s="171" t="s">
        <v>37</v>
      </c>
      <c r="O235" s="60"/>
      <c r="P235" s="172">
        <f t="shared" si="41"/>
        <v>0</v>
      </c>
      <c r="Q235" s="172">
        <v>0</v>
      </c>
      <c r="R235" s="172">
        <f t="shared" si="42"/>
        <v>0</v>
      </c>
      <c r="S235" s="172">
        <v>0</v>
      </c>
      <c r="T235" s="173">
        <f t="shared" si="4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74" t="s">
        <v>102</v>
      </c>
      <c r="AT235" s="174" t="s">
        <v>98</v>
      </c>
      <c r="AU235" s="174" t="s">
        <v>73</v>
      </c>
      <c r="AY235" s="15" t="s">
        <v>97</v>
      </c>
      <c r="BE235" s="175">
        <f t="shared" si="44"/>
        <v>0</v>
      </c>
      <c r="BF235" s="175">
        <f t="shared" si="45"/>
        <v>0</v>
      </c>
      <c r="BG235" s="175">
        <f t="shared" si="46"/>
        <v>0</v>
      </c>
      <c r="BH235" s="175">
        <f t="shared" si="47"/>
        <v>0</v>
      </c>
      <c r="BI235" s="175">
        <f t="shared" si="48"/>
        <v>0</v>
      </c>
      <c r="BJ235" s="15" t="s">
        <v>71</v>
      </c>
      <c r="BK235" s="175">
        <f t="shared" si="49"/>
        <v>0</v>
      </c>
      <c r="BL235" s="15" t="s">
        <v>96</v>
      </c>
      <c r="BM235" s="174" t="s">
        <v>455</v>
      </c>
    </row>
    <row r="236" spans="1:65" s="2" customFormat="1" ht="16.5" customHeight="1">
      <c r="A236" s="30"/>
      <c r="B236" s="31"/>
      <c r="C236" s="162">
        <v>159</v>
      </c>
      <c r="D236" s="162" t="s">
        <v>98</v>
      </c>
      <c r="E236" s="163" t="s">
        <v>456</v>
      </c>
      <c r="F236" s="164" t="s">
        <v>745</v>
      </c>
      <c r="G236" s="165" t="s">
        <v>101</v>
      </c>
      <c r="H236" s="166">
        <v>1</v>
      </c>
      <c r="I236" s="167"/>
      <c r="J236" s="168">
        <f t="shared" si="40"/>
        <v>0</v>
      </c>
      <c r="K236" s="164" t="s">
        <v>17</v>
      </c>
      <c r="L236" s="169"/>
      <c r="M236" s="170" t="s">
        <v>17</v>
      </c>
      <c r="N236" s="171" t="s">
        <v>37</v>
      </c>
      <c r="O236" s="60"/>
      <c r="P236" s="172">
        <f t="shared" si="41"/>
        <v>0</v>
      </c>
      <c r="Q236" s="172">
        <v>0</v>
      </c>
      <c r="R236" s="172">
        <f t="shared" si="42"/>
        <v>0</v>
      </c>
      <c r="S236" s="172">
        <v>0</v>
      </c>
      <c r="T236" s="173">
        <f t="shared" si="4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74" t="s">
        <v>102</v>
      </c>
      <c r="AT236" s="174" t="s">
        <v>98</v>
      </c>
      <c r="AU236" s="174" t="s">
        <v>73</v>
      </c>
      <c r="AY236" s="15" t="s">
        <v>97</v>
      </c>
      <c r="BE236" s="175">
        <f t="shared" si="44"/>
        <v>0</v>
      </c>
      <c r="BF236" s="175">
        <f t="shared" si="45"/>
        <v>0</v>
      </c>
      <c r="BG236" s="175">
        <f t="shared" si="46"/>
        <v>0</v>
      </c>
      <c r="BH236" s="175">
        <f t="shared" si="47"/>
        <v>0</v>
      </c>
      <c r="BI236" s="175">
        <f t="shared" si="48"/>
        <v>0</v>
      </c>
      <c r="BJ236" s="15" t="s">
        <v>71</v>
      </c>
      <c r="BK236" s="175">
        <f t="shared" si="49"/>
        <v>0</v>
      </c>
      <c r="BL236" s="15" t="s">
        <v>96</v>
      </c>
      <c r="BM236" s="174" t="s">
        <v>457</v>
      </c>
    </row>
    <row r="237" spans="1:65" s="2" customFormat="1" ht="16.5" customHeight="1">
      <c r="A237" s="30"/>
      <c r="B237" s="31"/>
      <c r="C237" s="162">
        <v>160</v>
      </c>
      <c r="D237" s="162" t="s">
        <v>98</v>
      </c>
      <c r="E237" s="163" t="s">
        <v>458</v>
      </c>
      <c r="F237" s="164" t="s">
        <v>746</v>
      </c>
      <c r="G237" s="165" t="s">
        <v>101</v>
      </c>
      <c r="H237" s="166">
        <v>1</v>
      </c>
      <c r="I237" s="167"/>
      <c r="J237" s="168">
        <f t="shared" si="40"/>
        <v>0</v>
      </c>
      <c r="K237" s="164" t="s">
        <v>17</v>
      </c>
      <c r="L237" s="169"/>
      <c r="M237" s="170" t="s">
        <v>17</v>
      </c>
      <c r="N237" s="171" t="s">
        <v>37</v>
      </c>
      <c r="O237" s="60"/>
      <c r="P237" s="172">
        <f t="shared" si="41"/>
        <v>0</v>
      </c>
      <c r="Q237" s="172">
        <v>0</v>
      </c>
      <c r="R237" s="172">
        <f t="shared" si="42"/>
        <v>0</v>
      </c>
      <c r="S237" s="172">
        <v>0</v>
      </c>
      <c r="T237" s="173">
        <f t="shared" si="4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74" t="s">
        <v>102</v>
      </c>
      <c r="AT237" s="174" t="s">
        <v>98</v>
      </c>
      <c r="AU237" s="174" t="s">
        <v>73</v>
      </c>
      <c r="AY237" s="15" t="s">
        <v>97</v>
      </c>
      <c r="BE237" s="175">
        <f t="shared" si="44"/>
        <v>0</v>
      </c>
      <c r="BF237" s="175">
        <f t="shared" si="45"/>
        <v>0</v>
      </c>
      <c r="BG237" s="175">
        <f t="shared" si="46"/>
        <v>0</v>
      </c>
      <c r="BH237" s="175">
        <f t="shared" si="47"/>
        <v>0</v>
      </c>
      <c r="BI237" s="175">
        <f t="shared" si="48"/>
        <v>0</v>
      </c>
      <c r="BJ237" s="15" t="s">
        <v>71</v>
      </c>
      <c r="BK237" s="175">
        <f t="shared" si="49"/>
        <v>0</v>
      </c>
      <c r="BL237" s="15" t="s">
        <v>96</v>
      </c>
      <c r="BM237" s="174" t="s">
        <v>459</v>
      </c>
    </row>
    <row r="238" spans="1:65" s="2" customFormat="1" ht="16.5" customHeight="1">
      <c r="A238" s="30"/>
      <c r="B238" s="31"/>
      <c r="C238" s="162">
        <v>161</v>
      </c>
      <c r="D238" s="162" t="s">
        <v>98</v>
      </c>
      <c r="E238" s="163" t="s">
        <v>460</v>
      </c>
      <c r="F238" s="164" t="s">
        <v>747</v>
      </c>
      <c r="G238" s="165" t="s">
        <v>101</v>
      </c>
      <c r="H238" s="166">
        <v>8</v>
      </c>
      <c r="I238" s="167"/>
      <c r="J238" s="168">
        <f t="shared" si="40"/>
        <v>0</v>
      </c>
      <c r="K238" s="164" t="s">
        <v>17</v>
      </c>
      <c r="L238" s="169"/>
      <c r="M238" s="170" t="s">
        <v>17</v>
      </c>
      <c r="N238" s="171" t="s">
        <v>37</v>
      </c>
      <c r="O238" s="60"/>
      <c r="P238" s="172">
        <f t="shared" si="41"/>
        <v>0</v>
      </c>
      <c r="Q238" s="172">
        <v>0</v>
      </c>
      <c r="R238" s="172">
        <f t="shared" si="42"/>
        <v>0</v>
      </c>
      <c r="S238" s="172">
        <v>0</v>
      </c>
      <c r="T238" s="173">
        <f t="shared" si="4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74" t="s">
        <v>102</v>
      </c>
      <c r="AT238" s="174" t="s">
        <v>98</v>
      </c>
      <c r="AU238" s="174" t="s">
        <v>73</v>
      </c>
      <c r="AY238" s="15" t="s">
        <v>97</v>
      </c>
      <c r="BE238" s="175">
        <f t="shared" si="44"/>
        <v>0</v>
      </c>
      <c r="BF238" s="175">
        <f t="shared" si="45"/>
        <v>0</v>
      </c>
      <c r="BG238" s="175">
        <f t="shared" si="46"/>
        <v>0</v>
      </c>
      <c r="BH238" s="175">
        <f t="shared" si="47"/>
        <v>0</v>
      </c>
      <c r="BI238" s="175">
        <f t="shared" si="48"/>
        <v>0</v>
      </c>
      <c r="BJ238" s="15" t="s">
        <v>71</v>
      </c>
      <c r="BK238" s="175">
        <f t="shared" si="49"/>
        <v>0</v>
      </c>
      <c r="BL238" s="15" t="s">
        <v>96</v>
      </c>
      <c r="BM238" s="174" t="s">
        <v>461</v>
      </c>
    </row>
    <row r="239" spans="1:65" s="2" customFormat="1" ht="16.5" customHeight="1">
      <c r="A239" s="30"/>
      <c r="B239" s="31"/>
      <c r="C239" s="162">
        <v>162</v>
      </c>
      <c r="D239" s="162" t="s">
        <v>98</v>
      </c>
      <c r="E239" s="163" t="s">
        <v>462</v>
      </c>
      <c r="F239" s="164" t="s">
        <v>748</v>
      </c>
      <c r="G239" s="165" t="s">
        <v>101</v>
      </c>
      <c r="H239" s="166">
        <v>8</v>
      </c>
      <c r="I239" s="167"/>
      <c r="J239" s="168">
        <f t="shared" si="40"/>
        <v>0</v>
      </c>
      <c r="K239" s="164" t="s">
        <v>17</v>
      </c>
      <c r="L239" s="169"/>
      <c r="M239" s="170" t="s">
        <v>17</v>
      </c>
      <c r="N239" s="171" t="s">
        <v>37</v>
      </c>
      <c r="O239" s="60"/>
      <c r="P239" s="172">
        <f t="shared" si="41"/>
        <v>0</v>
      </c>
      <c r="Q239" s="172">
        <v>0</v>
      </c>
      <c r="R239" s="172">
        <f t="shared" si="42"/>
        <v>0</v>
      </c>
      <c r="S239" s="172">
        <v>0</v>
      </c>
      <c r="T239" s="173">
        <f t="shared" si="4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74" t="s">
        <v>102</v>
      </c>
      <c r="AT239" s="174" t="s">
        <v>98</v>
      </c>
      <c r="AU239" s="174" t="s">
        <v>73</v>
      </c>
      <c r="AY239" s="15" t="s">
        <v>97</v>
      </c>
      <c r="BE239" s="175">
        <f t="shared" si="44"/>
        <v>0</v>
      </c>
      <c r="BF239" s="175">
        <f t="shared" si="45"/>
        <v>0</v>
      </c>
      <c r="BG239" s="175">
        <f t="shared" si="46"/>
        <v>0</v>
      </c>
      <c r="BH239" s="175">
        <f t="shared" si="47"/>
        <v>0</v>
      </c>
      <c r="BI239" s="175">
        <f t="shared" si="48"/>
        <v>0</v>
      </c>
      <c r="BJ239" s="15" t="s">
        <v>71</v>
      </c>
      <c r="BK239" s="175">
        <f t="shared" si="49"/>
        <v>0</v>
      </c>
      <c r="BL239" s="15" t="s">
        <v>96</v>
      </c>
      <c r="BM239" s="174" t="s">
        <v>463</v>
      </c>
    </row>
    <row r="240" spans="1:65" s="2" customFormat="1" ht="16.5" customHeight="1">
      <c r="A240" s="30"/>
      <c r="B240" s="31"/>
      <c r="C240" s="162">
        <v>163</v>
      </c>
      <c r="D240" s="162" t="s">
        <v>98</v>
      </c>
      <c r="E240" s="163" t="s">
        <v>464</v>
      </c>
      <c r="F240" s="164" t="s">
        <v>749</v>
      </c>
      <c r="G240" s="165" t="s">
        <v>101</v>
      </c>
      <c r="H240" s="166">
        <v>30</v>
      </c>
      <c r="I240" s="167"/>
      <c r="J240" s="168">
        <f t="shared" si="40"/>
        <v>0</v>
      </c>
      <c r="K240" s="164" t="s">
        <v>17</v>
      </c>
      <c r="L240" s="169"/>
      <c r="M240" s="170" t="s">
        <v>17</v>
      </c>
      <c r="N240" s="171" t="s">
        <v>37</v>
      </c>
      <c r="O240" s="60"/>
      <c r="P240" s="172">
        <f t="shared" si="41"/>
        <v>0</v>
      </c>
      <c r="Q240" s="172">
        <v>0</v>
      </c>
      <c r="R240" s="172">
        <f t="shared" si="42"/>
        <v>0</v>
      </c>
      <c r="S240" s="172">
        <v>0</v>
      </c>
      <c r="T240" s="173">
        <f t="shared" si="4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74" t="s">
        <v>102</v>
      </c>
      <c r="AT240" s="174" t="s">
        <v>98</v>
      </c>
      <c r="AU240" s="174" t="s">
        <v>73</v>
      </c>
      <c r="AY240" s="15" t="s">
        <v>97</v>
      </c>
      <c r="BE240" s="175">
        <f t="shared" si="44"/>
        <v>0</v>
      </c>
      <c r="BF240" s="175">
        <f t="shared" si="45"/>
        <v>0</v>
      </c>
      <c r="BG240" s="175">
        <f t="shared" si="46"/>
        <v>0</v>
      </c>
      <c r="BH240" s="175">
        <f t="shared" si="47"/>
        <v>0</v>
      </c>
      <c r="BI240" s="175">
        <f t="shared" si="48"/>
        <v>0</v>
      </c>
      <c r="BJ240" s="15" t="s">
        <v>71</v>
      </c>
      <c r="BK240" s="175">
        <f t="shared" si="49"/>
        <v>0</v>
      </c>
      <c r="BL240" s="15" t="s">
        <v>96</v>
      </c>
      <c r="BM240" s="174" t="s">
        <v>465</v>
      </c>
    </row>
    <row r="241" spans="1:65" s="2" customFormat="1" ht="16.5" customHeight="1">
      <c r="A241" s="30"/>
      <c r="B241" s="31"/>
      <c r="C241" s="162">
        <v>164</v>
      </c>
      <c r="D241" s="162" t="s">
        <v>98</v>
      </c>
      <c r="E241" s="163" t="s">
        <v>466</v>
      </c>
      <c r="F241" s="164" t="s">
        <v>750</v>
      </c>
      <c r="G241" s="165" t="s">
        <v>101</v>
      </c>
      <c r="H241" s="166">
        <v>30</v>
      </c>
      <c r="I241" s="167"/>
      <c r="J241" s="168">
        <f t="shared" si="40"/>
        <v>0</v>
      </c>
      <c r="K241" s="164" t="s">
        <v>17</v>
      </c>
      <c r="L241" s="169"/>
      <c r="M241" s="170" t="s">
        <v>17</v>
      </c>
      <c r="N241" s="171" t="s">
        <v>37</v>
      </c>
      <c r="O241" s="60"/>
      <c r="P241" s="172">
        <f t="shared" si="41"/>
        <v>0</v>
      </c>
      <c r="Q241" s="172">
        <v>0</v>
      </c>
      <c r="R241" s="172">
        <f t="shared" si="42"/>
        <v>0</v>
      </c>
      <c r="S241" s="172">
        <v>0</v>
      </c>
      <c r="T241" s="173">
        <f t="shared" si="4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74" t="s">
        <v>102</v>
      </c>
      <c r="AT241" s="174" t="s">
        <v>98</v>
      </c>
      <c r="AU241" s="174" t="s">
        <v>73</v>
      </c>
      <c r="AY241" s="15" t="s">
        <v>97</v>
      </c>
      <c r="BE241" s="175">
        <f t="shared" si="44"/>
        <v>0</v>
      </c>
      <c r="BF241" s="175">
        <f t="shared" si="45"/>
        <v>0</v>
      </c>
      <c r="BG241" s="175">
        <f t="shared" si="46"/>
        <v>0</v>
      </c>
      <c r="BH241" s="175">
        <f t="shared" si="47"/>
        <v>0</v>
      </c>
      <c r="BI241" s="175">
        <f t="shared" si="48"/>
        <v>0</v>
      </c>
      <c r="BJ241" s="15" t="s">
        <v>71</v>
      </c>
      <c r="BK241" s="175">
        <f t="shared" si="49"/>
        <v>0</v>
      </c>
      <c r="BL241" s="15" t="s">
        <v>96</v>
      </c>
      <c r="BM241" s="174" t="s">
        <v>467</v>
      </c>
    </row>
    <row r="242" spans="1:65" s="2" customFormat="1" ht="16.5" customHeight="1">
      <c r="A242" s="30"/>
      <c r="B242" s="31"/>
      <c r="C242" s="162">
        <v>165</v>
      </c>
      <c r="D242" s="162" t="s">
        <v>98</v>
      </c>
      <c r="E242" s="163" t="s">
        <v>468</v>
      </c>
      <c r="F242" s="164" t="s">
        <v>751</v>
      </c>
      <c r="G242" s="165" t="s">
        <v>101</v>
      </c>
      <c r="H242" s="166">
        <v>30</v>
      </c>
      <c r="I242" s="167"/>
      <c r="J242" s="168">
        <f t="shared" ref="J242:J244" si="50">ROUND(I242*H242,2)</f>
        <v>0</v>
      </c>
      <c r="K242" s="164" t="s">
        <v>17</v>
      </c>
      <c r="L242" s="169"/>
      <c r="M242" s="170" t="s">
        <v>17</v>
      </c>
      <c r="N242" s="171" t="s">
        <v>37</v>
      </c>
      <c r="O242" s="60"/>
      <c r="P242" s="172">
        <f t="shared" ref="P242:P244" si="51">O242*H242</f>
        <v>0</v>
      </c>
      <c r="Q242" s="172">
        <v>0</v>
      </c>
      <c r="R242" s="172">
        <f t="shared" ref="R242:R244" si="52">Q242*H242</f>
        <v>0</v>
      </c>
      <c r="S242" s="172">
        <v>0</v>
      </c>
      <c r="T242" s="173">
        <f t="shared" ref="T242:T244" si="53"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74" t="s">
        <v>102</v>
      </c>
      <c r="AT242" s="174" t="s">
        <v>98</v>
      </c>
      <c r="AU242" s="174" t="s">
        <v>73</v>
      </c>
      <c r="AY242" s="15" t="s">
        <v>97</v>
      </c>
      <c r="BE242" s="175">
        <f t="shared" ref="BE242:BE244" si="54">IF(N242="základní",J242,0)</f>
        <v>0</v>
      </c>
      <c r="BF242" s="175">
        <f t="shared" ref="BF242:BF244" si="55">IF(N242="snížená",J242,0)</f>
        <v>0</v>
      </c>
      <c r="BG242" s="175">
        <f t="shared" ref="BG242:BG244" si="56">IF(N242="zákl. přenesená",J242,0)</f>
        <v>0</v>
      </c>
      <c r="BH242" s="175">
        <f t="shared" ref="BH242:BH244" si="57">IF(N242="sníž. přenesená",J242,0)</f>
        <v>0</v>
      </c>
      <c r="BI242" s="175">
        <f t="shared" ref="BI242:BI244" si="58">IF(N242="nulová",J242,0)</f>
        <v>0</v>
      </c>
      <c r="BJ242" s="15" t="s">
        <v>71</v>
      </c>
      <c r="BK242" s="175">
        <f t="shared" ref="BK242:BK244" si="59">ROUND(I242*H242,2)</f>
        <v>0</v>
      </c>
      <c r="BL242" s="15" t="s">
        <v>96</v>
      </c>
      <c r="BM242" s="174" t="s">
        <v>469</v>
      </c>
    </row>
    <row r="243" spans="1:65" s="2" customFormat="1" ht="16.5" customHeight="1">
      <c r="A243" s="30"/>
      <c r="B243" s="31"/>
      <c r="C243" s="162">
        <v>166</v>
      </c>
      <c r="D243" s="162" t="s">
        <v>98</v>
      </c>
      <c r="E243" s="163" t="s">
        <v>470</v>
      </c>
      <c r="F243" s="164" t="s">
        <v>752</v>
      </c>
      <c r="G243" s="165" t="s">
        <v>101</v>
      </c>
      <c r="H243" s="166">
        <v>30</v>
      </c>
      <c r="I243" s="167"/>
      <c r="J243" s="168">
        <f t="shared" si="50"/>
        <v>0</v>
      </c>
      <c r="K243" s="164" t="s">
        <v>17</v>
      </c>
      <c r="L243" s="169"/>
      <c r="M243" s="170" t="s">
        <v>17</v>
      </c>
      <c r="N243" s="171" t="s">
        <v>37</v>
      </c>
      <c r="O243" s="60"/>
      <c r="P243" s="172">
        <f t="shared" si="51"/>
        <v>0</v>
      </c>
      <c r="Q243" s="172">
        <v>0</v>
      </c>
      <c r="R243" s="172">
        <f t="shared" si="52"/>
        <v>0</v>
      </c>
      <c r="S243" s="172">
        <v>0</v>
      </c>
      <c r="T243" s="173">
        <f t="shared" si="5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74" t="s">
        <v>102</v>
      </c>
      <c r="AT243" s="174" t="s">
        <v>98</v>
      </c>
      <c r="AU243" s="174" t="s">
        <v>73</v>
      </c>
      <c r="AY243" s="15" t="s">
        <v>97</v>
      </c>
      <c r="BE243" s="175">
        <f t="shared" si="54"/>
        <v>0</v>
      </c>
      <c r="BF243" s="175">
        <f t="shared" si="55"/>
        <v>0</v>
      </c>
      <c r="BG243" s="175">
        <f t="shared" si="56"/>
        <v>0</v>
      </c>
      <c r="BH243" s="175">
        <f t="shared" si="57"/>
        <v>0</v>
      </c>
      <c r="BI243" s="175">
        <f t="shared" si="58"/>
        <v>0</v>
      </c>
      <c r="BJ243" s="15" t="s">
        <v>71</v>
      </c>
      <c r="BK243" s="175">
        <f t="shared" si="59"/>
        <v>0</v>
      </c>
      <c r="BL243" s="15" t="s">
        <v>96</v>
      </c>
      <c r="BM243" s="174" t="s">
        <v>471</v>
      </c>
    </row>
    <row r="244" spans="1:65" s="2" customFormat="1" ht="16.5" customHeight="1">
      <c r="A244" s="30"/>
      <c r="B244" s="31"/>
      <c r="C244" s="162">
        <v>167</v>
      </c>
      <c r="D244" s="162" t="s">
        <v>98</v>
      </c>
      <c r="E244" s="163" t="s">
        <v>472</v>
      </c>
      <c r="F244" s="164" t="s">
        <v>753</v>
      </c>
      <c r="G244" s="165" t="s">
        <v>101</v>
      </c>
      <c r="H244" s="166">
        <v>1</v>
      </c>
      <c r="I244" s="167"/>
      <c r="J244" s="168">
        <f t="shared" si="50"/>
        <v>0</v>
      </c>
      <c r="K244" s="164" t="s">
        <v>17</v>
      </c>
      <c r="L244" s="169"/>
      <c r="M244" s="170" t="s">
        <v>17</v>
      </c>
      <c r="N244" s="171" t="s">
        <v>37</v>
      </c>
      <c r="O244" s="60"/>
      <c r="P244" s="172">
        <f t="shared" si="51"/>
        <v>0</v>
      </c>
      <c r="Q244" s="172">
        <v>0</v>
      </c>
      <c r="R244" s="172">
        <f t="shared" si="52"/>
        <v>0</v>
      </c>
      <c r="S244" s="172">
        <v>0</v>
      </c>
      <c r="T244" s="173">
        <f t="shared" si="5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74" t="s">
        <v>102</v>
      </c>
      <c r="AT244" s="174" t="s">
        <v>98</v>
      </c>
      <c r="AU244" s="174" t="s">
        <v>73</v>
      </c>
      <c r="AY244" s="15" t="s">
        <v>97</v>
      </c>
      <c r="BE244" s="175">
        <f t="shared" si="54"/>
        <v>0</v>
      </c>
      <c r="BF244" s="175">
        <f t="shared" si="55"/>
        <v>0</v>
      </c>
      <c r="BG244" s="175">
        <f t="shared" si="56"/>
        <v>0</v>
      </c>
      <c r="BH244" s="175">
        <f t="shared" si="57"/>
        <v>0</v>
      </c>
      <c r="BI244" s="175">
        <f t="shared" si="58"/>
        <v>0</v>
      </c>
      <c r="BJ244" s="15" t="s">
        <v>71</v>
      </c>
      <c r="BK244" s="175">
        <f t="shared" si="59"/>
        <v>0</v>
      </c>
      <c r="BL244" s="15" t="s">
        <v>96</v>
      </c>
      <c r="BM244" s="174" t="s">
        <v>473</v>
      </c>
    </row>
    <row r="245" spans="1:65" s="2" customFormat="1" ht="6.95" customHeight="1">
      <c r="A245" s="30"/>
      <c r="B245" s="43"/>
      <c r="C245" s="44"/>
      <c r="D245" s="44"/>
      <c r="E245" s="44"/>
      <c r="F245" s="44"/>
      <c r="G245" s="44"/>
      <c r="H245" s="44"/>
      <c r="I245" s="44"/>
      <c r="J245" s="44"/>
      <c r="K245" s="44"/>
      <c r="L245" s="35"/>
      <c r="M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</sheetData>
  <sheetProtection password="B665" sheet="1" objects="1" scenarios="1" selectLockedCells="1"/>
  <autoFilter ref="C74:K244"/>
  <mergeCells count="6">
    <mergeCell ref="E67:H67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56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windowProtection="1" showGridLines="0" zoomScale="110" zoomScaleNormal="110" workbookViewId="0"/>
  </sheetViews>
  <sheetFormatPr defaultRowHeight="11.25"/>
  <cols>
    <col min="1" max="1" width="8.33203125" style="178" customWidth="1"/>
    <col min="2" max="2" width="1.6640625" style="178" customWidth="1"/>
    <col min="3" max="4" width="5" style="178" customWidth="1"/>
    <col min="5" max="5" width="11.6640625" style="178" customWidth="1"/>
    <col min="6" max="6" width="9.1640625" style="178" customWidth="1"/>
    <col min="7" max="7" width="5" style="178" customWidth="1"/>
    <col min="8" max="8" width="77.83203125" style="178" customWidth="1"/>
    <col min="9" max="10" width="20" style="178" customWidth="1"/>
    <col min="11" max="11" width="1.6640625" style="178" customWidth="1"/>
  </cols>
  <sheetData>
    <row r="1" spans="2:11" s="1" customFormat="1" ht="37.5" customHeight="1"/>
    <row r="2" spans="2:11" s="1" customFormat="1" ht="7.5" customHeight="1">
      <c r="B2" s="179"/>
      <c r="C2" s="180"/>
      <c r="D2" s="180"/>
      <c r="E2" s="180"/>
      <c r="F2" s="180"/>
      <c r="G2" s="180"/>
      <c r="H2" s="180"/>
      <c r="I2" s="180"/>
      <c r="J2" s="180"/>
      <c r="K2" s="181"/>
    </row>
    <row r="3" spans="2:11" s="13" customFormat="1" ht="45" customHeight="1">
      <c r="B3" s="182"/>
      <c r="C3" s="312" t="s">
        <v>477</v>
      </c>
      <c r="D3" s="312"/>
      <c r="E3" s="312"/>
      <c r="F3" s="312"/>
      <c r="G3" s="312"/>
      <c r="H3" s="312"/>
      <c r="I3" s="312"/>
      <c r="J3" s="312"/>
      <c r="K3" s="183"/>
    </row>
    <row r="4" spans="2:11" s="1" customFormat="1" ht="25.5" customHeight="1">
      <c r="B4" s="184"/>
      <c r="C4" s="313" t="s">
        <v>478</v>
      </c>
      <c r="D4" s="313"/>
      <c r="E4" s="313"/>
      <c r="F4" s="313"/>
      <c r="G4" s="313"/>
      <c r="H4" s="313"/>
      <c r="I4" s="313"/>
      <c r="J4" s="313"/>
      <c r="K4" s="185"/>
    </row>
    <row r="5" spans="2:11" s="1" customFormat="1" ht="5.25" customHeight="1">
      <c r="B5" s="184"/>
      <c r="C5" s="186"/>
      <c r="D5" s="186"/>
      <c r="E5" s="186"/>
      <c r="F5" s="186"/>
      <c r="G5" s="186"/>
      <c r="H5" s="186"/>
      <c r="I5" s="186"/>
      <c r="J5" s="186"/>
      <c r="K5" s="185"/>
    </row>
    <row r="6" spans="2:11" s="1" customFormat="1" ht="15" customHeight="1">
      <c r="B6" s="184"/>
      <c r="C6" s="311" t="s">
        <v>479</v>
      </c>
      <c r="D6" s="311"/>
      <c r="E6" s="311"/>
      <c r="F6" s="311"/>
      <c r="G6" s="311"/>
      <c r="H6" s="311"/>
      <c r="I6" s="311"/>
      <c r="J6" s="311"/>
      <c r="K6" s="185"/>
    </row>
    <row r="7" spans="2:11" s="1" customFormat="1" ht="15" customHeight="1">
      <c r="B7" s="188"/>
      <c r="C7" s="311" t="s">
        <v>480</v>
      </c>
      <c r="D7" s="311"/>
      <c r="E7" s="311"/>
      <c r="F7" s="311"/>
      <c r="G7" s="311"/>
      <c r="H7" s="311"/>
      <c r="I7" s="311"/>
      <c r="J7" s="311"/>
      <c r="K7" s="185"/>
    </row>
    <row r="8" spans="2:11" s="1" customFormat="1" ht="12.75" customHeight="1">
      <c r="B8" s="188"/>
      <c r="C8" s="187"/>
      <c r="D8" s="187"/>
      <c r="E8" s="187"/>
      <c r="F8" s="187"/>
      <c r="G8" s="187"/>
      <c r="H8" s="187"/>
      <c r="I8" s="187"/>
      <c r="J8" s="187"/>
      <c r="K8" s="185"/>
    </row>
    <row r="9" spans="2:11" s="1" customFormat="1" ht="15" customHeight="1">
      <c r="B9" s="188"/>
      <c r="C9" s="311" t="s">
        <v>481</v>
      </c>
      <c r="D9" s="311"/>
      <c r="E9" s="311"/>
      <c r="F9" s="311"/>
      <c r="G9" s="311"/>
      <c r="H9" s="311"/>
      <c r="I9" s="311"/>
      <c r="J9" s="311"/>
      <c r="K9" s="185"/>
    </row>
    <row r="10" spans="2:11" s="1" customFormat="1" ht="15" customHeight="1">
      <c r="B10" s="188"/>
      <c r="C10" s="187"/>
      <c r="D10" s="311" t="s">
        <v>482</v>
      </c>
      <c r="E10" s="311"/>
      <c r="F10" s="311"/>
      <c r="G10" s="311"/>
      <c r="H10" s="311"/>
      <c r="I10" s="311"/>
      <c r="J10" s="311"/>
      <c r="K10" s="185"/>
    </row>
    <row r="11" spans="2:11" s="1" customFormat="1" ht="15" customHeight="1">
      <c r="B11" s="188"/>
      <c r="C11" s="189"/>
      <c r="D11" s="311" t="s">
        <v>483</v>
      </c>
      <c r="E11" s="311"/>
      <c r="F11" s="311"/>
      <c r="G11" s="311"/>
      <c r="H11" s="311"/>
      <c r="I11" s="311"/>
      <c r="J11" s="311"/>
      <c r="K11" s="185"/>
    </row>
    <row r="12" spans="2:11" s="1" customFormat="1" ht="15" customHeight="1">
      <c r="B12" s="188"/>
      <c r="C12" s="189"/>
      <c r="D12" s="187"/>
      <c r="E12" s="187"/>
      <c r="F12" s="187"/>
      <c r="G12" s="187"/>
      <c r="H12" s="187"/>
      <c r="I12" s="187"/>
      <c r="J12" s="187"/>
      <c r="K12" s="185"/>
    </row>
    <row r="13" spans="2:11" s="1" customFormat="1" ht="15" customHeight="1">
      <c r="B13" s="188"/>
      <c r="C13" s="189"/>
      <c r="D13" s="190" t="s">
        <v>484</v>
      </c>
      <c r="E13" s="187"/>
      <c r="F13" s="187"/>
      <c r="G13" s="187"/>
      <c r="H13" s="187"/>
      <c r="I13" s="187"/>
      <c r="J13" s="187"/>
      <c r="K13" s="185"/>
    </row>
    <row r="14" spans="2:11" s="1" customFormat="1" ht="12.75" customHeight="1">
      <c r="B14" s="188"/>
      <c r="C14" s="189"/>
      <c r="D14" s="189"/>
      <c r="E14" s="189"/>
      <c r="F14" s="189"/>
      <c r="G14" s="189"/>
      <c r="H14" s="189"/>
      <c r="I14" s="189"/>
      <c r="J14" s="189"/>
      <c r="K14" s="185"/>
    </row>
    <row r="15" spans="2:11" s="1" customFormat="1" ht="15" customHeight="1">
      <c r="B15" s="188"/>
      <c r="C15" s="189"/>
      <c r="D15" s="311" t="s">
        <v>485</v>
      </c>
      <c r="E15" s="311"/>
      <c r="F15" s="311"/>
      <c r="G15" s="311"/>
      <c r="H15" s="311"/>
      <c r="I15" s="311"/>
      <c r="J15" s="311"/>
      <c r="K15" s="185"/>
    </row>
    <row r="16" spans="2:11" s="1" customFormat="1" ht="15" customHeight="1">
      <c r="B16" s="188"/>
      <c r="C16" s="189"/>
      <c r="D16" s="311" t="s">
        <v>486</v>
      </c>
      <c r="E16" s="311"/>
      <c r="F16" s="311"/>
      <c r="G16" s="311"/>
      <c r="H16" s="311"/>
      <c r="I16" s="311"/>
      <c r="J16" s="311"/>
      <c r="K16" s="185"/>
    </row>
    <row r="17" spans="2:11" s="1" customFormat="1" ht="15" customHeight="1">
      <c r="B17" s="188"/>
      <c r="C17" s="189"/>
      <c r="D17" s="311" t="s">
        <v>487</v>
      </c>
      <c r="E17" s="311"/>
      <c r="F17" s="311"/>
      <c r="G17" s="311"/>
      <c r="H17" s="311"/>
      <c r="I17" s="311"/>
      <c r="J17" s="311"/>
      <c r="K17" s="185"/>
    </row>
    <row r="18" spans="2:11" s="1" customFormat="1" ht="15" customHeight="1">
      <c r="B18" s="188"/>
      <c r="C18" s="189"/>
      <c r="D18" s="189"/>
      <c r="E18" s="191" t="s">
        <v>70</v>
      </c>
      <c r="F18" s="311" t="s">
        <v>488</v>
      </c>
      <c r="G18" s="311"/>
      <c r="H18" s="311"/>
      <c r="I18" s="311"/>
      <c r="J18" s="311"/>
      <c r="K18" s="185"/>
    </row>
    <row r="19" spans="2:11" s="1" customFormat="1" ht="15" customHeight="1">
      <c r="B19" s="188"/>
      <c r="C19" s="189"/>
      <c r="D19" s="189"/>
      <c r="E19" s="191" t="s">
        <v>489</v>
      </c>
      <c r="F19" s="311" t="s">
        <v>490</v>
      </c>
      <c r="G19" s="311"/>
      <c r="H19" s="311"/>
      <c r="I19" s="311"/>
      <c r="J19" s="311"/>
      <c r="K19" s="185"/>
    </row>
    <row r="20" spans="2:11" s="1" customFormat="1" ht="15" customHeight="1">
      <c r="B20" s="188"/>
      <c r="C20" s="189"/>
      <c r="D20" s="189"/>
      <c r="E20" s="191" t="s">
        <v>491</v>
      </c>
      <c r="F20" s="311" t="s">
        <v>492</v>
      </c>
      <c r="G20" s="311"/>
      <c r="H20" s="311"/>
      <c r="I20" s="311"/>
      <c r="J20" s="311"/>
      <c r="K20" s="185"/>
    </row>
    <row r="21" spans="2:11" s="1" customFormat="1" ht="15" customHeight="1">
      <c r="B21" s="188"/>
      <c r="C21" s="189"/>
      <c r="D21" s="189"/>
      <c r="E21" s="191" t="s">
        <v>493</v>
      </c>
      <c r="F21" s="311" t="s">
        <v>494</v>
      </c>
      <c r="G21" s="311"/>
      <c r="H21" s="311"/>
      <c r="I21" s="311"/>
      <c r="J21" s="311"/>
      <c r="K21" s="185"/>
    </row>
    <row r="22" spans="2:11" s="1" customFormat="1" ht="15" customHeight="1">
      <c r="B22" s="188"/>
      <c r="C22" s="189"/>
      <c r="D22" s="189"/>
      <c r="E22" s="191" t="s">
        <v>94</v>
      </c>
      <c r="F22" s="311" t="s">
        <v>95</v>
      </c>
      <c r="G22" s="311"/>
      <c r="H22" s="311"/>
      <c r="I22" s="311"/>
      <c r="J22" s="311"/>
      <c r="K22" s="185"/>
    </row>
    <row r="23" spans="2:11" s="1" customFormat="1" ht="15" customHeight="1">
      <c r="B23" s="188"/>
      <c r="C23" s="189"/>
      <c r="D23" s="189"/>
      <c r="E23" s="191" t="s">
        <v>495</v>
      </c>
      <c r="F23" s="311" t="s">
        <v>496</v>
      </c>
      <c r="G23" s="311"/>
      <c r="H23" s="311"/>
      <c r="I23" s="311"/>
      <c r="J23" s="311"/>
      <c r="K23" s="185"/>
    </row>
    <row r="24" spans="2:11" s="1" customFormat="1" ht="12.75" customHeight="1">
      <c r="B24" s="188"/>
      <c r="C24" s="189"/>
      <c r="D24" s="189"/>
      <c r="E24" s="189"/>
      <c r="F24" s="189"/>
      <c r="G24" s="189"/>
      <c r="H24" s="189"/>
      <c r="I24" s="189"/>
      <c r="J24" s="189"/>
      <c r="K24" s="185"/>
    </row>
    <row r="25" spans="2:11" s="1" customFormat="1" ht="15" customHeight="1">
      <c r="B25" s="188"/>
      <c r="C25" s="311" t="s">
        <v>497</v>
      </c>
      <c r="D25" s="311"/>
      <c r="E25" s="311"/>
      <c r="F25" s="311"/>
      <c r="G25" s="311"/>
      <c r="H25" s="311"/>
      <c r="I25" s="311"/>
      <c r="J25" s="311"/>
      <c r="K25" s="185"/>
    </row>
    <row r="26" spans="2:11" s="1" customFormat="1" ht="15" customHeight="1">
      <c r="B26" s="188"/>
      <c r="C26" s="311" t="s">
        <v>498</v>
      </c>
      <c r="D26" s="311"/>
      <c r="E26" s="311"/>
      <c r="F26" s="311"/>
      <c r="G26" s="311"/>
      <c r="H26" s="311"/>
      <c r="I26" s="311"/>
      <c r="J26" s="311"/>
      <c r="K26" s="185"/>
    </row>
    <row r="27" spans="2:11" s="1" customFormat="1" ht="15" customHeight="1">
      <c r="B27" s="188"/>
      <c r="C27" s="187"/>
      <c r="D27" s="311" t="s">
        <v>499</v>
      </c>
      <c r="E27" s="311"/>
      <c r="F27" s="311"/>
      <c r="G27" s="311"/>
      <c r="H27" s="311"/>
      <c r="I27" s="311"/>
      <c r="J27" s="311"/>
      <c r="K27" s="185"/>
    </row>
    <row r="28" spans="2:11" s="1" customFormat="1" ht="15" customHeight="1">
      <c r="B28" s="188"/>
      <c r="C28" s="189"/>
      <c r="D28" s="311" t="s">
        <v>500</v>
      </c>
      <c r="E28" s="311"/>
      <c r="F28" s="311"/>
      <c r="G28" s="311"/>
      <c r="H28" s="311"/>
      <c r="I28" s="311"/>
      <c r="J28" s="311"/>
      <c r="K28" s="185"/>
    </row>
    <row r="29" spans="2:11" s="1" customFormat="1" ht="12.75" customHeight="1">
      <c r="B29" s="188"/>
      <c r="C29" s="189"/>
      <c r="D29" s="189"/>
      <c r="E29" s="189"/>
      <c r="F29" s="189"/>
      <c r="G29" s="189"/>
      <c r="H29" s="189"/>
      <c r="I29" s="189"/>
      <c r="J29" s="189"/>
      <c r="K29" s="185"/>
    </row>
    <row r="30" spans="2:11" s="1" customFormat="1" ht="15" customHeight="1">
      <c r="B30" s="188"/>
      <c r="C30" s="189"/>
      <c r="D30" s="311" t="s">
        <v>501</v>
      </c>
      <c r="E30" s="311"/>
      <c r="F30" s="311"/>
      <c r="G30" s="311"/>
      <c r="H30" s="311"/>
      <c r="I30" s="311"/>
      <c r="J30" s="311"/>
      <c r="K30" s="185"/>
    </row>
    <row r="31" spans="2:11" s="1" customFormat="1" ht="15" customHeight="1">
      <c r="B31" s="188"/>
      <c r="C31" s="189"/>
      <c r="D31" s="311" t="s">
        <v>502</v>
      </c>
      <c r="E31" s="311"/>
      <c r="F31" s="311"/>
      <c r="G31" s="311"/>
      <c r="H31" s="311"/>
      <c r="I31" s="311"/>
      <c r="J31" s="311"/>
      <c r="K31" s="185"/>
    </row>
    <row r="32" spans="2:11" s="1" customFormat="1" ht="12.75" customHeight="1">
      <c r="B32" s="188"/>
      <c r="C32" s="189"/>
      <c r="D32" s="189"/>
      <c r="E32" s="189"/>
      <c r="F32" s="189"/>
      <c r="G32" s="189"/>
      <c r="H32" s="189"/>
      <c r="I32" s="189"/>
      <c r="J32" s="189"/>
      <c r="K32" s="185"/>
    </row>
    <row r="33" spans="2:11" s="1" customFormat="1" ht="15" customHeight="1">
      <c r="B33" s="188"/>
      <c r="C33" s="189"/>
      <c r="D33" s="311" t="s">
        <v>503</v>
      </c>
      <c r="E33" s="311"/>
      <c r="F33" s="311"/>
      <c r="G33" s="311"/>
      <c r="H33" s="311"/>
      <c r="I33" s="311"/>
      <c r="J33" s="311"/>
      <c r="K33" s="185"/>
    </row>
    <row r="34" spans="2:11" s="1" customFormat="1" ht="15" customHeight="1">
      <c r="B34" s="188"/>
      <c r="C34" s="189"/>
      <c r="D34" s="311" t="s">
        <v>504</v>
      </c>
      <c r="E34" s="311"/>
      <c r="F34" s="311"/>
      <c r="G34" s="311"/>
      <c r="H34" s="311"/>
      <c r="I34" s="311"/>
      <c r="J34" s="311"/>
      <c r="K34" s="185"/>
    </row>
    <row r="35" spans="2:11" s="1" customFormat="1" ht="15" customHeight="1">
      <c r="B35" s="188"/>
      <c r="C35" s="189"/>
      <c r="D35" s="311" t="s">
        <v>505</v>
      </c>
      <c r="E35" s="311"/>
      <c r="F35" s="311"/>
      <c r="G35" s="311"/>
      <c r="H35" s="311"/>
      <c r="I35" s="311"/>
      <c r="J35" s="311"/>
      <c r="K35" s="185"/>
    </row>
    <row r="36" spans="2:11" s="1" customFormat="1" ht="15" customHeight="1">
      <c r="B36" s="188"/>
      <c r="C36" s="189"/>
      <c r="D36" s="187"/>
      <c r="E36" s="190" t="s">
        <v>82</v>
      </c>
      <c r="F36" s="187"/>
      <c r="G36" s="311" t="s">
        <v>506</v>
      </c>
      <c r="H36" s="311"/>
      <c r="I36" s="311"/>
      <c r="J36" s="311"/>
      <c r="K36" s="185"/>
    </row>
    <row r="37" spans="2:11" s="1" customFormat="1" ht="30.75" customHeight="1">
      <c r="B37" s="188"/>
      <c r="C37" s="189"/>
      <c r="D37" s="187"/>
      <c r="E37" s="190" t="s">
        <v>507</v>
      </c>
      <c r="F37" s="187"/>
      <c r="G37" s="311" t="s">
        <v>508</v>
      </c>
      <c r="H37" s="311"/>
      <c r="I37" s="311"/>
      <c r="J37" s="311"/>
      <c r="K37" s="185"/>
    </row>
    <row r="38" spans="2:11" s="1" customFormat="1" ht="15" customHeight="1">
      <c r="B38" s="188"/>
      <c r="C38" s="189"/>
      <c r="D38" s="187"/>
      <c r="E38" s="190" t="s">
        <v>47</v>
      </c>
      <c r="F38" s="187"/>
      <c r="G38" s="311" t="s">
        <v>509</v>
      </c>
      <c r="H38" s="311"/>
      <c r="I38" s="311"/>
      <c r="J38" s="311"/>
      <c r="K38" s="185"/>
    </row>
    <row r="39" spans="2:11" s="1" customFormat="1" ht="15" customHeight="1">
      <c r="B39" s="188"/>
      <c r="C39" s="189"/>
      <c r="D39" s="187"/>
      <c r="E39" s="190" t="s">
        <v>48</v>
      </c>
      <c r="F39" s="187"/>
      <c r="G39" s="311" t="s">
        <v>510</v>
      </c>
      <c r="H39" s="311"/>
      <c r="I39" s="311"/>
      <c r="J39" s="311"/>
      <c r="K39" s="185"/>
    </row>
    <row r="40" spans="2:11" s="1" customFormat="1" ht="15" customHeight="1">
      <c r="B40" s="188"/>
      <c r="C40" s="189"/>
      <c r="D40" s="187"/>
      <c r="E40" s="190" t="s">
        <v>83</v>
      </c>
      <c r="F40" s="187"/>
      <c r="G40" s="311" t="s">
        <v>511</v>
      </c>
      <c r="H40" s="311"/>
      <c r="I40" s="311"/>
      <c r="J40" s="311"/>
      <c r="K40" s="185"/>
    </row>
    <row r="41" spans="2:11" s="1" customFormat="1" ht="15" customHeight="1">
      <c r="B41" s="188"/>
      <c r="C41" s="189"/>
      <c r="D41" s="187"/>
      <c r="E41" s="190" t="s">
        <v>84</v>
      </c>
      <c r="F41" s="187"/>
      <c r="G41" s="311" t="s">
        <v>512</v>
      </c>
      <c r="H41" s="311"/>
      <c r="I41" s="311"/>
      <c r="J41" s="311"/>
      <c r="K41" s="185"/>
    </row>
    <row r="42" spans="2:11" s="1" customFormat="1" ht="15" customHeight="1">
      <c r="B42" s="188"/>
      <c r="C42" s="189"/>
      <c r="D42" s="187"/>
      <c r="E42" s="190" t="s">
        <v>513</v>
      </c>
      <c r="F42" s="187"/>
      <c r="G42" s="311" t="s">
        <v>514</v>
      </c>
      <c r="H42" s="311"/>
      <c r="I42" s="311"/>
      <c r="J42" s="311"/>
      <c r="K42" s="185"/>
    </row>
    <row r="43" spans="2:11" s="1" customFormat="1" ht="15" customHeight="1">
      <c r="B43" s="188"/>
      <c r="C43" s="189"/>
      <c r="D43" s="187"/>
      <c r="E43" s="190"/>
      <c r="F43" s="187"/>
      <c r="G43" s="311" t="s">
        <v>515</v>
      </c>
      <c r="H43" s="311"/>
      <c r="I43" s="311"/>
      <c r="J43" s="311"/>
      <c r="K43" s="185"/>
    </row>
    <row r="44" spans="2:11" s="1" customFormat="1" ht="15" customHeight="1">
      <c r="B44" s="188"/>
      <c r="C44" s="189"/>
      <c r="D44" s="187"/>
      <c r="E44" s="190" t="s">
        <v>516</v>
      </c>
      <c r="F44" s="187"/>
      <c r="G44" s="311" t="s">
        <v>517</v>
      </c>
      <c r="H44" s="311"/>
      <c r="I44" s="311"/>
      <c r="J44" s="311"/>
      <c r="K44" s="185"/>
    </row>
    <row r="45" spans="2:11" s="1" customFormat="1" ht="15" customHeight="1">
      <c r="B45" s="188"/>
      <c r="C45" s="189"/>
      <c r="D45" s="187"/>
      <c r="E45" s="190" t="s">
        <v>86</v>
      </c>
      <c r="F45" s="187"/>
      <c r="G45" s="311" t="s">
        <v>518</v>
      </c>
      <c r="H45" s="311"/>
      <c r="I45" s="311"/>
      <c r="J45" s="311"/>
      <c r="K45" s="185"/>
    </row>
    <row r="46" spans="2:11" s="1" customFormat="1" ht="12.75" customHeight="1">
      <c r="B46" s="188"/>
      <c r="C46" s="189"/>
      <c r="D46" s="187"/>
      <c r="E46" s="187"/>
      <c r="F46" s="187"/>
      <c r="G46" s="187"/>
      <c r="H46" s="187"/>
      <c r="I46" s="187"/>
      <c r="J46" s="187"/>
      <c r="K46" s="185"/>
    </row>
    <row r="47" spans="2:11" s="1" customFormat="1" ht="15" customHeight="1">
      <c r="B47" s="188"/>
      <c r="C47" s="189"/>
      <c r="D47" s="311" t="s">
        <v>519</v>
      </c>
      <c r="E47" s="311"/>
      <c r="F47" s="311"/>
      <c r="G47" s="311"/>
      <c r="H47" s="311"/>
      <c r="I47" s="311"/>
      <c r="J47" s="311"/>
      <c r="K47" s="185"/>
    </row>
    <row r="48" spans="2:11" s="1" customFormat="1" ht="15" customHeight="1">
      <c r="B48" s="188"/>
      <c r="C48" s="189"/>
      <c r="D48" s="189"/>
      <c r="E48" s="311" t="s">
        <v>520</v>
      </c>
      <c r="F48" s="311"/>
      <c r="G48" s="311"/>
      <c r="H48" s="311"/>
      <c r="I48" s="311"/>
      <c r="J48" s="311"/>
      <c r="K48" s="185"/>
    </row>
    <row r="49" spans="2:11" s="1" customFormat="1" ht="15" customHeight="1">
      <c r="B49" s="188"/>
      <c r="C49" s="189"/>
      <c r="D49" s="189"/>
      <c r="E49" s="311" t="s">
        <v>521</v>
      </c>
      <c r="F49" s="311"/>
      <c r="G49" s="311"/>
      <c r="H49" s="311"/>
      <c r="I49" s="311"/>
      <c r="J49" s="311"/>
      <c r="K49" s="185"/>
    </row>
    <row r="50" spans="2:11" s="1" customFormat="1" ht="15" customHeight="1">
      <c r="B50" s="188"/>
      <c r="C50" s="189"/>
      <c r="D50" s="189"/>
      <c r="E50" s="311" t="s">
        <v>522</v>
      </c>
      <c r="F50" s="311"/>
      <c r="G50" s="311"/>
      <c r="H50" s="311"/>
      <c r="I50" s="311"/>
      <c r="J50" s="311"/>
      <c r="K50" s="185"/>
    </row>
    <row r="51" spans="2:11" s="1" customFormat="1" ht="15" customHeight="1">
      <c r="B51" s="188"/>
      <c r="C51" s="189"/>
      <c r="D51" s="311" t="s">
        <v>523</v>
      </c>
      <c r="E51" s="311"/>
      <c r="F51" s="311"/>
      <c r="G51" s="311"/>
      <c r="H51" s="311"/>
      <c r="I51" s="311"/>
      <c r="J51" s="311"/>
      <c r="K51" s="185"/>
    </row>
    <row r="52" spans="2:11" s="1" customFormat="1" ht="25.5" customHeight="1">
      <c r="B52" s="184"/>
      <c r="C52" s="313" t="s">
        <v>524</v>
      </c>
      <c r="D52" s="313"/>
      <c r="E52" s="313"/>
      <c r="F52" s="313"/>
      <c r="G52" s="313"/>
      <c r="H52" s="313"/>
      <c r="I52" s="313"/>
      <c r="J52" s="313"/>
      <c r="K52" s="185"/>
    </row>
    <row r="53" spans="2:11" s="1" customFormat="1" ht="5.25" customHeight="1">
      <c r="B53" s="184"/>
      <c r="C53" s="186"/>
      <c r="D53" s="186"/>
      <c r="E53" s="186"/>
      <c r="F53" s="186"/>
      <c r="G53" s="186"/>
      <c r="H53" s="186"/>
      <c r="I53" s="186"/>
      <c r="J53" s="186"/>
      <c r="K53" s="185"/>
    </row>
    <row r="54" spans="2:11" s="1" customFormat="1" ht="15" customHeight="1">
      <c r="B54" s="184"/>
      <c r="C54" s="311" t="s">
        <v>525</v>
      </c>
      <c r="D54" s="311"/>
      <c r="E54" s="311"/>
      <c r="F54" s="311"/>
      <c r="G54" s="311"/>
      <c r="H54" s="311"/>
      <c r="I54" s="311"/>
      <c r="J54" s="311"/>
      <c r="K54" s="185"/>
    </row>
    <row r="55" spans="2:11" s="1" customFormat="1" ht="15" customHeight="1">
      <c r="B55" s="184"/>
      <c r="C55" s="311" t="s">
        <v>526</v>
      </c>
      <c r="D55" s="311"/>
      <c r="E55" s="311"/>
      <c r="F55" s="311"/>
      <c r="G55" s="311"/>
      <c r="H55" s="311"/>
      <c r="I55" s="311"/>
      <c r="J55" s="311"/>
      <c r="K55" s="185"/>
    </row>
    <row r="56" spans="2:11" s="1" customFormat="1" ht="12.75" customHeight="1">
      <c r="B56" s="184"/>
      <c r="C56" s="187"/>
      <c r="D56" s="187"/>
      <c r="E56" s="187"/>
      <c r="F56" s="187"/>
      <c r="G56" s="187"/>
      <c r="H56" s="187"/>
      <c r="I56" s="187"/>
      <c r="J56" s="187"/>
      <c r="K56" s="185"/>
    </row>
    <row r="57" spans="2:11" s="1" customFormat="1" ht="15" customHeight="1">
      <c r="B57" s="184"/>
      <c r="C57" s="311" t="s">
        <v>527</v>
      </c>
      <c r="D57" s="311"/>
      <c r="E57" s="311"/>
      <c r="F57" s="311"/>
      <c r="G57" s="311"/>
      <c r="H57" s="311"/>
      <c r="I57" s="311"/>
      <c r="J57" s="311"/>
      <c r="K57" s="185"/>
    </row>
    <row r="58" spans="2:11" s="1" customFormat="1" ht="15" customHeight="1">
      <c r="B58" s="184"/>
      <c r="C58" s="189"/>
      <c r="D58" s="311" t="s">
        <v>528</v>
      </c>
      <c r="E58" s="311"/>
      <c r="F58" s="311"/>
      <c r="G58" s="311"/>
      <c r="H58" s="311"/>
      <c r="I58" s="311"/>
      <c r="J58" s="311"/>
      <c r="K58" s="185"/>
    </row>
    <row r="59" spans="2:11" s="1" customFormat="1" ht="15" customHeight="1">
      <c r="B59" s="184"/>
      <c r="C59" s="189"/>
      <c r="D59" s="311" t="s">
        <v>529</v>
      </c>
      <c r="E59" s="311"/>
      <c r="F59" s="311"/>
      <c r="G59" s="311"/>
      <c r="H59" s="311"/>
      <c r="I59" s="311"/>
      <c r="J59" s="311"/>
      <c r="K59" s="185"/>
    </row>
    <row r="60" spans="2:11" s="1" customFormat="1" ht="15" customHeight="1">
      <c r="B60" s="184"/>
      <c r="C60" s="189"/>
      <c r="D60" s="311" t="s">
        <v>530</v>
      </c>
      <c r="E60" s="311"/>
      <c r="F60" s="311"/>
      <c r="G60" s="311"/>
      <c r="H60" s="311"/>
      <c r="I60" s="311"/>
      <c r="J60" s="311"/>
      <c r="K60" s="185"/>
    </row>
    <row r="61" spans="2:11" s="1" customFormat="1" ht="15" customHeight="1">
      <c r="B61" s="184"/>
      <c r="C61" s="189"/>
      <c r="D61" s="311" t="s">
        <v>531</v>
      </c>
      <c r="E61" s="311"/>
      <c r="F61" s="311"/>
      <c r="G61" s="311"/>
      <c r="H61" s="311"/>
      <c r="I61" s="311"/>
      <c r="J61" s="311"/>
      <c r="K61" s="185"/>
    </row>
    <row r="62" spans="2:11" s="1" customFormat="1" ht="15" customHeight="1">
      <c r="B62" s="184"/>
      <c r="C62" s="189"/>
      <c r="D62" s="315" t="s">
        <v>532</v>
      </c>
      <c r="E62" s="315"/>
      <c r="F62" s="315"/>
      <c r="G62" s="315"/>
      <c r="H62" s="315"/>
      <c r="I62" s="315"/>
      <c r="J62" s="315"/>
      <c r="K62" s="185"/>
    </row>
    <row r="63" spans="2:11" s="1" customFormat="1" ht="15" customHeight="1">
      <c r="B63" s="184"/>
      <c r="C63" s="189"/>
      <c r="D63" s="311" t="s">
        <v>533</v>
      </c>
      <c r="E63" s="311"/>
      <c r="F63" s="311"/>
      <c r="G63" s="311"/>
      <c r="H63" s="311"/>
      <c r="I63" s="311"/>
      <c r="J63" s="311"/>
      <c r="K63" s="185"/>
    </row>
    <row r="64" spans="2:11" s="1" customFormat="1" ht="12.75" customHeight="1">
      <c r="B64" s="184"/>
      <c r="C64" s="189"/>
      <c r="D64" s="189"/>
      <c r="E64" s="192"/>
      <c r="F64" s="189"/>
      <c r="G64" s="189"/>
      <c r="H64" s="189"/>
      <c r="I64" s="189"/>
      <c r="J64" s="189"/>
      <c r="K64" s="185"/>
    </row>
    <row r="65" spans="2:11" s="1" customFormat="1" ht="15" customHeight="1">
      <c r="B65" s="184"/>
      <c r="C65" s="189"/>
      <c r="D65" s="311" t="s">
        <v>534</v>
      </c>
      <c r="E65" s="311"/>
      <c r="F65" s="311"/>
      <c r="G65" s="311"/>
      <c r="H65" s="311"/>
      <c r="I65" s="311"/>
      <c r="J65" s="311"/>
      <c r="K65" s="185"/>
    </row>
    <row r="66" spans="2:11" s="1" customFormat="1" ht="15" customHeight="1">
      <c r="B66" s="184"/>
      <c r="C66" s="189"/>
      <c r="D66" s="315" t="s">
        <v>535</v>
      </c>
      <c r="E66" s="315"/>
      <c r="F66" s="315"/>
      <c r="G66" s="315"/>
      <c r="H66" s="315"/>
      <c r="I66" s="315"/>
      <c r="J66" s="315"/>
      <c r="K66" s="185"/>
    </row>
    <row r="67" spans="2:11" s="1" customFormat="1" ht="15" customHeight="1">
      <c r="B67" s="184"/>
      <c r="C67" s="189"/>
      <c r="D67" s="311" t="s">
        <v>536</v>
      </c>
      <c r="E67" s="311"/>
      <c r="F67" s="311"/>
      <c r="G67" s="311"/>
      <c r="H67" s="311"/>
      <c r="I67" s="311"/>
      <c r="J67" s="311"/>
      <c r="K67" s="185"/>
    </row>
    <row r="68" spans="2:11" s="1" customFormat="1" ht="15" customHeight="1">
      <c r="B68" s="184"/>
      <c r="C68" s="189"/>
      <c r="D68" s="311" t="s">
        <v>537</v>
      </c>
      <c r="E68" s="311"/>
      <c r="F68" s="311"/>
      <c r="G68" s="311"/>
      <c r="H68" s="311"/>
      <c r="I68" s="311"/>
      <c r="J68" s="311"/>
      <c r="K68" s="185"/>
    </row>
    <row r="69" spans="2:11" s="1" customFormat="1" ht="15" customHeight="1">
      <c r="B69" s="184"/>
      <c r="C69" s="189"/>
      <c r="D69" s="311" t="s">
        <v>538</v>
      </c>
      <c r="E69" s="311"/>
      <c r="F69" s="311"/>
      <c r="G69" s="311"/>
      <c r="H69" s="311"/>
      <c r="I69" s="311"/>
      <c r="J69" s="311"/>
      <c r="K69" s="185"/>
    </row>
    <row r="70" spans="2:11" s="1" customFormat="1" ht="15" customHeight="1">
      <c r="B70" s="184"/>
      <c r="C70" s="189"/>
      <c r="D70" s="311" t="s">
        <v>539</v>
      </c>
      <c r="E70" s="311"/>
      <c r="F70" s="311"/>
      <c r="G70" s="311"/>
      <c r="H70" s="311"/>
      <c r="I70" s="311"/>
      <c r="J70" s="311"/>
      <c r="K70" s="185"/>
    </row>
    <row r="71" spans="2:11" s="1" customFormat="1" ht="12.75" customHeight="1">
      <c r="B71" s="193"/>
      <c r="C71" s="194"/>
      <c r="D71" s="194"/>
      <c r="E71" s="194"/>
      <c r="F71" s="194"/>
      <c r="G71" s="194"/>
      <c r="H71" s="194"/>
      <c r="I71" s="194"/>
      <c r="J71" s="194"/>
      <c r="K71" s="195"/>
    </row>
    <row r="72" spans="2:11" s="1" customFormat="1" ht="18.75" customHeight="1">
      <c r="B72" s="196"/>
      <c r="C72" s="196"/>
      <c r="D72" s="196"/>
      <c r="E72" s="196"/>
      <c r="F72" s="196"/>
      <c r="G72" s="196"/>
      <c r="H72" s="196"/>
      <c r="I72" s="196"/>
      <c r="J72" s="196"/>
      <c r="K72" s="197"/>
    </row>
    <row r="73" spans="2:11" s="1" customFormat="1" ht="18.75" customHeight="1">
      <c r="B73" s="197"/>
      <c r="C73" s="197"/>
      <c r="D73" s="197"/>
      <c r="E73" s="197"/>
      <c r="F73" s="197"/>
      <c r="G73" s="197"/>
      <c r="H73" s="197"/>
      <c r="I73" s="197"/>
      <c r="J73" s="197"/>
      <c r="K73" s="197"/>
    </row>
    <row r="74" spans="2:11" s="1" customFormat="1" ht="7.5" customHeight="1">
      <c r="B74" s="198"/>
      <c r="C74" s="199"/>
      <c r="D74" s="199"/>
      <c r="E74" s="199"/>
      <c r="F74" s="199"/>
      <c r="G74" s="199"/>
      <c r="H74" s="199"/>
      <c r="I74" s="199"/>
      <c r="J74" s="199"/>
      <c r="K74" s="200"/>
    </row>
    <row r="75" spans="2:11" s="1" customFormat="1" ht="45" customHeight="1">
      <c r="B75" s="201"/>
      <c r="C75" s="314" t="s">
        <v>540</v>
      </c>
      <c r="D75" s="314"/>
      <c r="E75" s="314"/>
      <c r="F75" s="314"/>
      <c r="G75" s="314"/>
      <c r="H75" s="314"/>
      <c r="I75" s="314"/>
      <c r="J75" s="314"/>
      <c r="K75" s="202"/>
    </row>
    <row r="76" spans="2:11" s="1" customFormat="1" ht="17.25" customHeight="1">
      <c r="B76" s="201"/>
      <c r="C76" s="203" t="s">
        <v>541</v>
      </c>
      <c r="D76" s="203"/>
      <c r="E76" s="203"/>
      <c r="F76" s="203" t="s">
        <v>542</v>
      </c>
      <c r="G76" s="204"/>
      <c r="H76" s="203" t="s">
        <v>48</v>
      </c>
      <c r="I76" s="203" t="s">
        <v>51</v>
      </c>
      <c r="J76" s="203" t="s">
        <v>543</v>
      </c>
      <c r="K76" s="202"/>
    </row>
    <row r="77" spans="2:11" s="1" customFormat="1" ht="17.25" customHeight="1">
      <c r="B77" s="201"/>
      <c r="C77" s="205" t="s">
        <v>544</v>
      </c>
      <c r="D77" s="205"/>
      <c r="E77" s="205"/>
      <c r="F77" s="206" t="s">
        <v>545</v>
      </c>
      <c r="G77" s="207"/>
      <c r="H77" s="205"/>
      <c r="I77" s="205"/>
      <c r="J77" s="205" t="s">
        <v>546</v>
      </c>
      <c r="K77" s="202"/>
    </row>
    <row r="78" spans="2:11" s="1" customFormat="1" ht="5.25" customHeight="1">
      <c r="B78" s="201"/>
      <c r="C78" s="208"/>
      <c r="D78" s="208"/>
      <c r="E78" s="208"/>
      <c r="F78" s="208"/>
      <c r="G78" s="209"/>
      <c r="H78" s="208"/>
      <c r="I78" s="208"/>
      <c r="J78" s="208"/>
      <c r="K78" s="202"/>
    </row>
    <row r="79" spans="2:11" s="1" customFormat="1" ht="15" customHeight="1">
      <c r="B79" s="201"/>
      <c r="C79" s="190" t="s">
        <v>47</v>
      </c>
      <c r="D79" s="210"/>
      <c r="E79" s="210"/>
      <c r="F79" s="211" t="s">
        <v>547</v>
      </c>
      <c r="G79" s="212"/>
      <c r="H79" s="190" t="s">
        <v>548</v>
      </c>
      <c r="I79" s="190" t="s">
        <v>549</v>
      </c>
      <c r="J79" s="190">
        <v>20</v>
      </c>
      <c r="K79" s="202"/>
    </row>
    <row r="80" spans="2:11" s="1" customFormat="1" ht="15" customHeight="1">
      <c r="B80" s="201"/>
      <c r="C80" s="190" t="s">
        <v>550</v>
      </c>
      <c r="D80" s="190"/>
      <c r="E80" s="190"/>
      <c r="F80" s="211" t="s">
        <v>547</v>
      </c>
      <c r="G80" s="212"/>
      <c r="H80" s="190" t="s">
        <v>551</v>
      </c>
      <c r="I80" s="190" t="s">
        <v>549</v>
      </c>
      <c r="J80" s="190">
        <v>120</v>
      </c>
      <c r="K80" s="202"/>
    </row>
    <row r="81" spans="2:11" s="1" customFormat="1" ht="15" customHeight="1">
      <c r="B81" s="213"/>
      <c r="C81" s="190" t="s">
        <v>552</v>
      </c>
      <c r="D81" s="190"/>
      <c r="E81" s="190"/>
      <c r="F81" s="211" t="s">
        <v>553</v>
      </c>
      <c r="G81" s="212"/>
      <c r="H81" s="190" t="s">
        <v>554</v>
      </c>
      <c r="I81" s="190" t="s">
        <v>549</v>
      </c>
      <c r="J81" s="190">
        <v>50</v>
      </c>
      <c r="K81" s="202"/>
    </row>
    <row r="82" spans="2:11" s="1" customFormat="1" ht="15" customHeight="1">
      <c r="B82" s="213"/>
      <c r="C82" s="190" t="s">
        <v>555</v>
      </c>
      <c r="D82" s="190"/>
      <c r="E82" s="190"/>
      <c r="F82" s="211" t="s">
        <v>547</v>
      </c>
      <c r="G82" s="212"/>
      <c r="H82" s="190" t="s">
        <v>556</v>
      </c>
      <c r="I82" s="190" t="s">
        <v>557</v>
      </c>
      <c r="J82" s="190"/>
      <c r="K82" s="202"/>
    </row>
    <row r="83" spans="2:11" s="1" customFormat="1" ht="15" customHeight="1">
      <c r="B83" s="213"/>
      <c r="C83" s="214" t="s">
        <v>558</v>
      </c>
      <c r="D83" s="214"/>
      <c r="E83" s="214"/>
      <c r="F83" s="215" t="s">
        <v>553</v>
      </c>
      <c r="G83" s="214"/>
      <c r="H83" s="214" t="s">
        <v>559</v>
      </c>
      <c r="I83" s="214" t="s">
        <v>549</v>
      </c>
      <c r="J83" s="214">
        <v>15</v>
      </c>
      <c r="K83" s="202"/>
    </row>
    <row r="84" spans="2:11" s="1" customFormat="1" ht="15" customHeight="1">
      <c r="B84" s="213"/>
      <c r="C84" s="214" t="s">
        <v>560</v>
      </c>
      <c r="D84" s="214"/>
      <c r="E84" s="214"/>
      <c r="F84" s="215" t="s">
        <v>553</v>
      </c>
      <c r="G84" s="214"/>
      <c r="H84" s="214" t="s">
        <v>561</v>
      </c>
      <c r="I84" s="214" t="s">
        <v>549</v>
      </c>
      <c r="J84" s="214">
        <v>15</v>
      </c>
      <c r="K84" s="202"/>
    </row>
    <row r="85" spans="2:11" s="1" customFormat="1" ht="15" customHeight="1">
      <c r="B85" s="213"/>
      <c r="C85" s="214" t="s">
        <v>562</v>
      </c>
      <c r="D85" s="214"/>
      <c r="E85" s="214"/>
      <c r="F85" s="215" t="s">
        <v>553</v>
      </c>
      <c r="G85" s="214"/>
      <c r="H85" s="214" t="s">
        <v>563</v>
      </c>
      <c r="I85" s="214" t="s">
        <v>549</v>
      </c>
      <c r="J85" s="214">
        <v>20</v>
      </c>
      <c r="K85" s="202"/>
    </row>
    <row r="86" spans="2:11" s="1" customFormat="1" ht="15" customHeight="1">
      <c r="B86" s="213"/>
      <c r="C86" s="214" t="s">
        <v>564</v>
      </c>
      <c r="D86" s="214"/>
      <c r="E86" s="214"/>
      <c r="F86" s="215" t="s">
        <v>553</v>
      </c>
      <c r="G86" s="214"/>
      <c r="H86" s="214" t="s">
        <v>565</v>
      </c>
      <c r="I86" s="214" t="s">
        <v>549</v>
      </c>
      <c r="J86" s="214">
        <v>20</v>
      </c>
      <c r="K86" s="202"/>
    </row>
    <row r="87" spans="2:11" s="1" customFormat="1" ht="15" customHeight="1">
      <c r="B87" s="213"/>
      <c r="C87" s="190" t="s">
        <v>566</v>
      </c>
      <c r="D87" s="190"/>
      <c r="E87" s="190"/>
      <c r="F87" s="211" t="s">
        <v>553</v>
      </c>
      <c r="G87" s="212"/>
      <c r="H87" s="190" t="s">
        <v>567</v>
      </c>
      <c r="I87" s="190" t="s">
        <v>549</v>
      </c>
      <c r="J87" s="190">
        <v>50</v>
      </c>
      <c r="K87" s="202"/>
    </row>
    <row r="88" spans="2:11" s="1" customFormat="1" ht="15" customHeight="1">
      <c r="B88" s="213"/>
      <c r="C88" s="190" t="s">
        <v>568</v>
      </c>
      <c r="D88" s="190"/>
      <c r="E88" s="190"/>
      <c r="F88" s="211" t="s">
        <v>553</v>
      </c>
      <c r="G88" s="212"/>
      <c r="H88" s="190" t="s">
        <v>569</v>
      </c>
      <c r="I88" s="190" t="s">
        <v>549</v>
      </c>
      <c r="J88" s="190">
        <v>20</v>
      </c>
      <c r="K88" s="202"/>
    </row>
    <row r="89" spans="2:11" s="1" customFormat="1" ht="15" customHeight="1">
      <c r="B89" s="213"/>
      <c r="C89" s="190" t="s">
        <v>570</v>
      </c>
      <c r="D89" s="190"/>
      <c r="E89" s="190"/>
      <c r="F89" s="211" t="s">
        <v>553</v>
      </c>
      <c r="G89" s="212"/>
      <c r="H89" s="190" t="s">
        <v>571</v>
      </c>
      <c r="I89" s="190" t="s">
        <v>549</v>
      </c>
      <c r="J89" s="190">
        <v>20</v>
      </c>
      <c r="K89" s="202"/>
    </row>
    <row r="90" spans="2:11" s="1" customFormat="1" ht="15" customHeight="1">
      <c r="B90" s="213"/>
      <c r="C90" s="190" t="s">
        <v>572</v>
      </c>
      <c r="D90" s="190"/>
      <c r="E90" s="190"/>
      <c r="F90" s="211" t="s">
        <v>553</v>
      </c>
      <c r="G90" s="212"/>
      <c r="H90" s="190" t="s">
        <v>573</v>
      </c>
      <c r="I90" s="190" t="s">
        <v>549</v>
      </c>
      <c r="J90" s="190">
        <v>50</v>
      </c>
      <c r="K90" s="202"/>
    </row>
    <row r="91" spans="2:11" s="1" customFormat="1" ht="15" customHeight="1">
      <c r="B91" s="213"/>
      <c r="C91" s="190" t="s">
        <v>574</v>
      </c>
      <c r="D91" s="190"/>
      <c r="E91" s="190"/>
      <c r="F91" s="211" t="s">
        <v>553</v>
      </c>
      <c r="G91" s="212"/>
      <c r="H91" s="190" t="s">
        <v>574</v>
      </c>
      <c r="I91" s="190" t="s">
        <v>549</v>
      </c>
      <c r="J91" s="190">
        <v>50</v>
      </c>
      <c r="K91" s="202"/>
    </row>
    <row r="92" spans="2:11" s="1" customFormat="1" ht="15" customHeight="1">
      <c r="B92" s="213"/>
      <c r="C92" s="190" t="s">
        <v>575</v>
      </c>
      <c r="D92" s="190"/>
      <c r="E92" s="190"/>
      <c r="F92" s="211" t="s">
        <v>553</v>
      </c>
      <c r="G92" s="212"/>
      <c r="H92" s="190" t="s">
        <v>576</v>
      </c>
      <c r="I92" s="190" t="s">
        <v>549</v>
      </c>
      <c r="J92" s="190">
        <v>255</v>
      </c>
      <c r="K92" s="202"/>
    </row>
    <row r="93" spans="2:11" s="1" customFormat="1" ht="15" customHeight="1">
      <c r="B93" s="213"/>
      <c r="C93" s="190" t="s">
        <v>577</v>
      </c>
      <c r="D93" s="190"/>
      <c r="E93" s="190"/>
      <c r="F93" s="211" t="s">
        <v>547</v>
      </c>
      <c r="G93" s="212"/>
      <c r="H93" s="190" t="s">
        <v>578</v>
      </c>
      <c r="I93" s="190" t="s">
        <v>579</v>
      </c>
      <c r="J93" s="190"/>
      <c r="K93" s="202"/>
    </row>
    <row r="94" spans="2:11" s="1" customFormat="1" ht="15" customHeight="1">
      <c r="B94" s="213"/>
      <c r="C94" s="190" t="s">
        <v>580</v>
      </c>
      <c r="D94" s="190"/>
      <c r="E94" s="190"/>
      <c r="F94" s="211" t="s">
        <v>547</v>
      </c>
      <c r="G94" s="212"/>
      <c r="H94" s="190" t="s">
        <v>581</v>
      </c>
      <c r="I94" s="190" t="s">
        <v>582</v>
      </c>
      <c r="J94" s="190"/>
      <c r="K94" s="202"/>
    </row>
    <row r="95" spans="2:11" s="1" customFormat="1" ht="15" customHeight="1">
      <c r="B95" s="213"/>
      <c r="C95" s="190" t="s">
        <v>583</v>
      </c>
      <c r="D95" s="190"/>
      <c r="E95" s="190"/>
      <c r="F95" s="211" t="s">
        <v>547</v>
      </c>
      <c r="G95" s="212"/>
      <c r="H95" s="190" t="s">
        <v>583</v>
      </c>
      <c r="I95" s="190" t="s">
        <v>582</v>
      </c>
      <c r="J95" s="190"/>
      <c r="K95" s="202"/>
    </row>
    <row r="96" spans="2:11" s="1" customFormat="1" ht="15" customHeight="1">
      <c r="B96" s="213"/>
      <c r="C96" s="190" t="s">
        <v>32</v>
      </c>
      <c r="D96" s="190"/>
      <c r="E96" s="190"/>
      <c r="F96" s="211" t="s">
        <v>547</v>
      </c>
      <c r="G96" s="212"/>
      <c r="H96" s="190" t="s">
        <v>584</v>
      </c>
      <c r="I96" s="190" t="s">
        <v>582</v>
      </c>
      <c r="J96" s="190"/>
      <c r="K96" s="202"/>
    </row>
    <row r="97" spans="2:11" s="1" customFormat="1" ht="15" customHeight="1">
      <c r="B97" s="213"/>
      <c r="C97" s="190" t="s">
        <v>42</v>
      </c>
      <c r="D97" s="190"/>
      <c r="E97" s="190"/>
      <c r="F97" s="211" t="s">
        <v>547</v>
      </c>
      <c r="G97" s="212"/>
      <c r="H97" s="190" t="s">
        <v>585</v>
      </c>
      <c r="I97" s="190" t="s">
        <v>582</v>
      </c>
      <c r="J97" s="190"/>
      <c r="K97" s="202"/>
    </row>
    <row r="98" spans="2:11" s="1" customFormat="1" ht="15" customHeight="1">
      <c r="B98" s="216"/>
      <c r="C98" s="217"/>
      <c r="D98" s="217"/>
      <c r="E98" s="217"/>
      <c r="F98" s="217"/>
      <c r="G98" s="217"/>
      <c r="H98" s="217"/>
      <c r="I98" s="217"/>
      <c r="J98" s="217"/>
      <c r="K98" s="218"/>
    </row>
    <row r="99" spans="2:11" s="1" customFormat="1" ht="18.7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19"/>
    </row>
    <row r="100" spans="2:11" s="1" customFormat="1" ht="18.75" customHeight="1"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</row>
    <row r="101" spans="2:11" s="1" customFormat="1" ht="7.5" customHeight="1">
      <c r="B101" s="198"/>
      <c r="C101" s="199"/>
      <c r="D101" s="199"/>
      <c r="E101" s="199"/>
      <c r="F101" s="199"/>
      <c r="G101" s="199"/>
      <c r="H101" s="199"/>
      <c r="I101" s="199"/>
      <c r="J101" s="199"/>
      <c r="K101" s="200"/>
    </row>
    <row r="102" spans="2:11" s="1" customFormat="1" ht="45" customHeight="1">
      <c r="B102" s="201"/>
      <c r="C102" s="314" t="s">
        <v>586</v>
      </c>
      <c r="D102" s="314"/>
      <c r="E102" s="314"/>
      <c r="F102" s="314"/>
      <c r="G102" s="314"/>
      <c r="H102" s="314"/>
      <c r="I102" s="314"/>
      <c r="J102" s="314"/>
      <c r="K102" s="202"/>
    </row>
    <row r="103" spans="2:11" s="1" customFormat="1" ht="17.25" customHeight="1">
      <c r="B103" s="201"/>
      <c r="C103" s="203" t="s">
        <v>541</v>
      </c>
      <c r="D103" s="203"/>
      <c r="E103" s="203"/>
      <c r="F103" s="203" t="s">
        <v>542</v>
      </c>
      <c r="G103" s="204"/>
      <c r="H103" s="203" t="s">
        <v>48</v>
      </c>
      <c r="I103" s="203" t="s">
        <v>51</v>
      </c>
      <c r="J103" s="203" t="s">
        <v>543</v>
      </c>
      <c r="K103" s="202"/>
    </row>
    <row r="104" spans="2:11" s="1" customFormat="1" ht="17.25" customHeight="1">
      <c r="B104" s="201"/>
      <c r="C104" s="205" t="s">
        <v>544</v>
      </c>
      <c r="D104" s="205"/>
      <c r="E104" s="205"/>
      <c r="F104" s="206" t="s">
        <v>545</v>
      </c>
      <c r="G104" s="207"/>
      <c r="H104" s="205"/>
      <c r="I104" s="205"/>
      <c r="J104" s="205" t="s">
        <v>546</v>
      </c>
      <c r="K104" s="202"/>
    </row>
    <row r="105" spans="2:11" s="1" customFormat="1" ht="5.25" customHeight="1">
      <c r="B105" s="201"/>
      <c r="C105" s="203"/>
      <c r="D105" s="203"/>
      <c r="E105" s="203"/>
      <c r="F105" s="203"/>
      <c r="G105" s="221"/>
      <c r="H105" s="203"/>
      <c r="I105" s="203"/>
      <c r="J105" s="203"/>
      <c r="K105" s="202"/>
    </row>
    <row r="106" spans="2:11" s="1" customFormat="1" ht="15" customHeight="1">
      <c r="B106" s="201"/>
      <c r="C106" s="190" t="s">
        <v>47</v>
      </c>
      <c r="D106" s="210"/>
      <c r="E106" s="210"/>
      <c r="F106" s="211" t="s">
        <v>547</v>
      </c>
      <c r="G106" s="190"/>
      <c r="H106" s="190" t="s">
        <v>587</v>
      </c>
      <c r="I106" s="190" t="s">
        <v>549</v>
      </c>
      <c r="J106" s="190">
        <v>20</v>
      </c>
      <c r="K106" s="202"/>
    </row>
    <row r="107" spans="2:11" s="1" customFormat="1" ht="15" customHeight="1">
      <c r="B107" s="201"/>
      <c r="C107" s="190" t="s">
        <v>550</v>
      </c>
      <c r="D107" s="190"/>
      <c r="E107" s="190"/>
      <c r="F107" s="211" t="s">
        <v>547</v>
      </c>
      <c r="G107" s="190"/>
      <c r="H107" s="190" t="s">
        <v>587</v>
      </c>
      <c r="I107" s="190" t="s">
        <v>549</v>
      </c>
      <c r="J107" s="190">
        <v>120</v>
      </c>
      <c r="K107" s="202"/>
    </row>
    <row r="108" spans="2:11" s="1" customFormat="1" ht="15" customHeight="1">
      <c r="B108" s="213"/>
      <c r="C108" s="190" t="s">
        <v>552</v>
      </c>
      <c r="D108" s="190"/>
      <c r="E108" s="190"/>
      <c r="F108" s="211" t="s">
        <v>553</v>
      </c>
      <c r="G108" s="190"/>
      <c r="H108" s="190" t="s">
        <v>587</v>
      </c>
      <c r="I108" s="190" t="s">
        <v>549</v>
      </c>
      <c r="J108" s="190">
        <v>50</v>
      </c>
      <c r="K108" s="202"/>
    </row>
    <row r="109" spans="2:11" s="1" customFormat="1" ht="15" customHeight="1">
      <c r="B109" s="213"/>
      <c r="C109" s="190" t="s">
        <v>555</v>
      </c>
      <c r="D109" s="190"/>
      <c r="E109" s="190"/>
      <c r="F109" s="211" t="s">
        <v>547</v>
      </c>
      <c r="G109" s="190"/>
      <c r="H109" s="190" t="s">
        <v>587</v>
      </c>
      <c r="I109" s="190" t="s">
        <v>557</v>
      </c>
      <c r="J109" s="190"/>
      <c r="K109" s="202"/>
    </row>
    <row r="110" spans="2:11" s="1" customFormat="1" ht="15" customHeight="1">
      <c r="B110" s="213"/>
      <c r="C110" s="190" t="s">
        <v>566</v>
      </c>
      <c r="D110" s="190"/>
      <c r="E110" s="190"/>
      <c r="F110" s="211" t="s">
        <v>553</v>
      </c>
      <c r="G110" s="190"/>
      <c r="H110" s="190" t="s">
        <v>587</v>
      </c>
      <c r="I110" s="190" t="s">
        <v>549</v>
      </c>
      <c r="J110" s="190">
        <v>50</v>
      </c>
      <c r="K110" s="202"/>
    </row>
    <row r="111" spans="2:11" s="1" customFormat="1" ht="15" customHeight="1">
      <c r="B111" s="213"/>
      <c r="C111" s="190" t="s">
        <v>574</v>
      </c>
      <c r="D111" s="190"/>
      <c r="E111" s="190"/>
      <c r="F111" s="211" t="s">
        <v>553</v>
      </c>
      <c r="G111" s="190"/>
      <c r="H111" s="190" t="s">
        <v>587</v>
      </c>
      <c r="I111" s="190" t="s">
        <v>549</v>
      </c>
      <c r="J111" s="190">
        <v>50</v>
      </c>
      <c r="K111" s="202"/>
    </row>
    <row r="112" spans="2:11" s="1" customFormat="1" ht="15" customHeight="1">
      <c r="B112" s="213"/>
      <c r="C112" s="190" t="s">
        <v>572</v>
      </c>
      <c r="D112" s="190"/>
      <c r="E112" s="190"/>
      <c r="F112" s="211" t="s">
        <v>553</v>
      </c>
      <c r="G112" s="190"/>
      <c r="H112" s="190" t="s">
        <v>587</v>
      </c>
      <c r="I112" s="190" t="s">
        <v>549</v>
      </c>
      <c r="J112" s="190">
        <v>50</v>
      </c>
      <c r="K112" s="202"/>
    </row>
    <row r="113" spans="2:11" s="1" customFormat="1" ht="15" customHeight="1">
      <c r="B113" s="213"/>
      <c r="C113" s="190" t="s">
        <v>47</v>
      </c>
      <c r="D113" s="190"/>
      <c r="E113" s="190"/>
      <c r="F113" s="211" t="s">
        <v>547</v>
      </c>
      <c r="G113" s="190"/>
      <c r="H113" s="190" t="s">
        <v>588</v>
      </c>
      <c r="I113" s="190" t="s">
        <v>549</v>
      </c>
      <c r="J113" s="190">
        <v>20</v>
      </c>
      <c r="K113" s="202"/>
    </row>
    <row r="114" spans="2:11" s="1" customFormat="1" ht="15" customHeight="1">
      <c r="B114" s="213"/>
      <c r="C114" s="190" t="s">
        <v>589</v>
      </c>
      <c r="D114" s="190"/>
      <c r="E114" s="190"/>
      <c r="F114" s="211" t="s">
        <v>547</v>
      </c>
      <c r="G114" s="190"/>
      <c r="H114" s="190" t="s">
        <v>590</v>
      </c>
      <c r="I114" s="190" t="s">
        <v>549</v>
      </c>
      <c r="J114" s="190">
        <v>120</v>
      </c>
      <c r="K114" s="202"/>
    </row>
    <row r="115" spans="2:11" s="1" customFormat="1" ht="15" customHeight="1">
      <c r="B115" s="213"/>
      <c r="C115" s="190" t="s">
        <v>32</v>
      </c>
      <c r="D115" s="190"/>
      <c r="E115" s="190"/>
      <c r="F115" s="211" t="s">
        <v>547</v>
      </c>
      <c r="G115" s="190"/>
      <c r="H115" s="190" t="s">
        <v>591</v>
      </c>
      <c r="I115" s="190" t="s">
        <v>582</v>
      </c>
      <c r="J115" s="190"/>
      <c r="K115" s="202"/>
    </row>
    <row r="116" spans="2:11" s="1" customFormat="1" ht="15" customHeight="1">
      <c r="B116" s="213"/>
      <c r="C116" s="190" t="s">
        <v>42</v>
      </c>
      <c r="D116" s="190"/>
      <c r="E116" s="190"/>
      <c r="F116" s="211" t="s">
        <v>547</v>
      </c>
      <c r="G116" s="190"/>
      <c r="H116" s="190" t="s">
        <v>592</v>
      </c>
      <c r="I116" s="190" t="s">
        <v>582</v>
      </c>
      <c r="J116" s="190"/>
      <c r="K116" s="202"/>
    </row>
    <row r="117" spans="2:11" s="1" customFormat="1" ht="15" customHeight="1">
      <c r="B117" s="213"/>
      <c r="C117" s="190" t="s">
        <v>51</v>
      </c>
      <c r="D117" s="190"/>
      <c r="E117" s="190"/>
      <c r="F117" s="211" t="s">
        <v>547</v>
      </c>
      <c r="G117" s="190"/>
      <c r="H117" s="190" t="s">
        <v>593</v>
      </c>
      <c r="I117" s="190" t="s">
        <v>594</v>
      </c>
      <c r="J117" s="190"/>
      <c r="K117" s="202"/>
    </row>
    <row r="118" spans="2:11" s="1" customFormat="1" ht="15" customHeight="1">
      <c r="B118" s="216"/>
      <c r="C118" s="222"/>
      <c r="D118" s="222"/>
      <c r="E118" s="222"/>
      <c r="F118" s="222"/>
      <c r="G118" s="222"/>
      <c r="H118" s="222"/>
      <c r="I118" s="222"/>
      <c r="J118" s="222"/>
      <c r="K118" s="218"/>
    </row>
    <row r="119" spans="2:11" s="1" customFormat="1" ht="18.75" customHeight="1">
      <c r="B119" s="223"/>
      <c r="C119" s="224"/>
      <c r="D119" s="224"/>
      <c r="E119" s="224"/>
      <c r="F119" s="225"/>
      <c r="G119" s="224"/>
      <c r="H119" s="224"/>
      <c r="I119" s="224"/>
      <c r="J119" s="224"/>
      <c r="K119" s="223"/>
    </row>
    <row r="120" spans="2:11" s="1" customFormat="1" ht="18.75" customHeight="1"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</row>
    <row r="121" spans="2:11" s="1" customFormat="1" ht="7.5" customHeight="1">
      <c r="B121" s="226"/>
      <c r="C121" s="227"/>
      <c r="D121" s="227"/>
      <c r="E121" s="227"/>
      <c r="F121" s="227"/>
      <c r="G121" s="227"/>
      <c r="H121" s="227"/>
      <c r="I121" s="227"/>
      <c r="J121" s="227"/>
      <c r="K121" s="228"/>
    </row>
    <row r="122" spans="2:11" s="1" customFormat="1" ht="45" customHeight="1">
      <c r="B122" s="229"/>
      <c r="C122" s="312" t="s">
        <v>595</v>
      </c>
      <c r="D122" s="312"/>
      <c r="E122" s="312"/>
      <c r="F122" s="312"/>
      <c r="G122" s="312"/>
      <c r="H122" s="312"/>
      <c r="I122" s="312"/>
      <c r="J122" s="312"/>
      <c r="K122" s="230"/>
    </row>
    <row r="123" spans="2:11" s="1" customFormat="1" ht="17.25" customHeight="1">
      <c r="B123" s="231"/>
      <c r="C123" s="203" t="s">
        <v>541</v>
      </c>
      <c r="D123" s="203"/>
      <c r="E123" s="203"/>
      <c r="F123" s="203" t="s">
        <v>542</v>
      </c>
      <c r="G123" s="204"/>
      <c r="H123" s="203" t="s">
        <v>48</v>
      </c>
      <c r="I123" s="203" t="s">
        <v>51</v>
      </c>
      <c r="J123" s="203" t="s">
        <v>543</v>
      </c>
      <c r="K123" s="232"/>
    </row>
    <row r="124" spans="2:11" s="1" customFormat="1" ht="17.25" customHeight="1">
      <c r="B124" s="231"/>
      <c r="C124" s="205" t="s">
        <v>544</v>
      </c>
      <c r="D124" s="205"/>
      <c r="E124" s="205"/>
      <c r="F124" s="206" t="s">
        <v>545</v>
      </c>
      <c r="G124" s="207"/>
      <c r="H124" s="205"/>
      <c r="I124" s="205"/>
      <c r="J124" s="205" t="s">
        <v>546</v>
      </c>
      <c r="K124" s="232"/>
    </row>
    <row r="125" spans="2:11" s="1" customFormat="1" ht="5.25" customHeight="1">
      <c r="B125" s="233"/>
      <c r="C125" s="208"/>
      <c r="D125" s="208"/>
      <c r="E125" s="208"/>
      <c r="F125" s="208"/>
      <c r="G125" s="234"/>
      <c r="H125" s="208"/>
      <c r="I125" s="208"/>
      <c r="J125" s="208"/>
      <c r="K125" s="235"/>
    </row>
    <row r="126" spans="2:11" s="1" customFormat="1" ht="15" customHeight="1">
      <c r="B126" s="233"/>
      <c r="C126" s="190" t="s">
        <v>550</v>
      </c>
      <c r="D126" s="210"/>
      <c r="E126" s="210"/>
      <c r="F126" s="211" t="s">
        <v>547</v>
      </c>
      <c r="G126" s="190"/>
      <c r="H126" s="190" t="s">
        <v>587</v>
      </c>
      <c r="I126" s="190" t="s">
        <v>549</v>
      </c>
      <c r="J126" s="190">
        <v>120</v>
      </c>
      <c r="K126" s="236"/>
    </row>
    <row r="127" spans="2:11" s="1" customFormat="1" ht="15" customHeight="1">
      <c r="B127" s="233"/>
      <c r="C127" s="190" t="s">
        <v>596</v>
      </c>
      <c r="D127" s="190"/>
      <c r="E127" s="190"/>
      <c r="F127" s="211" t="s">
        <v>547</v>
      </c>
      <c r="G127" s="190"/>
      <c r="H127" s="190" t="s">
        <v>597</v>
      </c>
      <c r="I127" s="190" t="s">
        <v>549</v>
      </c>
      <c r="J127" s="190" t="s">
        <v>598</v>
      </c>
      <c r="K127" s="236"/>
    </row>
    <row r="128" spans="2:11" s="1" customFormat="1" ht="15" customHeight="1">
      <c r="B128" s="233"/>
      <c r="C128" s="190" t="s">
        <v>495</v>
      </c>
      <c r="D128" s="190"/>
      <c r="E128" s="190"/>
      <c r="F128" s="211" t="s">
        <v>547</v>
      </c>
      <c r="G128" s="190"/>
      <c r="H128" s="190" t="s">
        <v>599</v>
      </c>
      <c r="I128" s="190" t="s">
        <v>549</v>
      </c>
      <c r="J128" s="190" t="s">
        <v>598</v>
      </c>
      <c r="K128" s="236"/>
    </row>
    <row r="129" spans="2:11" s="1" customFormat="1" ht="15" customHeight="1">
      <c r="B129" s="233"/>
      <c r="C129" s="190" t="s">
        <v>558</v>
      </c>
      <c r="D129" s="190"/>
      <c r="E129" s="190"/>
      <c r="F129" s="211" t="s">
        <v>553</v>
      </c>
      <c r="G129" s="190"/>
      <c r="H129" s="190" t="s">
        <v>559</v>
      </c>
      <c r="I129" s="190" t="s">
        <v>549</v>
      </c>
      <c r="J129" s="190">
        <v>15</v>
      </c>
      <c r="K129" s="236"/>
    </row>
    <row r="130" spans="2:11" s="1" customFormat="1" ht="15" customHeight="1">
      <c r="B130" s="233"/>
      <c r="C130" s="214" t="s">
        <v>560</v>
      </c>
      <c r="D130" s="214"/>
      <c r="E130" s="214"/>
      <c r="F130" s="215" t="s">
        <v>553</v>
      </c>
      <c r="G130" s="214"/>
      <c r="H130" s="214" t="s">
        <v>561</v>
      </c>
      <c r="I130" s="214" t="s">
        <v>549</v>
      </c>
      <c r="J130" s="214">
        <v>15</v>
      </c>
      <c r="K130" s="236"/>
    </row>
    <row r="131" spans="2:11" s="1" customFormat="1" ht="15" customHeight="1">
      <c r="B131" s="233"/>
      <c r="C131" s="214" t="s">
        <v>562</v>
      </c>
      <c r="D131" s="214"/>
      <c r="E131" s="214"/>
      <c r="F131" s="215" t="s">
        <v>553</v>
      </c>
      <c r="G131" s="214"/>
      <c r="H131" s="214" t="s">
        <v>563</v>
      </c>
      <c r="I131" s="214" t="s">
        <v>549</v>
      </c>
      <c r="J131" s="214">
        <v>20</v>
      </c>
      <c r="K131" s="236"/>
    </row>
    <row r="132" spans="2:11" s="1" customFormat="1" ht="15" customHeight="1">
      <c r="B132" s="233"/>
      <c r="C132" s="214" t="s">
        <v>564</v>
      </c>
      <c r="D132" s="214"/>
      <c r="E132" s="214"/>
      <c r="F132" s="215" t="s">
        <v>553</v>
      </c>
      <c r="G132" s="214"/>
      <c r="H132" s="214" t="s">
        <v>565</v>
      </c>
      <c r="I132" s="214" t="s">
        <v>549</v>
      </c>
      <c r="J132" s="214">
        <v>20</v>
      </c>
      <c r="K132" s="236"/>
    </row>
    <row r="133" spans="2:11" s="1" customFormat="1" ht="15" customHeight="1">
      <c r="B133" s="233"/>
      <c r="C133" s="190" t="s">
        <v>552</v>
      </c>
      <c r="D133" s="190"/>
      <c r="E133" s="190"/>
      <c r="F133" s="211" t="s">
        <v>553</v>
      </c>
      <c r="G133" s="190"/>
      <c r="H133" s="190" t="s">
        <v>587</v>
      </c>
      <c r="I133" s="190" t="s">
        <v>549</v>
      </c>
      <c r="J133" s="190">
        <v>50</v>
      </c>
      <c r="K133" s="236"/>
    </row>
    <row r="134" spans="2:11" s="1" customFormat="1" ht="15" customHeight="1">
      <c r="B134" s="233"/>
      <c r="C134" s="190" t="s">
        <v>566</v>
      </c>
      <c r="D134" s="190"/>
      <c r="E134" s="190"/>
      <c r="F134" s="211" t="s">
        <v>553</v>
      </c>
      <c r="G134" s="190"/>
      <c r="H134" s="190" t="s">
        <v>587</v>
      </c>
      <c r="I134" s="190" t="s">
        <v>549</v>
      </c>
      <c r="J134" s="190">
        <v>50</v>
      </c>
      <c r="K134" s="236"/>
    </row>
    <row r="135" spans="2:11" s="1" customFormat="1" ht="15" customHeight="1">
      <c r="B135" s="233"/>
      <c r="C135" s="190" t="s">
        <v>572</v>
      </c>
      <c r="D135" s="190"/>
      <c r="E135" s="190"/>
      <c r="F135" s="211" t="s">
        <v>553</v>
      </c>
      <c r="G135" s="190"/>
      <c r="H135" s="190" t="s">
        <v>587</v>
      </c>
      <c r="I135" s="190" t="s">
        <v>549</v>
      </c>
      <c r="J135" s="190">
        <v>50</v>
      </c>
      <c r="K135" s="236"/>
    </row>
    <row r="136" spans="2:11" s="1" customFormat="1" ht="15" customHeight="1">
      <c r="B136" s="233"/>
      <c r="C136" s="190" t="s">
        <v>574</v>
      </c>
      <c r="D136" s="190"/>
      <c r="E136" s="190"/>
      <c r="F136" s="211" t="s">
        <v>553</v>
      </c>
      <c r="G136" s="190"/>
      <c r="H136" s="190" t="s">
        <v>587</v>
      </c>
      <c r="I136" s="190" t="s">
        <v>549</v>
      </c>
      <c r="J136" s="190">
        <v>50</v>
      </c>
      <c r="K136" s="236"/>
    </row>
    <row r="137" spans="2:11" s="1" customFormat="1" ht="15" customHeight="1">
      <c r="B137" s="233"/>
      <c r="C137" s="190" t="s">
        <v>575</v>
      </c>
      <c r="D137" s="190"/>
      <c r="E137" s="190"/>
      <c r="F137" s="211" t="s">
        <v>553</v>
      </c>
      <c r="G137" s="190"/>
      <c r="H137" s="190" t="s">
        <v>600</v>
      </c>
      <c r="I137" s="190" t="s">
        <v>549</v>
      </c>
      <c r="J137" s="190">
        <v>255</v>
      </c>
      <c r="K137" s="236"/>
    </row>
    <row r="138" spans="2:11" s="1" customFormat="1" ht="15" customHeight="1">
      <c r="B138" s="233"/>
      <c r="C138" s="190" t="s">
        <v>577</v>
      </c>
      <c r="D138" s="190"/>
      <c r="E138" s="190"/>
      <c r="F138" s="211" t="s">
        <v>547</v>
      </c>
      <c r="G138" s="190"/>
      <c r="H138" s="190" t="s">
        <v>601</v>
      </c>
      <c r="I138" s="190" t="s">
        <v>579</v>
      </c>
      <c r="J138" s="190"/>
      <c r="K138" s="236"/>
    </row>
    <row r="139" spans="2:11" s="1" customFormat="1" ht="15" customHeight="1">
      <c r="B139" s="233"/>
      <c r="C139" s="190" t="s">
        <v>580</v>
      </c>
      <c r="D139" s="190"/>
      <c r="E139" s="190"/>
      <c r="F139" s="211" t="s">
        <v>547</v>
      </c>
      <c r="G139" s="190"/>
      <c r="H139" s="190" t="s">
        <v>602</v>
      </c>
      <c r="I139" s="190" t="s">
        <v>582</v>
      </c>
      <c r="J139" s="190"/>
      <c r="K139" s="236"/>
    </row>
    <row r="140" spans="2:11" s="1" customFormat="1" ht="15" customHeight="1">
      <c r="B140" s="233"/>
      <c r="C140" s="190" t="s">
        <v>583</v>
      </c>
      <c r="D140" s="190"/>
      <c r="E140" s="190"/>
      <c r="F140" s="211" t="s">
        <v>547</v>
      </c>
      <c r="G140" s="190"/>
      <c r="H140" s="190" t="s">
        <v>583</v>
      </c>
      <c r="I140" s="190" t="s">
        <v>582</v>
      </c>
      <c r="J140" s="190"/>
      <c r="K140" s="236"/>
    </row>
    <row r="141" spans="2:11" s="1" customFormat="1" ht="15" customHeight="1">
      <c r="B141" s="233"/>
      <c r="C141" s="190" t="s">
        <v>32</v>
      </c>
      <c r="D141" s="190"/>
      <c r="E141" s="190"/>
      <c r="F141" s="211" t="s">
        <v>547</v>
      </c>
      <c r="G141" s="190"/>
      <c r="H141" s="190" t="s">
        <v>603</v>
      </c>
      <c r="I141" s="190" t="s">
        <v>582</v>
      </c>
      <c r="J141" s="190"/>
      <c r="K141" s="236"/>
    </row>
    <row r="142" spans="2:11" s="1" customFormat="1" ht="15" customHeight="1">
      <c r="B142" s="233"/>
      <c r="C142" s="190" t="s">
        <v>604</v>
      </c>
      <c r="D142" s="190"/>
      <c r="E142" s="190"/>
      <c r="F142" s="211" t="s">
        <v>547</v>
      </c>
      <c r="G142" s="190"/>
      <c r="H142" s="190" t="s">
        <v>605</v>
      </c>
      <c r="I142" s="190" t="s">
        <v>582</v>
      </c>
      <c r="J142" s="190"/>
      <c r="K142" s="236"/>
    </row>
    <row r="143" spans="2:11" s="1" customFormat="1" ht="15" customHeight="1">
      <c r="B143" s="237"/>
      <c r="C143" s="238"/>
      <c r="D143" s="238"/>
      <c r="E143" s="238"/>
      <c r="F143" s="238"/>
      <c r="G143" s="238"/>
      <c r="H143" s="238"/>
      <c r="I143" s="238"/>
      <c r="J143" s="238"/>
      <c r="K143" s="239"/>
    </row>
    <row r="144" spans="2:11" s="1" customFormat="1" ht="18.75" customHeight="1">
      <c r="B144" s="224"/>
      <c r="C144" s="224"/>
      <c r="D144" s="224"/>
      <c r="E144" s="224"/>
      <c r="F144" s="225"/>
      <c r="G144" s="224"/>
      <c r="H144" s="224"/>
      <c r="I144" s="224"/>
      <c r="J144" s="224"/>
      <c r="K144" s="224"/>
    </row>
    <row r="145" spans="2:11" s="1" customFormat="1" ht="18.75" customHeight="1"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</row>
    <row r="146" spans="2:11" s="1" customFormat="1" ht="7.5" customHeight="1">
      <c r="B146" s="198"/>
      <c r="C146" s="199"/>
      <c r="D146" s="199"/>
      <c r="E146" s="199"/>
      <c r="F146" s="199"/>
      <c r="G146" s="199"/>
      <c r="H146" s="199"/>
      <c r="I146" s="199"/>
      <c r="J146" s="199"/>
      <c r="K146" s="200"/>
    </row>
    <row r="147" spans="2:11" s="1" customFormat="1" ht="45" customHeight="1">
      <c r="B147" s="201"/>
      <c r="C147" s="314" t="s">
        <v>606</v>
      </c>
      <c r="D147" s="314"/>
      <c r="E147" s="314"/>
      <c r="F147" s="314"/>
      <c r="G147" s="314"/>
      <c r="H147" s="314"/>
      <c r="I147" s="314"/>
      <c r="J147" s="314"/>
      <c r="K147" s="202"/>
    </row>
    <row r="148" spans="2:11" s="1" customFormat="1" ht="17.25" customHeight="1">
      <c r="B148" s="201"/>
      <c r="C148" s="203" t="s">
        <v>541</v>
      </c>
      <c r="D148" s="203"/>
      <c r="E148" s="203"/>
      <c r="F148" s="203" t="s">
        <v>542</v>
      </c>
      <c r="G148" s="204"/>
      <c r="H148" s="203" t="s">
        <v>48</v>
      </c>
      <c r="I148" s="203" t="s">
        <v>51</v>
      </c>
      <c r="J148" s="203" t="s">
        <v>543</v>
      </c>
      <c r="K148" s="202"/>
    </row>
    <row r="149" spans="2:11" s="1" customFormat="1" ht="17.25" customHeight="1">
      <c r="B149" s="201"/>
      <c r="C149" s="205" t="s">
        <v>544</v>
      </c>
      <c r="D149" s="205"/>
      <c r="E149" s="205"/>
      <c r="F149" s="206" t="s">
        <v>545</v>
      </c>
      <c r="G149" s="207"/>
      <c r="H149" s="205"/>
      <c r="I149" s="205"/>
      <c r="J149" s="205" t="s">
        <v>546</v>
      </c>
      <c r="K149" s="202"/>
    </row>
    <row r="150" spans="2:11" s="1" customFormat="1" ht="5.25" customHeight="1">
      <c r="B150" s="213"/>
      <c r="C150" s="208"/>
      <c r="D150" s="208"/>
      <c r="E150" s="208"/>
      <c r="F150" s="208"/>
      <c r="G150" s="209"/>
      <c r="H150" s="208"/>
      <c r="I150" s="208"/>
      <c r="J150" s="208"/>
      <c r="K150" s="236"/>
    </row>
    <row r="151" spans="2:11" s="1" customFormat="1" ht="15" customHeight="1">
      <c r="B151" s="213"/>
      <c r="C151" s="240" t="s">
        <v>550</v>
      </c>
      <c r="D151" s="190"/>
      <c r="E151" s="190"/>
      <c r="F151" s="241" t="s">
        <v>547</v>
      </c>
      <c r="G151" s="190"/>
      <c r="H151" s="240" t="s">
        <v>587</v>
      </c>
      <c r="I151" s="240" t="s">
        <v>549</v>
      </c>
      <c r="J151" s="240">
        <v>120</v>
      </c>
      <c r="K151" s="236"/>
    </row>
    <row r="152" spans="2:11" s="1" customFormat="1" ht="15" customHeight="1">
      <c r="B152" s="213"/>
      <c r="C152" s="240" t="s">
        <v>596</v>
      </c>
      <c r="D152" s="190"/>
      <c r="E152" s="190"/>
      <c r="F152" s="241" t="s">
        <v>547</v>
      </c>
      <c r="G152" s="190"/>
      <c r="H152" s="240" t="s">
        <v>607</v>
      </c>
      <c r="I152" s="240" t="s">
        <v>549</v>
      </c>
      <c r="J152" s="240" t="s">
        <v>598</v>
      </c>
      <c r="K152" s="236"/>
    </row>
    <row r="153" spans="2:11" s="1" customFormat="1" ht="15" customHeight="1">
      <c r="B153" s="213"/>
      <c r="C153" s="240" t="s">
        <v>495</v>
      </c>
      <c r="D153" s="190"/>
      <c r="E153" s="190"/>
      <c r="F153" s="241" t="s">
        <v>547</v>
      </c>
      <c r="G153" s="190"/>
      <c r="H153" s="240" t="s">
        <v>608</v>
      </c>
      <c r="I153" s="240" t="s">
        <v>549</v>
      </c>
      <c r="J153" s="240" t="s">
        <v>598</v>
      </c>
      <c r="K153" s="236"/>
    </row>
    <row r="154" spans="2:11" s="1" customFormat="1" ht="15" customHeight="1">
      <c r="B154" s="213"/>
      <c r="C154" s="240" t="s">
        <v>552</v>
      </c>
      <c r="D154" s="190"/>
      <c r="E154" s="190"/>
      <c r="F154" s="241" t="s">
        <v>553</v>
      </c>
      <c r="G154" s="190"/>
      <c r="H154" s="240" t="s">
        <v>587</v>
      </c>
      <c r="I154" s="240" t="s">
        <v>549</v>
      </c>
      <c r="J154" s="240">
        <v>50</v>
      </c>
      <c r="K154" s="236"/>
    </row>
    <row r="155" spans="2:11" s="1" customFormat="1" ht="15" customHeight="1">
      <c r="B155" s="213"/>
      <c r="C155" s="240" t="s">
        <v>555</v>
      </c>
      <c r="D155" s="190"/>
      <c r="E155" s="190"/>
      <c r="F155" s="241" t="s">
        <v>547</v>
      </c>
      <c r="G155" s="190"/>
      <c r="H155" s="240" t="s">
        <v>587</v>
      </c>
      <c r="I155" s="240" t="s">
        <v>557</v>
      </c>
      <c r="J155" s="240"/>
      <c r="K155" s="236"/>
    </row>
    <row r="156" spans="2:11" s="1" customFormat="1" ht="15" customHeight="1">
      <c r="B156" s="213"/>
      <c r="C156" s="240" t="s">
        <v>566</v>
      </c>
      <c r="D156" s="190"/>
      <c r="E156" s="190"/>
      <c r="F156" s="241" t="s">
        <v>553</v>
      </c>
      <c r="G156" s="190"/>
      <c r="H156" s="240" t="s">
        <v>587</v>
      </c>
      <c r="I156" s="240" t="s">
        <v>549</v>
      </c>
      <c r="J156" s="240">
        <v>50</v>
      </c>
      <c r="K156" s="236"/>
    </row>
    <row r="157" spans="2:11" s="1" customFormat="1" ht="15" customHeight="1">
      <c r="B157" s="213"/>
      <c r="C157" s="240" t="s">
        <v>574</v>
      </c>
      <c r="D157" s="190"/>
      <c r="E157" s="190"/>
      <c r="F157" s="241" t="s">
        <v>553</v>
      </c>
      <c r="G157" s="190"/>
      <c r="H157" s="240" t="s">
        <v>587</v>
      </c>
      <c r="I157" s="240" t="s">
        <v>549</v>
      </c>
      <c r="J157" s="240">
        <v>50</v>
      </c>
      <c r="K157" s="236"/>
    </row>
    <row r="158" spans="2:11" s="1" customFormat="1" ht="15" customHeight="1">
      <c r="B158" s="213"/>
      <c r="C158" s="240" t="s">
        <v>572</v>
      </c>
      <c r="D158" s="190"/>
      <c r="E158" s="190"/>
      <c r="F158" s="241" t="s">
        <v>553</v>
      </c>
      <c r="G158" s="190"/>
      <c r="H158" s="240" t="s">
        <v>587</v>
      </c>
      <c r="I158" s="240" t="s">
        <v>549</v>
      </c>
      <c r="J158" s="240">
        <v>50</v>
      </c>
      <c r="K158" s="236"/>
    </row>
    <row r="159" spans="2:11" s="1" customFormat="1" ht="15" customHeight="1">
      <c r="B159" s="213"/>
      <c r="C159" s="240" t="s">
        <v>76</v>
      </c>
      <c r="D159" s="190"/>
      <c r="E159" s="190"/>
      <c r="F159" s="241" t="s">
        <v>547</v>
      </c>
      <c r="G159" s="190"/>
      <c r="H159" s="240" t="s">
        <v>609</v>
      </c>
      <c r="I159" s="240" t="s">
        <v>549</v>
      </c>
      <c r="J159" s="240" t="s">
        <v>610</v>
      </c>
      <c r="K159" s="236"/>
    </row>
    <row r="160" spans="2:11" s="1" customFormat="1" ht="15" customHeight="1">
      <c r="B160" s="213"/>
      <c r="C160" s="240" t="s">
        <v>611</v>
      </c>
      <c r="D160" s="190"/>
      <c r="E160" s="190"/>
      <c r="F160" s="241" t="s">
        <v>547</v>
      </c>
      <c r="G160" s="190"/>
      <c r="H160" s="240" t="s">
        <v>612</v>
      </c>
      <c r="I160" s="240" t="s">
        <v>582</v>
      </c>
      <c r="J160" s="240"/>
      <c r="K160" s="236"/>
    </row>
    <row r="161" spans="2:11" s="1" customFormat="1" ht="15" customHeight="1">
      <c r="B161" s="242"/>
      <c r="C161" s="222"/>
      <c r="D161" s="222"/>
      <c r="E161" s="222"/>
      <c r="F161" s="222"/>
      <c r="G161" s="222"/>
      <c r="H161" s="222"/>
      <c r="I161" s="222"/>
      <c r="J161" s="222"/>
      <c r="K161" s="243"/>
    </row>
    <row r="162" spans="2:11" s="1" customFormat="1" ht="18.75" customHeight="1">
      <c r="B162" s="224"/>
      <c r="C162" s="234"/>
      <c r="D162" s="234"/>
      <c r="E162" s="234"/>
      <c r="F162" s="244"/>
      <c r="G162" s="234"/>
      <c r="H162" s="234"/>
      <c r="I162" s="234"/>
      <c r="J162" s="234"/>
      <c r="K162" s="224"/>
    </row>
    <row r="163" spans="2:11" s="1" customFormat="1" ht="18.75" customHeight="1"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</row>
    <row r="164" spans="2:11" s="1" customFormat="1" ht="7.5" customHeight="1">
      <c r="B164" s="179"/>
      <c r="C164" s="180"/>
      <c r="D164" s="180"/>
      <c r="E164" s="180"/>
      <c r="F164" s="180"/>
      <c r="G164" s="180"/>
      <c r="H164" s="180"/>
      <c r="I164" s="180"/>
      <c r="J164" s="180"/>
      <c r="K164" s="181"/>
    </row>
    <row r="165" spans="2:11" s="1" customFormat="1" ht="45" customHeight="1">
      <c r="B165" s="182"/>
      <c r="C165" s="312" t="s">
        <v>613</v>
      </c>
      <c r="D165" s="312"/>
      <c r="E165" s="312"/>
      <c r="F165" s="312"/>
      <c r="G165" s="312"/>
      <c r="H165" s="312"/>
      <c r="I165" s="312"/>
      <c r="J165" s="312"/>
      <c r="K165" s="183"/>
    </row>
    <row r="166" spans="2:11" s="1" customFormat="1" ht="17.25" customHeight="1">
      <c r="B166" s="182"/>
      <c r="C166" s="203" t="s">
        <v>541</v>
      </c>
      <c r="D166" s="203"/>
      <c r="E166" s="203"/>
      <c r="F166" s="203" t="s">
        <v>542</v>
      </c>
      <c r="G166" s="245"/>
      <c r="H166" s="246" t="s">
        <v>48</v>
      </c>
      <c r="I166" s="246" t="s">
        <v>51</v>
      </c>
      <c r="J166" s="203" t="s">
        <v>543</v>
      </c>
      <c r="K166" s="183"/>
    </row>
    <row r="167" spans="2:11" s="1" customFormat="1" ht="17.25" customHeight="1">
      <c r="B167" s="184"/>
      <c r="C167" s="205" t="s">
        <v>544</v>
      </c>
      <c r="D167" s="205"/>
      <c r="E167" s="205"/>
      <c r="F167" s="206" t="s">
        <v>545</v>
      </c>
      <c r="G167" s="247"/>
      <c r="H167" s="248"/>
      <c r="I167" s="248"/>
      <c r="J167" s="205" t="s">
        <v>546</v>
      </c>
      <c r="K167" s="185"/>
    </row>
    <row r="168" spans="2:11" s="1" customFormat="1" ht="5.25" customHeight="1">
      <c r="B168" s="213"/>
      <c r="C168" s="208"/>
      <c r="D168" s="208"/>
      <c r="E168" s="208"/>
      <c r="F168" s="208"/>
      <c r="G168" s="209"/>
      <c r="H168" s="208"/>
      <c r="I168" s="208"/>
      <c r="J168" s="208"/>
      <c r="K168" s="236"/>
    </row>
    <row r="169" spans="2:11" s="1" customFormat="1" ht="15" customHeight="1">
      <c r="B169" s="213"/>
      <c r="C169" s="190" t="s">
        <v>550</v>
      </c>
      <c r="D169" s="190"/>
      <c r="E169" s="190"/>
      <c r="F169" s="211" t="s">
        <v>547</v>
      </c>
      <c r="G169" s="190"/>
      <c r="H169" s="190" t="s">
        <v>587</v>
      </c>
      <c r="I169" s="190" t="s">
        <v>549</v>
      </c>
      <c r="J169" s="190">
        <v>120</v>
      </c>
      <c r="K169" s="236"/>
    </row>
    <row r="170" spans="2:11" s="1" customFormat="1" ht="15" customHeight="1">
      <c r="B170" s="213"/>
      <c r="C170" s="190" t="s">
        <v>596</v>
      </c>
      <c r="D170" s="190"/>
      <c r="E170" s="190"/>
      <c r="F170" s="211" t="s">
        <v>547</v>
      </c>
      <c r="G170" s="190"/>
      <c r="H170" s="190" t="s">
        <v>597</v>
      </c>
      <c r="I170" s="190" t="s">
        <v>549</v>
      </c>
      <c r="J170" s="190" t="s">
        <v>598</v>
      </c>
      <c r="K170" s="236"/>
    </row>
    <row r="171" spans="2:11" s="1" customFormat="1" ht="15" customHeight="1">
      <c r="B171" s="213"/>
      <c r="C171" s="190" t="s">
        <v>495</v>
      </c>
      <c r="D171" s="190"/>
      <c r="E171" s="190"/>
      <c r="F171" s="211" t="s">
        <v>547</v>
      </c>
      <c r="G171" s="190"/>
      <c r="H171" s="190" t="s">
        <v>614</v>
      </c>
      <c r="I171" s="190" t="s">
        <v>549</v>
      </c>
      <c r="J171" s="190" t="s">
        <v>598</v>
      </c>
      <c r="K171" s="236"/>
    </row>
    <row r="172" spans="2:11" s="1" customFormat="1" ht="15" customHeight="1">
      <c r="B172" s="213"/>
      <c r="C172" s="190" t="s">
        <v>552</v>
      </c>
      <c r="D172" s="190"/>
      <c r="E172" s="190"/>
      <c r="F172" s="211" t="s">
        <v>553</v>
      </c>
      <c r="G172" s="190"/>
      <c r="H172" s="190" t="s">
        <v>614</v>
      </c>
      <c r="I172" s="190" t="s">
        <v>549</v>
      </c>
      <c r="J172" s="190">
        <v>50</v>
      </c>
      <c r="K172" s="236"/>
    </row>
    <row r="173" spans="2:11" s="1" customFormat="1" ht="15" customHeight="1">
      <c r="B173" s="213"/>
      <c r="C173" s="190" t="s">
        <v>555</v>
      </c>
      <c r="D173" s="190"/>
      <c r="E173" s="190"/>
      <c r="F173" s="211" t="s">
        <v>547</v>
      </c>
      <c r="G173" s="190"/>
      <c r="H173" s="190" t="s">
        <v>614</v>
      </c>
      <c r="I173" s="190" t="s">
        <v>557</v>
      </c>
      <c r="J173" s="190"/>
      <c r="K173" s="236"/>
    </row>
    <row r="174" spans="2:11" s="1" customFormat="1" ht="15" customHeight="1">
      <c r="B174" s="213"/>
      <c r="C174" s="190" t="s">
        <v>566</v>
      </c>
      <c r="D174" s="190"/>
      <c r="E174" s="190"/>
      <c r="F174" s="211" t="s">
        <v>553</v>
      </c>
      <c r="G174" s="190"/>
      <c r="H174" s="190" t="s">
        <v>614</v>
      </c>
      <c r="I174" s="190" t="s">
        <v>549</v>
      </c>
      <c r="J174" s="190">
        <v>50</v>
      </c>
      <c r="K174" s="236"/>
    </row>
    <row r="175" spans="2:11" s="1" customFormat="1" ht="15" customHeight="1">
      <c r="B175" s="213"/>
      <c r="C175" s="190" t="s">
        <v>574</v>
      </c>
      <c r="D175" s="190"/>
      <c r="E175" s="190"/>
      <c r="F175" s="211" t="s">
        <v>553</v>
      </c>
      <c r="G175" s="190"/>
      <c r="H175" s="190" t="s">
        <v>614</v>
      </c>
      <c r="I175" s="190" t="s">
        <v>549</v>
      </c>
      <c r="J175" s="190">
        <v>50</v>
      </c>
      <c r="K175" s="236"/>
    </row>
    <row r="176" spans="2:11" s="1" customFormat="1" ht="15" customHeight="1">
      <c r="B176" s="213"/>
      <c r="C176" s="190" t="s">
        <v>572</v>
      </c>
      <c r="D176" s="190"/>
      <c r="E176" s="190"/>
      <c r="F176" s="211" t="s">
        <v>553</v>
      </c>
      <c r="G176" s="190"/>
      <c r="H176" s="190" t="s">
        <v>614</v>
      </c>
      <c r="I176" s="190" t="s">
        <v>549</v>
      </c>
      <c r="J176" s="190">
        <v>50</v>
      </c>
      <c r="K176" s="236"/>
    </row>
    <row r="177" spans="2:11" s="1" customFormat="1" ht="15" customHeight="1">
      <c r="B177" s="213"/>
      <c r="C177" s="190" t="s">
        <v>82</v>
      </c>
      <c r="D177" s="190"/>
      <c r="E177" s="190"/>
      <c r="F177" s="211" t="s">
        <v>547</v>
      </c>
      <c r="G177" s="190"/>
      <c r="H177" s="190" t="s">
        <v>615</v>
      </c>
      <c r="I177" s="190" t="s">
        <v>616</v>
      </c>
      <c r="J177" s="190"/>
      <c r="K177" s="236"/>
    </row>
    <row r="178" spans="2:11" s="1" customFormat="1" ht="15" customHeight="1">
      <c r="B178" s="213"/>
      <c r="C178" s="190" t="s">
        <v>51</v>
      </c>
      <c r="D178" s="190"/>
      <c r="E178" s="190"/>
      <c r="F178" s="211" t="s">
        <v>547</v>
      </c>
      <c r="G178" s="190"/>
      <c r="H178" s="190" t="s">
        <v>617</v>
      </c>
      <c r="I178" s="190" t="s">
        <v>618</v>
      </c>
      <c r="J178" s="190">
        <v>1</v>
      </c>
      <c r="K178" s="236"/>
    </row>
    <row r="179" spans="2:11" s="1" customFormat="1" ht="15" customHeight="1">
      <c r="B179" s="213"/>
      <c r="C179" s="190" t="s">
        <v>47</v>
      </c>
      <c r="D179" s="190"/>
      <c r="E179" s="190"/>
      <c r="F179" s="211" t="s">
        <v>547</v>
      </c>
      <c r="G179" s="190"/>
      <c r="H179" s="190" t="s">
        <v>619</v>
      </c>
      <c r="I179" s="190" t="s">
        <v>549</v>
      </c>
      <c r="J179" s="190">
        <v>20</v>
      </c>
      <c r="K179" s="236"/>
    </row>
    <row r="180" spans="2:11" s="1" customFormat="1" ht="15" customHeight="1">
      <c r="B180" s="213"/>
      <c r="C180" s="190" t="s">
        <v>48</v>
      </c>
      <c r="D180" s="190"/>
      <c r="E180" s="190"/>
      <c r="F180" s="211" t="s">
        <v>547</v>
      </c>
      <c r="G180" s="190"/>
      <c r="H180" s="190" t="s">
        <v>620</v>
      </c>
      <c r="I180" s="190" t="s">
        <v>549</v>
      </c>
      <c r="J180" s="190">
        <v>255</v>
      </c>
      <c r="K180" s="236"/>
    </row>
    <row r="181" spans="2:11" s="1" customFormat="1" ht="15" customHeight="1">
      <c r="B181" s="213"/>
      <c r="C181" s="190" t="s">
        <v>83</v>
      </c>
      <c r="D181" s="190"/>
      <c r="E181" s="190"/>
      <c r="F181" s="211" t="s">
        <v>547</v>
      </c>
      <c r="G181" s="190"/>
      <c r="H181" s="190" t="s">
        <v>511</v>
      </c>
      <c r="I181" s="190" t="s">
        <v>549</v>
      </c>
      <c r="J181" s="190">
        <v>10</v>
      </c>
      <c r="K181" s="236"/>
    </row>
    <row r="182" spans="2:11" s="1" customFormat="1" ht="15" customHeight="1">
      <c r="B182" s="213"/>
      <c r="C182" s="190" t="s">
        <v>84</v>
      </c>
      <c r="D182" s="190"/>
      <c r="E182" s="190"/>
      <c r="F182" s="211" t="s">
        <v>547</v>
      </c>
      <c r="G182" s="190"/>
      <c r="H182" s="190" t="s">
        <v>621</v>
      </c>
      <c r="I182" s="190" t="s">
        <v>582</v>
      </c>
      <c r="J182" s="190"/>
      <c r="K182" s="236"/>
    </row>
    <row r="183" spans="2:11" s="1" customFormat="1" ht="15" customHeight="1">
      <c r="B183" s="213"/>
      <c r="C183" s="190" t="s">
        <v>622</v>
      </c>
      <c r="D183" s="190"/>
      <c r="E183" s="190"/>
      <c r="F183" s="211" t="s">
        <v>547</v>
      </c>
      <c r="G183" s="190"/>
      <c r="H183" s="190" t="s">
        <v>623</v>
      </c>
      <c r="I183" s="190" t="s">
        <v>582</v>
      </c>
      <c r="J183" s="190"/>
      <c r="K183" s="236"/>
    </row>
    <row r="184" spans="2:11" s="1" customFormat="1" ht="15" customHeight="1">
      <c r="B184" s="213"/>
      <c r="C184" s="190" t="s">
        <v>611</v>
      </c>
      <c r="D184" s="190"/>
      <c r="E184" s="190"/>
      <c r="F184" s="211" t="s">
        <v>547</v>
      </c>
      <c r="G184" s="190"/>
      <c r="H184" s="190" t="s">
        <v>624</v>
      </c>
      <c r="I184" s="190" t="s">
        <v>582</v>
      </c>
      <c r="J184" s="190"/>
      <c r="K184" s="236"/>
    </row>
    <row r="185" spans="2:11" s="1" customFormat="1" ht="15" customHeight="1">
      <c r="B185" s="213"/>
      <c r="C185" s="190" t="s">
        <v>86</v>
      </c>
      <c r="D185" s="190"/>
      <c r="E185" s="190"/>
      <c r="F185" s="211" t="s">
        <v>553</v>
      </c>
      <c r="G185" s="190"/>
      <c r="H185" s="190" t="s">
        <v>625</v>
      </c>
      <c r="I185" s="190" t="s">
        <v>549</v>
      </c>
      <c r="J185" s="190">
        <v>50</v>
      </c>
      <c r="K185" s="236"/>
    </row>
    <row r="186" spans="2:11" s="1" customFormat="1" ht="15" customHeight="1">
      <c r="B186" s="213"/>
      <c r="C186" s="190" t="s">
        <v>626</v>
      </c>
      <c r="D186" s="190"/>
      <c r="E186" s="190"/>
      <c r="F186" s="211" t="s">
        <v>553</v>
      </c>
      <c r="G186" s="190"/>
      <c r="H186" s="190" t="s">
        <v>627</v>
      </c>
      <c r="I186" s="190" t="s">
        <v>628</v>
      </c>
      <c r="J186" s="190"/>
      <c r="K186" s="236"/>
    </row>
    <row r="187" spans="2:11" s="1" customFormat="1" ht="15" customHeight="1">
      <c r="B187" s="213"/>
      <c r="C187" s="190" t="s">
        <v>629</v>
      </c>
      <c r="D187" s="190"/>
      <c r="E187" s="190"/>
      <c r="F187" s="211" t="s">
        <v>553</v>
      </c>
      <c r="G187" s="190"/>
      <c r="H187" s="190" t="s">
        <v>630</v>
      </c>
      <c r="I187" s="190" t="s">
        <v>628</v>
      </c>
      <c r="J187" s="190"/>
      <c r="K187" s="236"/>
    </row>
    <row r="188" spans="2:11" s="1" customFormat="1" ht="15" customHeight="1">
      <c r="B188" s="213"/>
      <c r="C188" s="190" t="s">
        <v>631</v>
      </c>
      <c r="D188" s="190"/>
      <c r="E188" s="190"/>
      <c r="F188" s="211" t="s">
        <v>553</v>
      </c>
      <c r="G188" s="190"/>
      <c r="H188" s="190" t="s">
        <v>632</v>
      </c>
      <c r="I188" s="190" t="s">
        <v>628</v>
      </c>
      <c r="J188" s="190"/>
      <c r="K188" s="236"/>
    </row>
    <row r="189" spans="2:11" s="1" customFormat="1" ht="15" customHeight="1">
      <c r="B189" s="213"/>
      <c r="C189" s="249" t="s">
        <v>633</v>
      </c>
      <c r="D189" s="190"/>
      <c r="E189" s="190"/>
      <c r="F189" s="211" t="s">
        <v>553</v>
      </c>
      <c r="G189" s="190"/>
      <c r="H189" s="190" t="s">
        <v>634</v>
      </c>
      <c r="I189" s="190" t="s">
        <v>635</v>
      </c>
      <c r="J189" s="250" t="s">
        <v>636</v>
      </c>
      <c r="K189" s="236"/>
    </row>
    <row r="190" spans="2:11" s="1" customFormat="1" ht="15" customHeight="1">
      <c r="B190" s="213"/>
      <c r="C190" s="249" t="s">
        <v>36</v>
      </c>
      <c r="D190" s="190"/>
      <c r="E190" s="190"/>
      <c r="F190" s="211" t="s">
        <v>547</v>
      </c>
      <c r="G190" s="190"/>
      <c r="H190" s="187" t="s">
        <v>637</v>
      </c>
      <c r="I190" s="190" t="s">
        <v>638</v>
      </c>
      <c r="J190" s="190"/>
      <c r="K190" s="236"/>
    </row>
    <row r="191" spans="2:11" s="1" customFormat="1" ht="15" customHeight="1">
      <c r="B191" s="213"/>
      <c r="C191" s="249" t="s">
        <v>639</v>
      </c>
      <c r="D191" s="190"/>
      <c r="E191" s="190"/>
      <c r="F191" s="211" t="s">
        <v>547</v>
      </c>
      <c r="G191" s="190"/>
      <c r="H191" s="190" t="s">
        <v>640</v>
      </c>
      <c r="I191" s="190" t="s">
        <v>582</v>
      </c>
      <c r="J191" s="190"/>
      <c r="K191" s="236"/>
    </row>
    <row r="192" spans="2:11" s="1" customFormat="1" ht="15" customHeight="1">
      <c r="B192" s="213"/>
      <c r="C192" s="249" t="s">
        <v>641</v>
      </c>
      <c r="D192" s="190"/>
      <c r="E192" s="190"/>
      <c r="F192" s="211" t="s">
        <v>547</v>
      </c>
      <c r="G192" s="190"/>
      <c r="H192" s="190" t="s">
        <v>642</v>
      </c>
      <c r="I192" s="190" t="s">
        <v>582</v>
      </c>
      <c r="J192" s="190"/>
      <c r="K192" s="236"/>
    </row>
    <row r="193" spans="2:11" s="1" customFormat="1" ht="15" customHeight="1">
      <c r="B193" s="213"/>
      <c r="C193" s="249" t="s">
        <v>643</v>
      </c>
      <c r="D193" s="190"/>
      <c r="E193" s="190"/>
      <c r="F193" s="211" t="s">
        <v>553</v>
      </c>
      <c r="G193" s="190"/>
      <c r="H193" s="190" t="s">
        <v>644</v>
      </c>
      <c r="I193" s="190" t="s">
        <v>582</v>
      </c>
      <c r="J193" s="190"/>
      <c r="K193" s="236"/>
    </row>
    <row r="194" spans="2:11" s="1" customFormat="1" ht="15" customHeight="1">
      <c r="B194" s="242"/>
      <c r="C194" s="251"/>
      <c r="D194" s="222"/>
      <c r="E194" s="222"/>
      <c r="F194" s="222"/>
      <c r="G194" s="222"/>
      <c r="H194" s="222"/>
      <c r="I194" s="222"/>
      <c r="J194" s="222"/>
      <c r="K194" s="243"/>
    </row>
    <row r="195" spans="2:11" s="1" customFormat="1" ht="18.75" customHeight="1">
      <c r="B195" s="224"/>
      <c r="C195" s="234"/>
      <c r="D195" s="234"/>
      <c r="E195" s="234"/>
      <c r="F195" s="244"/>
      <c r="G195" s="234"/>
      <c r="H195" s="234"/>
      <c r="I195" s="234"/>
      <c r="J195" s="234"/>
      <c r="K195" s="224"/>
    </row>
    <row r="196" spans="2:11" s="1" customFormat="1" ht="18.75" customHeight="1">
      <c r="B196" s="224"/>
      <c r="C196" s="234"/>
      <c r="D196" s="234"/>
      <c r="E196" s="234"/>
      <c r="F196" s="244"/>
      <c r="G196" s="234"/>
      <c r="H196" s="234"/>
      <c r="I196" s="234"/>
      <c r="J196" s="234"/>
      <c r="K196" s="224"/>
    </row>
    <row r="197" spans="2:11" s="1" customFormat="1" ht="18.75" customHeight="1"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</row>
    <row r="198" spans="2:11" s="1" customFormat="1" ht="13.5">
      <c r="B198" s="179"/>
      <c r="C198" s="180"/>
      <c r="D198" s="180"/>
      <c r="E198" s="180"/>
      <c r="F198" s="180"/>
      <c r="G198" s="180"/>
      <c r="H198" s="180"/>
      <c r="I198" s="180"/>
      <c r="J198" s="180"/>
      <c r="K198" s="181"/>
    </row>
    <row r="199" spans="2:11" s="1" customFormat="1" ht="21">
      <c r="B199" s="182"/>
      <c r="C199" s="312" t="s">
        <v>645</v>
      </c>
      <c r="D199" s="312"/>
      <c r="E199" s="312"/>
      <c r="F199" s="312"/>
      <c r="G199" s="312"/>
      <c r="H199" s="312"/>
      <c r="I199" s="312"/>
      <c r="J199" s="312"/>
      <c r="K199" s="183"/>
    </row>
    <row r="200" spans="2:11" s="1" customFormat="1" ht="25.5" customHeight="1">
      <c r="B200" s="182"/>
      <c r="C200" s="252" t="s">
        <v>646</v>
      </c>
      <c r="D200" s="252"/>
      <c r="E200" s="252"/>
      <c r="F200" s="252" t="s">
        <v>647</v>
      </c>
      <c r="G200" s="253"/>
      <c r="H200" s="318" t="s">
        <v>648</v>
      </c>
      <c r="I200" s="318"/>
      <c r="J200" s="318"/>
      <c r="K200" s="183"/>
    </row>
    <row r="201" spans="2:11" s="1" customFormat="1" ht="5.25" customHeight="1">
      <c r="B201" s="213"/>
      <c r="C201" s="208"/>
      <c r="D201" s="208"/>
      <c r="E201" s="208"/>
      <c r="F201" s="208"/>
      <c r="G201" s="234"/>
      <c r="H201" s="208"/>
      <c r="I201" s="208"/>
      <c r="J201" s="208"/>
      <c r="K201" s="236"/>
    </row>
    <row r="202" spans="2:11" s="1" customFormat="1" ht="15" customHeight="1">
      <c r="B202" s="213"/>
      <c r="C202" s="190" t="s">
        <v>638</v>
      </c>
      <c r="D202" s="190"/>
      <c r="E202" s="190"/>
      <c r="F202" s="211" t="s">
        <v>37</v>
      </c>
      <c r="G202" s="190"/>
      <c r="H202" s="317" t="s">
        <v>649</v>
      </c>
      <c r="I202" s="317"/>
      <c r="J202" s="317"/>
      <c r="K202" s="236"/>
    </row>
    <row r="203" spans="2:11" s="1" customFormat="1" ht="15" customHeight="1">
      <c r="B203" s="213"/>
      <c r="C203" s="190"/>
      <c r="D203" s="190"/>
      <c r="E203" s="190"/>
      <c r="F203" s="211" t="s">
        <v>38</v>
      </c>
      <c r="G203" s="190"/>
      <c r="H203" s="317" t="s">
        <v>650</v>
      </c>
      <c r="I203" s="317"/>
      <c r="J203" s="317"/>
      <c r="K203" s="236"/>
    </row>
    <row r="204" spans="2:11" s="1" customFormat="1" ht="15" customHeight="1">
      <c r="B204" s="213"/>
      <c r="C204" s="190"/>
      <c r="D204" s="190"/>
      <c r="E204" s="190"/>
      <c r="F204" s="211" t="s">
        <v>41</v>
      </c>
      <c r="G204" s="190"/>
      <c r="H204" s="317" t="s">
        <v>651</v>
      </c>
      <c r="I204" s="317"/>
      <c r="J204" s="317"/>
      <c r="K204" s="236"/>
    </row>
    <row r="205" spans="2:11" s="1" customFormat="1" ht="15" customHeight="1">
      <c r="B205" s="213"/>
      <c r="C205" s="190"/>
      <c r="D205" s="190"/>
      <c r="E205" s="190"/>
      <c r="F205" s="211" t="s">
        <v>39</v>
      </c>
      <c r="G205" s="190"/>
      <c r="H205" s="317" t="s">
        <v>652</v>
      </c>
      <c r="I205" s="317"/>
      <c r="J205" s="317"/>
      <c r="K205" s="236"/>
    </row>
    <row r="206" spans="2:11" s="1" customFormat="1" ht="15" customHeight="1">
      <c r="B206" s="213"/>
      <c r="C206" s="190"/>
      <c r="D206" s="190"/>
      <c r="E206" s="190"/>
      <c r="F206" s="211" t="s">
        <v>40</v>
      </c>
      <c r="G206" s="190"/>
      <c r="H206" s="317" t="s">
        <v>653</v>
      </c>
      <c r="I206" s="317"/>
      <c r="J206" s="317"/>
      <c r="K206" s="236"/>
    </row>
    <row r="207" spans="2:11" s="1" customFormat="1" ht="15" customHeight="1">
      <c r="B207" s="213"/>
      <c r="C207" s="190"/>
      <c r="D207" s="190"/>
      <c r="E207" s="190"/>
      <c r="F207" s="211"/>
      <c r="G207" s="190"/>
      <c r="H207" s="190"/>
      <c r="I207" s="190"/>
      <c r="J207" s="190"/>
      <c r="K207" s="236"/>
    </row>
    <row r="208" spans="2:11" s="1" customFormat="1" ht="15" customHeight="1">
      <c r="B208" s="213"/>
      <c r="C208" s="190" t="s">
        <v>594</v>
      </c>
      <c r="D208" s="190"/>
      <c r="E208" s="190"/>
      <c r="F208" s="211" t="s">
        <v>70</v>
      </c>
      <c r="G208" s="190"/>
      <c r="H208" s="317" t="s">
        <v>654</v>
      </c>
      <c r="I208" s="317"/>
      <c r="J208" s="317"/>
      <c r="K208" s="236"/>
    </row>
    <row r="209" spans="2:11" s="1" customFormat="1" ht="15" customHeight="1">
      <c r="B209" s="213"/>
      <c r="C209" s="190"/>
      <c r="D209" s="190"/>
      <c r="E209" s="190"/>
      <c r="F209" s="211" t="s">
        <v>491</v>
      </c>
      <c r="G209" s="190"/>
      <c r="H209" s="317" t="s">
        <v>492</v>
      </c>
      <c r="I209" s="317"/>
      <c r="J209" s="317"/>
      <c r="K209" s="236"/>
    </row>
    <row r="210" spans="2:11" s="1" customFormat="1" ht="15" customHeight="1">
      <c r="B210" s="213"/>
      <c r="C210" s="190"/>
      <c r="D210" s="190"/>
      <c r="E210" s="190"/>
      <c r="F210" s="211" t="s">
        <v>489</v>
      </c>
      <c r="G210" s="190"/>
      <c r="H210" s="317" t="s">
        <v>655</v>
      </c>
      <c r="I210" s="317"/>
      <c r="J210" s="317"/>
      <c r="K210" s="236"/>
    </row>
    <row r="211" spans="2:11" s="1" customFormat="1" ht="15" customHeight="1">
      <c r="B211" s="254"/>
      <c r="C211" s="190"/>
      <c r="D211" s="190"/>
      <c r="E211" s="190"/>
      <c r="F211" s="211" t="s">
        <v>493</v>
      </c>
      <c r="G211" s="249"/>
      <c r="H211" s="316" t="s">
        <v>494</v>
      </c>
      <c r="I211" s="316"/>
      <c r="J211" s="316"/>
      <c r="K211" s="255"/>
    </row>
    <row r="212" spans="2:11" s="1" customFormat="1" ht="15" customHeight="1">
      <c r="B212" s="254"/>
      <c r="C212" s="190"/>
      <c r="D212" s="190"/>
      <c r="E212" s="190"/>
      <c r="F212" s="211" t="s">
        <v>94</v>
      </c>
      <c r="G212" s="249"/>
      <c r="H212" s="316" t="s">
        <v>656</v>
      </c>
      <c r="I212" s="316"/>
      <c r="J212" s="316"/>
      <c r="K212" s="255"/>
    </row>
    <row r="213" spans="2:11" s="1" customFormat="1" ht="15" customHeight="1">
      <c r="B213" s="254"/>
      <c r="C213" s="190"/>
      <c r="D213" s="190"/>
      <c r="E213" s="190"/>
      <c r="F213" s="211"/>
      <c r="G213" s="249"/>
      <c r="H213" s="240"/>
      <c r="I213" s="240"/>
      <c r="J213" s="240"/>
      <c r="K213" s="255"/>
    </row>
    <row r="214" spans="2:11" s="1" customFormat="1" ht="15" customHeight="1">
      <c r="B214" s="254"/>
      <c r="C214" s="190" t="s">
        <v>618</v>
      </c>
      <c r="D214" s="190"/>
      <c r="E214" s="190"/>
      <c r="F214" s="211">
        <v>1</v>
      </c>
      <c r="G214" s="249"/>
      <c r="H214" s="316" t="s">
        <v>657</v>
      </c>
      <c r="I214" s="316"/>
      <c r="J214" s="316"/>
      <c r="K214" s="255"/>
    </row>
    <row r="215" spans="2:11" s="1" customFormat="1" ht="15" customHeight="1">
      <c r="B215" s="254"/>
      <c r="C215" s="190"/>
      <c r="D215" s="190"/>
      <c r="E215" s="190"/>
      <c r="F215" s="211">
        <v>2</v>
      </c>
      <c r="G215" s="249"/>
      <c r="H215" s="316" t="s">
        <v>658</v>
      </c>
      <c r="I215" s="316"/>
      <c r="J215" s="316"/>
      <c r="K215" s="255"/>
    </row>
    <row r="216" spans="2:11" s="1" customFormat="1" ht="15" customHeight="1">
      <c r="B216" s="254"/>
      <c r="C216" s="190"/>
      <c r="D216" s="190"/>
      <c r="E216" s="190"/>
      <c r="F216" s="211">
        <v>3</v>
      </c>
      <c r="G216" s="249"/>
      <c r="H216" s="316" t="s">
        <v>659</v>
      </c>
      <c r="I216" s="316"/>
      <c r="J216" s="316"/>
      <c r="K216" s="255"/>
    </row>
    <row r="217" spans="2:11" s="1" customFormat="1" ht="15" customHeight="1">
      <c r="B217" s="254"/>
      <c r="C217" s="190"/>
      <c r="D217" s="190"/>
      <c r="E217" s="190"/>
      <c r="F217" s="211">
        <v>4</v>
      </c>
      <c r="G217" s="249"/>
      <c r="H217" s="316" t="s">
        <v>660</v>
      </c>
      <c r="I217" s="316"/>
      <c r="J217" s="316"/>
      <c r="K217" s="255"/>
    </row>
    <row r="218" spans="2:11" s="1" customFormat="1" ht="12.75" customHeight="1">
      <c r="B218" s="256"/>
      <c r="C218" s="257"/>
      <c r="D218" s="257"/>
      <c r="E218" s="257"/>
      <c r="F218" s="257"/>
      <c r="G218" s="257"/>
      <c r="H218" s="257"/>
      <c r="I218" s="257"/>
      <c r="J218" s="257"/>
      <c r="K218" s="258"/>
    </row>
  </sheetData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B-6-2022 - Infrastruktura...</vt:lpstr>
      <vt:lpstr>Pokyny pro vyplnění</vt:lpstr>
      <vt:lpstr>'B-6-2022 - Infrastruktura...'!Názvy_tisku</vt:lpstr>
      <vt:lpstr>'Rekapitulace stavby'!Názvy_tisku</vt:lpstr>
      <vt:lpstr>'B-6-2022 - Infrastruktura...'!Oblast_tisku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2023-03-31T11:06:41Z</dcterms:created>
  <dcterms:modified xsi:type="dcterms:W3CDTF">2023-04-03T07:31:27Z</dcterms:modified>
</cp:coreProperties>
</file>