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Výměna střešního ..." sheetId="2" r:id="rId2"/>
    <sheet name="D1.4 - Elektroinstalace" sheetId="3" r:id="rId3"/>
    <sheet name="VON - Vedlejší a ostatní ..." sheetId="4" r:id="rId4"/>
    <sheet name="Seznam figur" sheetId="5" r:id="rId5"/>
  </sheets>
  <definedNames>
    <definedName name="_xlnm.Print_Area" localSheetId="0">'Rekapitulace stavby'!$D$4:$AO$76,'Rekapitulace stavby'!$C$82:$AQ$98</definedName>
    <definedName name="_xlnm._FilterDatabase" localSheetId="1" hidden="1">'SO 01 - Výměna střešního ...'!$C$127:$K$224</definedName>
    <definedName name="_xlnm.Print_Area" localSheetId="1">'SO 01 - Výměna střešního ...'!$C$4:$J$76,'SO 01 - Výměna střešního ...'!$C$82:$J$109,'SO 01 - Výměna střešního ...'!$C$115:$J$224</definedName>
    <definedName name="_xlnm._FilterDatabase" localSheetId="2" hidden="1">'D1.4 - Elektroinstalace'!$C$118:$K$162</definedName>
    <definedName name="_xlnm.Print_Area" localSheetId="2">'D1.4 - Elektroinstalace'!$C$4:$J$76,'D1.4 - Elektroinstalace'!$C$82:$J$100,'D1.4 - Elektroinstalace'!$C$106:$J$162</definedName>
    <definedName name="_xlnm._FilterDatabase" localSheetId="3" hidden="1">'VON - Vedlejší a ostatní ...'!$C$120:$K$131</definedName>
    <definedName name="_xlnm.Print_Area" localSheetId="3">'VON - Vedlejší a ostatní ...'!$C$4:$J$76,'VON - Vedlejší a ostatní ...'!$C$82:$J$102,'VON - Vedlejší a ostatní ...'!$C$108:$J$131</definedName>
    <definedName name="_xlnm.Print_Area" localSheetId="4">'Seznam figur'!$C$4:$G$30</definedName>
    <definedName name="_xlnm.Print_Titles" localSheetId="0">'Rekapitulace stavby'!$92:$92</definedName>
    <definedName name="_xlnm.Print_Titles" localSheetId="1">'SO 01 - Výměna střešního ...'!$127:$127</definedName>
    <definedName name="_xlnm.Print_Titles" localSheetId="2">'D1.4 - Elektroinstalace'!$118:$118</definedName>
    <definedName name="_xlnm.Print_Titles" localSheetId="3">'VON - Vedlejší a ostatní ...'!$120:$120</definedName>
    <definedName name="_xlnm.Print_Titles" localSheetId="4">'Seznam figur'!$9:$9</definedName>
  </definedNames>
  <calcPr fullCalcOnLoad="1"/>
</workbook>
</file>

<file path=xl/sharedStrings.xml><?xml version="1.0" encoding="utf-8"?>
<sst xmlns="http://schemas.openxmlformats.org/spreadsheetml/2006/main" count="2294" uniqueCount="493">
  <si>
    <t>Export Komplet</t>
  </si>
  <si>
    <t/>
  </si>
  <si>
    <t>2.0</t>
  </si>
  <si>
    <t>ZAMOK</t>
  </si>
  <si>
    <t>False</t>
  </si>
  <si>
    <t>{395f704b-c958-4fba-ad17-062de776fd47}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</si>
  <si>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</si>
  <si>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</si>
  <si>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</si>
  <si>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</si>
  <si>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</si>
  <si>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</si>
  <si>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</si>
  <si>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</si>
  <si>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22-47-1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</si>
  <si>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</si>
  <si>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</si>
  <si>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VÝMĚNA STŘEŠNÍHO PLÁŠTĚ OPRAVA KROVU A BLESKOSVODNÉ SOUSTAVY OBJEKTU ZŠ MÁCHOVO NÁMĚSTÍ DĚČÍN - ŠINDEL</t>
  </si>
  <si>
    <t>KSO:</t>
  </si>
  <si>
    <t>CC-CZ:</t>
  </si>
  <si>
    <t>Místo:</t>
  </si>
  <si>
    <t>p.p.č. 1043 a p.p.č. 929/1, 1056</t>
  </si>
  <si>
    <t>Datum:</t>
  </si>
  <si>
    <t>21. 6. 2022</t>
  </si>
  <si>
    <t>Zadavatel:</t>
  </si>
  <si>
    <t>IČ:</t>
  </si>
  <si>
    <t>Statutární město Děčín</t>
  </si>
  <si>
    <t>DIČ:</t>
  </si>
  <si>
    <t>Uchazeč:</t>
  </si>
  <si>
    <t>Vyplň údaj</t>
  </si>
  <si>
    <t>Projektant:</t>
  </si>
  <si>
    <t>NORDARCH s.r.o.</t>
  </si>
  <si>
    <t>True</t>
  </si>
  <si>
    <t>Zpracovatel:</t>
  </si>
  <si>
    <t>Ing. Jan Duben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</si>
  <si>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</si>
  <si>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</si>
  <si>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</si>
  <si>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</si>
  <si>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</si>
  <si>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</si>
  <si>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</si>
  <si>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</si>
  <si>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</si>
  <si>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</si>
  <si>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</si>
  <si>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</si>
  <si>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</si>
  <si>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</si>
  <si>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</si>
  <si>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</si>
  <si>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</si>
  <si>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</si>
  <si>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</si>
  <si>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</si>
  <si>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</si>
  <si>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</si>
  <si>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</si>
  <si>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</si>
  <si>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</si>
  <si>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</si>
  <si>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</si>
  <si>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</si>
  <si>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</si>
  <si>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</si>
  <si>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</si>
  <si>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</si>
  <si>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</si>
  <si>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</si>
  <si>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</si>
  <si>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</si>
  <si>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</si>
  <si>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</si>
  <si>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</si>
  <si>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</si>
  <si>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</si>
  <si>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</si>
  <si>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</si>
  <si>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</si>
  <si>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</si>
  <si>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</si>
  <si>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</si>
  <si>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Výměna střešního pláště</t>
  </si>
  <si>
    <t>STA</t>
  </si>
  <si>
    <t>1</t>
  </si>
  <si>
    <t>{d9fd3374-53f7-4f9d-86b6-ad73dbe851b0}</t>
  </si>
  <si>
    <t>2</t>
  </si>
  <si>
    <t>D1.4</t>
  </si>
  <si>
    <t>Elektroinstalace</t>
  </si>
  <si>
    <t>{e7cf2335-09fe-41f8-96a9-4fbf8f369a27}</t>
  </si>
  <si>
    <t>VON</t>
  </si>
  <si>
    <t>Vedlejší a ostatní náklady</t>
  </si>
  <si>
    <t>{bf75c72a-f0e8-4a2c-b9b7-99397684d83b}</t>
  </si>
  <si>
    <t>lešení</t>
  </si>
  <si>
    <t>4589,13</t>
  </si>
  <si>
    <t>KRYCÍ LIST SOUPISU PRACÍ</t>
  </si>
  <si>
    <t>Objekt:</t>
  </si>
  <si>
    <t>SO 01 - Výměna střešního pláště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</si>
  <si>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</si>
  <si>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</si>
  <si>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</si>
  <si>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</si>
  <si>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</si>
  <si>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</si>
  <si>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</si>
  <si>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</si>
  <si>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</si>
  <si>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</si>
  <si>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</si>
  <si>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</si>
  <si>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</si>
  <si>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</si>
  <si>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</si>
  <si>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783 - Dokončovací práce - nátěry</t>
  </si>
  <si>
    <t xml:space="preserve">    786 - Dokončovací práce - čalounické úpravy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</si>
  <si>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</si>
  <si>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</si>
  <si>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</si>
  <si>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</si>
  <si>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</si>
  <si>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</si>
  <si>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</si>
  <si>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</si>
  <si>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</si>
  <si>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</si>
  <si>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</si>
  <si>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</si>
  <si>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</si>
  <si>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</si>
  <si>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</si>
  <si>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</si>
  <si>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</si>
  <si>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</si>
  <si>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</si>
  <si>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941111112</t>
  </si>
  <si>
    <t>Montáž lešení řadového trubkového lehkého s podlahami zatížení do 200 kg/m2 š od 0,6 do 0,9 m v přes 10 do 25 m</t>
  </si>
  <si>
    <t>m2</t>
  </si>
  <si>
    <t>4</t>
  </si>
  <si>
    <t>-925782946</t>
  </si>
  <si>
    <t>VV</t>
  </si>
  <si>
    <t xml:space="preserve">"Etapa I" 8,5*21,5*2*1,3 </t>
  </si>
  <si>
    <t>"Etapa II" (18,9*20+18,9*10,5)*1,3</t>
  </si>
  <si>
    <t xml:space="preserve">"Etapa III" (21,5*16,5+19*34)*1,3 </t>
  </si>
  <si>
    <t xml:space="preserve">"Etapa IV" (18,8*37+18,2*12+18,2*37)*1,3 </t>
  </si>
  <si>
    <t>Součet</t>
  </si>
  <si>
    <t>941111212</t>
  </si>
  <si>
    <t>Příplatek k lešení řadovému trubkovému lehkému s podlahami š 0,9 m v 25 m za první a ZKD den použití</t>
  </si>
  <si>
    <t>988566482</t>
  </si>
  <si>
    <t>"předpoklad každé etapy 4,5 měsíce" lešení*140</t>
  </si>
  <si>
    <t>3</t>
  </si>
  <si>
    <t>941111812</t>
  </si>
  <si>
    <t>Demontáž lešení řadového trubkového lehkého s podlahami zatížení do 200 kg/m2 š přes 0,6 do 0,9 m v přes 10 do 25 m</t>
  </si>
  <si>
    <t>-2101268421</t>
  </si>
  <si>
    <t>944611111</t>
  </si>
  <si>
    <t>Montáž ochranné plachty z textilie z umělých vláken</t>
  </si>
  <si>
    <t>-393938692</t>
  </si>
  <si>
    <t>5</t>
  </si>
  <si>
    <t>944611211</t>
  </si>
  <si>
    <t>Příplatek k ochranné plachtě za první a ZKD den použití</t>
  </si>
  <si>
    <t>251124263</t>
  </si>
  <si>
    <t>lešení*140</t>
  </si>
  <si>
    <t>6</t>
  </si>
  <si>
    <t>944611811</t>
  </si>
  <si>
    <t>Demontáž ochranné plachty z textilie z umělých vláken</t>
  </si>
  <si>
    <t>1640912765</t>
  </si>
  <si>
    <t>7</t>
  </si>
  <si>
    <t>95384511R</t>
  </si>
  <si>
    <t>Sanace komínových těles</t>
  </si>
  <si>
    <t>soubor</t>
  </si>
  <si>
    <t>1292778613</t>
  </si>
  <si>
    <t>"dle TZ" 4</t>
  </si>
  <si>
    <t>997</t>
  </si>
  <si>
    <t>Přesun sutě</t>
  </si>
  <si>
    <t>8</t>
  </si>
  <si>
    <t>997013115</t>
  </si>
  <si>
    <t>Vnitrostaveništní doprava suti a vybouraných hmot pro budovy v přes 15 do 18 m s použitím mechanizace</t>
  </si>
  <si>
    <t>t</t>
  </si>
  <si>
    <t>1679239001</t>
  </si>
  <si>
    <t>997013501</t>
  </si>
  <si>
    <t>Odvoz suti a vybouraných hmot na skládku nebo meziskládku do 1 km se složením</t>
  </si>
  <si>
    <t>16662850</t>
  </si>
  <si>
    <t>10</t>
  </si>
  <si>
    <t>997013509</t>
  </si>
  <si>
    <t>Příplatek k odvozu suti a vybouraných hmot na skládku ZKD 1 km přes 1 km</t>
  </si>
  <si>
    <t>-406804282</t>
  </si>
  <si>
    <t>29,267*7 'Přepočtené koeficientem množství</t>
  </si>
  <si>
    <t>11</t>
  </si>
  <si>
    <t>997013631</t>
  </si>
  <si>
    <t>Poplatek za uložení na skládce (skládkovné) stavebního odpadu směsného kód odpadu 17 09 04</t>
  </si>
  <si>
    <t>-1274649116</t>
  </si>
  <si>
    <t>PSV</t>
  </si>
  <si>
    <t>Práce a dodávky PSV</t>
  </si>
  <si>
    <t>712</t>
  </si>
  <si>
    <t>Povlakové krytiny</t>
  </si>
  <si>
    <t>12</t>
  </si>
  <si>
    <t>712600845</t>
  </si>
  <si>
    <t>Demontáž ventilační hlavice na střeše sklonu přes 30°</t>
  </si>
  <si>
    <t>kus</t>
  </si>
  <si>
    <t>16</t>
  </si>
  <si>
    <t>771133610</t>
  </si>
  <si>
    <t>"demontáž stávajících ventilačních hlavic - dle výkresu" 16</t>
  </si>
  <si>
    <t>721</t>
  </si>
  <si>
    <t>Zdravotechnika - vnitřní kanalizace</t>
  </si>
  <si>
    <t>13</t>
  </si>
  <si>
    <t>721273153</t>
  </si>
  <si>
    <t>Hlavice ventilační polypropylen PP DN 110</t>
  </si>
  <si>
    <t>229008144</t>
  </si>
  <si>
    <t>762</t>
  </si>
  <si>
    <t>Konstrukce tesařské</t>
  </si>
  <si>
    <t>14</t>
  </si>
  <si>
    <t>76219290R</t>
  </si>
  <si>
    <t>Rezerva pro případnou sanaci dřevěných prvků krovu - včetně dodatečné impregnace proti dřevokaznému hmyzu a houbám</t>
  </si>
  <si>
    <t>38249517</t>
  </si>
  <si>
    <t>762341210</t>
  </si>
  <si>
    <t>Montáž bednění střech rovných a šikmých sklonu do 60° z hrubých prken na sraz tl do 32 mm</t>
  </si>
  <si>
    <t>-1166736809</t>
  </si>
  <si>
    <t>"předpoklad výměny plného bednění dle TZ 30%" 1842,4*0,3</t>
  </si>
  <si>
    <t>M</t>
  </si>
  <si>
    <t>60516100</t>
  </si>
  <si>
    <t>řezivo smrkové sušené tl 30mm</t>
  </si>
  <si>
    <t>m3</t>
  </si>
  <si>
    <t>32</t>
  </si>
  <si>
    <t>1317849324</t>
  </si>
  <si>
    <t>"předpoklad výměny plného bednění dle TZ 30%" 1842,4*0,3*0,03*1,05</t>
  </si>
  <si>
    <t>17</t>
  </si>
  <si>
    <t>762341811</t>
  </si>
  <si>
    <t>Demontáž bednění střech z prken</t>
  </si>
  <si>
    <t>2012299191</t>
  </si>
  <si>
    <t>18</t>
  </si>
  <si>
    <t>998762103</t>
  </si>
  <si>
    <t>Přesun hmot tonážní pro kce tesařské v objektech v přes 12 do 24 m</t>
  </si>
  <si>
    <t>1665374403</t>
  </si>
  <si>
    <t>764</t>
  </si>
  <si>
    <t>Konstrukce klempířské</t>
  </si>
  <si>
    <t>19</t>
  </si>
  <si>
    <t>76423440R</t>
  </si>
  <si>
    <t>Zakrytí nevyužívaných komínový)ch těles Cu stříškou</t>
  </si>
  <si>
    <t>417328384</t>
  </si>
  <si>
    <t>765</t>
  </si>
  <si>
    <t>Krytina skládaná</t>
  </si>
  <si>
    <t>20</t>
  </si>
  <si>
    <t>765151801</t>
  </si>
  <si>
    <t>Demontáž krytiny bitumenové ze šindelů do suti</t>
  </si>
  <si>
    <t>2007497301</t>
  </si>
  <si>
    <t>"demontáž stávající krytiny dle výkresu - pultová střecha" 142,3</t>
  </si>
  <si>
    <t>"demontáž stávající krytiny dle výkresu - sklon střechy 45°" 1842,4</t>
  </si>
  <si>
    <t>765151805</t>
  </si>
  <si>
    <t>Demontáž hřebene nebo nároží krytiny bitumenové ze šindelů do suti</t>
  </si>
  <si>
    <t>m</t>
  </si>
  <si>
    <t>-1965481391</t>
  </si>
  <si>
    <t>"demontáž stávající krytiny dle výkresu - nároží" 161,51</t>
  </si>
  <si>
    <t>"demontáž stávající krytiny dle výkresu - hřeben" 114,645</t>
  </si>
  <si>
    <t>"demontáž stávající krytiny dle výkresu - úžlabí" 150,59</t>
  </si>
  <si>
    <t>22</t>
  </si>
  <si>
    <t>76515180R</t>
  </si>
  <si>
    <t>Vyčištění stávajícího podstřešního prostoru</t>
  </si>
  <si>
    <t>-199713957</t>
  </si>
  <si>
    <t>"dle TZ" 50</t>
  </si>
  <si>
    <t>23</t>
  </si>
  <si>
    <t>765151811</t>
  </si>
  <si>
    <t>Příplatek k cenám demontáže bitumenové krytiny ze šindelů za sklon přes 30°</t>
  </si>
  <si>
    <t>206162747</t>
  </si>
  <si>
    <t>24</t>
  </si>
  <si>
    <t>765151815</t>
  </si>
  <si>
    <t>Příplatek k cenám demontáže hřebene bitumenové krytiny ze šindelů za sklon přes 30°</t>
  </si>
  <si>
    <t>-394907368</t>
  </si>
  <si>
    <t>25</t>
  </si>
  <si>
    <t>765153021</t>
  </si>
  <si>
    <t>Krytina bitumenová ze šindelů obdélníkového tvaru sklonu do 20°</t>
  </si>
  <si>
    <t>-1102138358</t>
  </si>
  <si>
    <t>"nová krytina dle výkresu - pultová střecha" 142,3</t>
  </si>
  <si>
    <t>26</t>
  </si>
  <si>
    <t>765153023</t>
  </si>
  <si>
    <t>Krytina bitumenová ze šindelů obdélníkového tvaru sklonu přes 30°</t>
  </si>
  <si>
    <t>735952992</t>
  </si>
  <si>
    <t>"nová krytina dle výkresu - sklon střechy 45°" 1842,4</t>
  </si>
  <si>
    <t>27</t>
  </si>
  <si>
    <t>765153112</t>
  </si>
  <si>
    <t>Krytina bitumenová nárožní hrana ze šindelů bez rozlišení tvaru</t>
  </si>
  <si>
    <t>-796317691</t>
  </si>
  <si>
    <t>"nová krytina dle výkresu - nároží" 161,51</t>
  </si>
  <si>
    <t>28</t>
  </si>
  <si>
    <t>765153122</t>
  </si>
  <si>
    <t>Krytina bitumenová hřebene oboustranně ze šindelů bez rozlišení</t>
  </si>
  <si>
    <t>1233988678</t>
  </si>
  <si>
    <t>"nová krytina dle výkresu - hřeben" 114,645</t>
  </si>
  <si>
    <t>29</t>
  </si>
  <si>
    <t>765153131</t>
  </si>
  <si>
    <t>Krytina bitumenová úžlabí z vloženého pásu</t>
  </si>
  <si>
    <t>-163158760</t>
  </si>
  <si>
    <t>"nová krytina dle výkresu - úžlabí" 150,59</t>
  </si>
  <si>
    <t>30</t>
  </si>
  <si>
    <t>765192001</t>
  </si>
  <si>
    <t>Nouzové (provizorní) zakrytí střechy plachtou</t>
  </si>
  <si>
    <t>-587432483</t>
  </si>
  <si>
    <t>"zakrytí klempířských prvků na objektu proti poškození - odhad" 350</t>
  </si>
  <si>
    <t>31</t>
  </si>
  <si>
    <t>765193001</t>
  </si>
  <si>
    <t>Montáž podkladního vyrovnávacího pásu</t>
  </si>
  <si>
    <t>436887508</t>
  </si>
  <si>
    <t>62866380</t>
  </si>
  <si>
    <t>pás podkladní asfaltového šindele</t>
  </si>
  <si>
    <t>-989014450</t>
  </si>
  <si>
    <t>1984,7*1,1 'Přepočtené koeficientem množství</t>
  </si>
  <si>
    <t>33</t>
  </si>
  <si>
    <t>998765103</t>
  </si>
  <si>
    <t>Přesun hmot tonážní pro krytiny skládané v objektech v přes 12 do 24 m</t>
  </si>
  <si>
    <t>269153598</t>
  </si>
  <si>
    <t>766</t>
  </si>
  <si>
    <t>Konstrukce truhlářské</t>
  </si>
  <si>
    <t>34</t>
  </si>
  <si>
    <t>766671004</t>
  </si>
  <si>
    <t>Montáž střešního okna do krytiny ploché 78 x 118 cm</t>
  </si>
  <si>
    <t>-1811166069</t>
  </si>
  <si>
    <t>"nová střešní okna - dle TZ" 34</t>
  </si>
  <si>
    <t>35</t>
  </si>
  <si>
    <t>61124498</t>
  </si>
  <si>
    <t>okno střešní dřevěné kyvné, izolační trojsklo 78x118cm, Uw=1,1W/m2K Al oplechování</t>
  </si>
  <si>
    <t>-605357839</t>
  </si>
  <si>
    <t>36</t>
  </si>
  <si>
    <t>766674811</t>
  </si>
  <si>
    <t>Demontáž střešního okna hladká krytina přes 30 do 45°</t>
  </si>
  <si>
    <t>1884655732</t>
  </si>
  <si>
    <t>"demontáž stávajících střešních oken - dle TZ" 34</t>
  </si>
  <si>
    <t>37</t>
  </si>
  <si>
    <t>998766103</t>
  </si>
  <si>
    <t>Přesun hmot tonážní pro kce truhlářské v objektech v přes 12 do 24 m</t>
  </si>
  <si>
    <t>-1517012953</t>
  </si>
  <si>
    <t>783</t>
  </si>
  <si>
    <t>Dokončovací práce - nátěry</t>
  </si>
  <si>
    <t>38</t>
  </si>
  <si>
    <t>783213011</t>
  </si>
  <si>
    <t>Napouštěcí jednonásobný syntetický biocidní nátěr tesařských prvků nezabudovaných do konstrukce</t>
  </si>
  <si>
    <t>-2113815217</t>
  </si>
  <si>
    <t>"prkna pro výměnu plného bednění" 1842,4*0,3*2</t>
  </si>
  <si>
    <t>786</t>
  </si>
  <si>
    <t>Dokončovací práce - čalounické úpravy</t>
  </si>
  <si>
    <t>39</t>
  </si>
  <si>
    <t>786611200</t>
  </si>
  <si>
    <t>Montáž zastiňujících rolet s háčky do střešních oken</t>
  </si>
  <si>
    <t>1682064879</t>
  </si>
  <si>
    <t>40</t>
  </si>
  <si>
    <t>61124042</t>
  </si>
  <si>
    <t>roleta vnitřní střešních oken rozměru do 78x118cm</t>
  </si>
  <si>
    <t>-349578674</t>
  </si>
  <si>
    <t>41</t>
  </si>
  <si>
    <t>998786103</t>
  </si>
  <si>
    <t>Přesun hmot tonážní pro stínění a čalounické úpravy v objektech v přes 12 do 24 m</t>
  </si>
  <si>
    <t>-556287234</t>
  </si>
  <si>
    <t>D1.4 - Elektroinstalace</t>
  </si>
  <si>
    <t>21-M - Elektromontáže</t>
  </si>
  <si>
    <t>46-M - Zemní práce při extr.mont.pracích</t>
  </si>
  <si>
    <t>VRN - Vedlejší rozpočtové náklady</t>
  </si>
  <si>
    <t>21-M</t>
  </si>
  <si>
    <t>Elektromontáže</t>
  </si>
  <si>
    <t>210220101</t>
  </si>
  <si>
    <t>Montáž hromosvodného vedení svodových vodičů s podpěrami průměru do 10 mm</t>
  </si>
  <si>
    <t>64</t>
  </si>
  <si>
    <t>840018</t>
  </si>
  <si>
    <t>Drát AlMgSi 8</t>
  </si>
  <si>
    <t>256</t>
  </si>
  <si>
    <t>210220022</t>
  </si>
  <si>
    <t>Montáž uzemňovacího vedení vodičů FeZn pomocí svorek v zemi drátem průměru do 10 mm ve městské zástavbě</t>
  </si>
  <si>
    <t>840118</t>
  </si>
  <si>
    <t>Drát AlMgSi 8/PVC</t>
  </si>
  <si>
    <t>204004</t>
  </si>
  <si>
    <t>Podpěra vedení , plast šedý LH DS 8 H36 IGM8 GR H 36mm, pro prům. 8mm, se závitem M8</t>
  </si>
  <si>
    <t>ks</t>
  </si>
  <si>
    <t>204159</t>
  </si>
  <si>
    <t>Podpěra vedení , nerez/plast šedý DLH US 8 H16 L335 GR V2A H 16mm, pro prům. 8mm, se vzpěrou L 335mm</t>
  </si>
  <si>
    <t>540100</t>
  </si>
  <si>
    <t>Pásková objímka pro anténní stožár 027-168mm Nerez BRS 16.168 AK1X10 2X6.8 V2A s připojením pro 06-8/10 4-50mm2</t>
  </si>
  <si>
    <t>210220401</t>
  </si>
  <si>
    <t>Montáž doplňků hromosvodného vedení - štítků k označení svodů</t>
  </si>
  <si>
    <t>Pol2</t>
  </si>
  <si>
    <t>Číslo svodu</t>
  </si>
  <si>
    <t>210220302</t>
  </si>
  <si>
    <t>Montáž svorek hromosvodných se 3 a více šrouby</t>
  </si>
  <si>
    <t>459129</t>
  </si>
  <si>
    <t>UNI-zkušební svorka nerez UTK 8.10 8.10 ZP V2A s mezidestičkou, pro prům. 2 x 8-10mm</t>
  </si>
  <si>
    <t>390051</t>
  </si>
  <si>
    <t>Svorka MV, Al, pro prům. 8-10mm MVK 8.10 SKM10X30 AL šroub se šestihrannou hlavou</t>
  </si>
  <si>
    <t>210220303</t>
  </si>
  <si>
    <t>Montáž svorek hromosvodných na okapové žlaby</t>
  </si>
  <si>
    <t>339051</t>
  </si>
  <si>
    <t>Okapová svorka Al pro zaoblení 16-22mm DRK DUL 8.10 W16.22 AL s dvojitou příložkou pro prům. 8-10mm</t>
  </si>
  <si>
    <t>371009</t>
  </si>
  <si>
    <t>Připojovací svorka litina/Zn AK 7.10 FRM10X45 KBF0.4 12 TGTZN rozsah uchycení pasovina 0,4-12mm, pro prům. 7-10mm</t>
  </si>
  <si>
    <t>385216</t>
  </si>
  <si>
    <t>Válcová spojka, Al, pro prům. 16/16mm VM 16 SKM8X12 AL se čtyřmi šrouby M6x12mm</t>
  </si>
  <si>
    <t>392059</t>
  </si>
  <si>
    <t>Svorka MV, nerez, pro prům. 8-10/16mm MVK 8.10 16 SKM10X40 FSC V2A šroub se šestihrannou hlavou a pérová podložka</t>
  </si>
  <si>
    <t>210220201</t>
  </si>
  <si>
    <t>Montáž tyčí jímacích délky do 3 m na střešní hřeben</t>
  </si>
  <si>
    <t>103420</t>
  </si>
  <si>
    <t>Trubková jímací tyč D 16mm L 2000mm RFS 16 10 2000 AL AlMgSi F22 zúžená na 10mm</t>
  </si>
  <si>
    <t>103430</t>
  </si>
  <si>
    <t>Trubková jímací tyč D 16mm L 2500mm RFS 16 10 2500 AL AlMgSi F22 zúžená na. 10mm</t>
  </si>
  <si>
    <t>103440</t>
  </si>
  <si>
    <t>Trubková jímací tyč D 16mm L 3000mm RFS 16 10 3000 AL AlMgSi F22 zúžená na 10mm</t>
  </si>
  <si>
    <t>42</t>
  </si>
  <si>
    <t>275116</t>
  </si>
  <si>
    <t>Podpěra vedení s prstencem odlitek Zn SH ZS 16 M8 V2A se závitem M8, pro prům. 16mm, ocel</t>
  </si>
  <si>
    <t>44</t>
  </si>
  <si>
    <t>106125</t>
  </si>
  <si>
    <t>Distanční tyč GFK světle šedá DIST 16 3000 GFK D 16mm L 3000mm</t>
  </si>
  <si>
    <t>46</t>
  </si>
  <si>
    <t>106125R</t>
  </si>
  <si>
    <t>Montáž držák distanční</t>
  </si>
  <si>
    <t>48</t>
  </si>
  <si>
    <t>106123</t>
  </si>
  <si>
    <t>Distanční vzpěra pro prům. 16mm DIDH 16 1030 BP V2A GFK L 1030mm s upevňovací destičkou</t>
  </si>
  <si>
    <t>50</t>
  </si>
  <si>
    <t>210220361</t>
  </si>
  <si>
    <t>Montáž tyčí zemnicích délky do 2 m s připojením na svodové nebo uzemňovací vedení</t>
  </si>
  <si>
    <t>52</t>
  </si>
  <si>
    <t>35442127</t>
  </si>
  <si>
    <t>tyč zemnící 1,5 m FeZn se svorkou</t>
  </si>
  <si>
    <t>54</t>
  </si>
  <si>
    <t>Pol1</t>
  </si>
  <si>
    <t>Doplnění rozvaděče</t>
  </si>
  <si>
    <t>kpl</t>
  </si>
  <si>
    <t>56</t>
  </si>
  <si>
    <t>Svodič ventil 25KA</t>
  </si>
  <si>
    <t>58</t>
  </si>
  <si>
    <t>K002</t>
  </si>
  <si>
    <t>Demontáž</t>
  </si>
  <si>
    <t>60</t>
  </si>
  <si>
    <t>945421110</t>
  </si>
  <si>
    <t>Hydraulická zvedací plošina na automobilovém podvozku výška zdvihu do 18 m včetně obsluhy</t>
  </si>
  <si>
    <t>hod</t>
  </si>
  <si>
    <t>62</t>
  </si>
  <si>
    <t>210280002</t>
  </si>
  <si>
    <t>Zkoušky a prohlídky el rozvodů a zařízení celková prohlídka pro objem montážních prací přes 100 do 500 tis Kč</t>
  </si>
  <si>
    <t>210280211</t>
  </si>
  <si>
    <t>Měření zemních odporů zemniče prvního nebo samostatného</t>
  </si>
  <si>
    <t>66</t>
  </si>
  <si>
    <t>210280215</t>
  </si>
  <si>
    <t>Příplatek k měření zemních odporů prvního zemniče za každý další zemnič v síti</t>
  </si>
  <si>
    <t>68</t>
  </si>
  <si>
    <t>46-M</t>
  </si>
  <si>
    <t>Zemní práce při extr.mont.pracích</t>
  </si>
  <si>
    <t>460161172</t>
  </si>
  <si>
    <t>Hloubení kabelových rýh ručně š 35 cm hl 80 cm v hornině tř I skupiny 3</t>
  </si>
  <si>
    <t>70</t>
  </si>
  <si>
    <t>460431182</t>
  </si>
  <si>
    <t>Zásyp kabelových rýh ručně se zhutněním š 35 cm hl 80 cm z horniny tř I skupiny 3</t>
  </si>
  <si>
    <t>72</t>
  </si>
  <si>
    <t>VRN</t>
  </si>
  <si>
    <t>Vedlejší rozpočtové náklady</t>
  </si>
  <si>
    <t>141R00</t>
  </si>
  <si>
    <t>Přirážka za podružný materiál</t>
  </si>
  <si>
    <t>%</t>
  </si>
  <si>
    <t>74</t>
  </si>
  <si>
    <t>201R00</t>
  </si>
  <si>
    <t>Podíl přidružených výkonů</t>
  </si>
  <si>
    <t>84</t>
  </si>
  <si>
    <t>202R00</t>
  </si>
  <si>
    <t>Zednické výpomoci</t>
  </si>
  <si>
    <t>86</t>
  </si>
  <si>
    <t>00R00</t>
  </si>
  <si>
    <t>Likvidace odpadu, odvoz suti a vybouraných hmot na skládku,</t>
  </si>
  <si>
    <t>88</t>
  </si>
  <si>
    <t>VON - Vedlejší a ostatní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</si>
  <si>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</si>
  <si>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</si>
  <si>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</si>
  <si>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</si>
  <si>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>VRN1</t>
  </si>
  <si>
    <t>Průzkumné, geodetické a projektové práce</t>
  </si>
  <si>
    <t>013254000</t>
  </si>
  <si>
    <t>Dokumentace skutečného provedení stavby</t>
  </si>
  <si>
    <t>Kč</t>
  </si>
  <si>
    <t>1024</t>
  </si>
  <si>
    <t>-1447944925</t>
  </si>
  <si>
    <t>VRN3</t>
  </si>
  <si>
    <t>Zařízení staveniště</t>
  </si>
  <si>
    <t>030001000</t>
  </si>
  <si>
    <t>681191426</t>
  </si>
  <si>
    <t>VRN6</t>
  </si>
  <si>
    <t>Územní vlivy</t>
  </si>
  <si>
    <t>065002000</t>
  </si>
  <si>
    <t>Mimostaveništní doprava materiálů</t>
  </si>
  <si>
    <t>1316950172</t>
  </si>
  <si>
    <t>VRN7</t>
  </si>
  <si>
    <t>Provozní vlivy</t>
  </si>
  <si>
    <t>070001000</t>
  </si>
  <si>
    <t>1891992960</t>
  </si>
  <si>
    <t>"provoz školy" 1</t>
  </si>
  <si>
    <t>SEZNAM FIGUR</t>
  </si>
  <si>
    <t>Výměra</t>
  </si>
  <si>
    <t xml:space="preserve"> SO 01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</si>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</sst>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167" fontId="36" fillId="2" borderId="22" xfId="0" applyNumberFormat="1" applyFont="1" applyFill="1" applyBorder="1" applyAlignment="1" applyProtection="1">
      <alignment vertical="center"/>
      <protection locked="0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22-47-1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VÝMĚNA STŘEŠNÍHO PLÁŠTĚ OPRAVA KROVU A BLESKOSVODNÉ SOUSTAVY OBJEKTU ZŠ MÁCHOVO NÁMĚSTÍ DĚČÍN - ŠINDEL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p.p.č. 1043 a p.p.č. 929/1, 1056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21. 6. 2022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Statutární město Děčín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NORDARCH s.r.o.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Ing. Jan Duben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ROUND(SUM(AG95:AG97),2)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ROUND(SUM(AS95:AS97),2)</f>
        <v>0</v>
      </c>
      <c r="AT94" s="113">
        <f>ROUND(SUM(AV94:AW94),2)</f>
        <v>0</v>
      </c>
      <c r="AU94" s="114">
        <f>ROUND(SUM(AU95:AU97),5)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ROUND(SUM(AZ95:AZ97),2)</f>
        <v>0</v>
      </c>
      <c r="BA94" s="113">
        <f>ROUND(SUM(BA95:BA97),2)</f>
        <v>0</v>
      </c>
      <c r="BB94" s="113">
        <f>ROUND(SUM(BB95:BB97),2)</f>
        <v>0</v>
      </c>
      <c r="BC94" s="113">
        <f>ROUND(SUM(BC95:BC97),2)</f>
        <v>0</v>
      </c>
      <c r="BD94" s="115">
        <f>ROUND(SUM(BD95:BD97),2)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16.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 01 - Výměna střešního 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'SO 01 - Výměna střešního ...'!P128</f>
        <v>0</v>
      </c>
      <c r="AV95" s="127">
        <f>'SO 01 - Výměna střešního ...'!J33</f>
        <v>0</v>
      </c>
      <c r="AW95" s="127">
        <f>'SO 01 - Výměna střešního ...'!J34</f>
        <v>0</v>
      </c>
      <c r="AX95" s="127">
        <f>'SO 01 - Výměna střešního ...'!J35</f>
        <v>0</v>
      </c>
      <c r="AY95" s="127">
        <f>'SO 01 - Výměna střešního ...'!J36</f>
        <v>0</v>
      </c>
      <c r="AZ95" s="127">
        <f>'SO 01 - Výměna střešního ...'!F33</f>
        <v>0</v>
      </c>
      <c r="BA95" s="127">
        <f>'SO 01 - Výměna střešního ...'!F34</f>
        <v>0</v>
      </c>
      <c r="BB95" s="127">
        <f>'SO 01 - Výměna střešního ...'!F35</f>
        <v>0</v>
      </c>
      <c r="BC95" s="127">
        <f>'SO 01 - Výměna střešního ...'!F36</f>
        <v>0</v>
      </c>
      <c r="BD95" s="129">
        <f>'SO 01 - Výměna střešního ...'!F37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91" s="7" customFormat="1" ht="16.5" customHeight="1">
      <c r="A96" s="118" t="s">
        <v>80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'D1.4 - Elektroinstalace'!J30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26">
        <v>0</v>
      </c>
      <c r="AT96" s="127">
        <f>ROUND(SUM(AV96:AW96),2)</f>
        <v>0</v>
      </c>
      <c r="AU96" s="128">
        <f>'D1.4 - Elektroinstalace'!P119</f>
        <v>0</v>
      </c>
      <c r="AV96" s="127">
        <f>'D1.4 - Elektroinstalace'!J33</f>
        <v>0</v>
      </c>
      <c r="AW96" s="127">
        <f>'D1.4 - Elektroinstalace'!J34</f>
        <v>0</v>
      </c>
      <c r="AX96" s="127">
        <f>'D1.4 - Elektroinstalace'!J35</f>
        <v>0</v>
      </c>
      <c r="AY96" s="127">
        <f>'D1.4 - Elektroinstalace'!J36</f>
        <v>0</v>
      </c>
      <c r="AZ96" s="127">
        <f>'D1.4 - Elektroinstalace'!F33</f>
        <v>0</v>
      </c>
      <c r="BA96" s="127">
        <f>'D1.4 - Elektroinstalace'!F34</f>
        <v>0</v>
      </c>
      <c r="BB96" s="127">
        <f>'D1.4 - Elektroinstalace'!F35</f>
        <v>0</v>
      </c>
      <c r="BC96" s="127">
        <f>'D1.4 - Elektroinstalace'!F36</f>
        <v>0</v>
      </c>
      <c r="BD96" s="129">
        <f>'D1.4 - Elektroinstalace'!F37</f>
        <v>0</v>
      </c>
      <c r="BE96" s="7"/>
      <c r="BT96" s="130" t="s">
        <v>84</v>
      </c>
      <c r="BV96" s="130" t="s">
        <v>78</v>
      </c>
      <c r="BW96" s="130" t="s">
        <v>89</v>
      </c>
      <c r="BX96" s="130" t="s">
        <v>5</v>
      </c>
      <c r="CL96" s="130" t="s">
        <v>1</v>
      </c>
      <c r="CM96" s="130" t="s">
        <v>86</v>
      </c>
    </row>
    <row r="97" spans="1:91" s="7" customFormat="1" ht="16.5" customHeight="1">
      <c r="A97" s="118" t="s">
        <v>80</v>
      </c>
      <c r="B97" s="119"/>
      <c r="C97" s="120"/>
      <c r="D97" s="121" t="s">
        <v>90</v>
      </c>
      <c r="E97" s="121"/>
      <c r="F97" s="121"/>
      <c r="G97" s="121"/>
      <c r="H97" s="121"/>
      <c r="I97" s="122"/>
      <c r="J97" s="121" t="s">
        <v>91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'VON - Vedlejší a ostatní ...'!J30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83</v>
      </c>
      <c r="AR97" s="125"/>
      <c r="AS97" s="131">
        <v>0</v>
      </c>
      <c r="AT97" s="132">
        <f>ROUND(SUM(AV97:AW97),2)</f>
        <v>0</v>
      </c>
      <c r="AU97" s="133">
        <f>'VON - Vedlejší a ostatní ...'!P121</f>
        <v>0</v>
      </c>
      <c r="AV97" s="132">
        <f>'VON - Vedlejší a ostatní ...'!J33</f>
        <v>0</v>
      </c>
      <c r="AW97" s="132">
        <f>'VON - Vedlejší a ostatní ...'!J34</f>
        <v>0</v>
      </c>
      <c r="AX97" s="132">
        <f>'VON - Vedlejší a ostatní ...'!J35</f>
        <v>0</v>
      </c>
      <c r="AY97" s="132">
        <f>'VON - Vedlejší a ostatní ...'!J36</f>
        <v>0</v>
      </c>
      <c r="AZ97" s="132">
        <f>'VON - Vedlejší a ostatní ...'!F33</f>
        <v>0</v>
      </c>
      <c r="BA97" s="132">
        <f>'VON - Vedlejší a ostatní ...'!F34</f>
        <v>0</v>
      </c>
      <c r="BB97" s="132">
        <f>'VON - Vedlejší a ostatní ...'!F35</f>
        <v>0</v>
      </c>
      <c r="BC97" s="132">
        <f>'VON - Vedlejší a ostatní ...'!F36</f>
        <v>0</v>
      </c>
      <c r="BD97" s="134">
        <f>'VON - Vedlejší a ostatní ...'!F37</f>
        <v>0</v>
      </c>
      <c r="BE97" s="7"/>
      <c r="BT97" s="130" t="s">
        <v>84</v>
      </c>
      <c r="BV97" s="130" t="s">
        <v>78</v>
      </c>
      <c r="BW97" s="130" t="s">
        <v>92</v>
      </c>
      <c r="BX97" s="130" t="s">
        <v>5</v>
      </c>
      <c r="CL97" s="130" t="s">
        <v>1</v>
      </c>
      <c r="CM97" s="130" t="s">
        <v>86</v>
      </c>
    </row>
    <row r="98" spans="1:57" s="2" customFormat="1" ht="30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s="2" customFormat="1" ht="6.95" customHeight="1">
      <c r="A99" s="37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SO 01 - Výměna střešního ...'!C2" display="/"/>
    <hyperlink ref="A96" location="'D1.4 - Elektroinstalace'!C2" display="/"/>
    <hyperlink ref="A9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  <c r="AZ2" s="135" t="s">
        <v>93</v>
      </c>
      <c r="BA2" s="135" t="s">
        <v>1</v>
      </c>
      <c r="BB2" s="135" t="s">
        <v>1</v>
      </c>
      <c r="BC2" s="135" t="s">
        <v>94</v>
      </c>
      <c r="BD2" s="135" t="s">
        <v>86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</row>
    <row r="4" spans="2:46" s="1" customFormat="1" ht="24.95" customHeight="1">
      <c r="B4" s="19"/>
      <c r="D4" s="138" t="s">
        <v>95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39.75" customHeight="1">
      <c r="B7" s="19"/>
      <c r="E7" s="141" t="str">
        <f>'Rekapitulace stavby'!K6</f>
        <v>VÝMĚNA STŘEŠNÍHO PLÁŠTĚ OPRAVA KROVU A BLESKOSVODNÉ SOUSTAVY OBJEKTU ZŠ MÁCHOVO NÁMĚSTÍ DĚČÍN - ŠINDEL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96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97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21. 6. 2022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31</v>
      </c>
      <c r="F21" s="37"/>
      <c r="G21" s="37"/>
      <c r="H21" s="37"/>
      <c r="I21" s="140" t="s">
        <v>27</v>
      </c>
      <c r="J21" s="143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ROUND(J128,2)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ROUND((SUM(BE128:BE224)),2)</f>
        <v>0</v>
      </c>
      <c r="G33" s="37"/>
      <c r="H33" s="37"/>
      <c r="I33" s="155">
        <v>0.21</v>
      </c>
      <c r="J33" s="154">
        <f>ROUND(((SUM(BE128:BE224))*I33),2)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4">
        <f>ROUND((SUM(BF128:BF224)),2)</f>
        <v>0</v>
      </c>
      <c r="G34" s="37"/>
      <c r="H34" s="37"/>
      <c r="I34" s="155">
        <v>0.15</v>
      </c>
      <c r="J34" s="154">
        <f>ROUND(((SUM(BF128:BF224))*I34),2)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4">
        <f>ROUND((SUM(BG128:BG224)),2)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4">
        <f>ROUND((SUM(BH128:BH224)),2)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4">
        <f>ROUND((SUM(BI128:BI224)),2)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98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39.75" customHeight="1">
      <c r="A85" s="37"/>
      <c r="B85" s="38"/>
      <c r="C85" s="39"/>
      <c r="D85" s="39"/>
      <c r="E85" s="174" t="str">
        <f>E7</f>
        <v>VÝMĚNA STŘEŠNÍHO PLÁŠTĚ OPRAVA KROVU A BLESKOSVODNÉ SOUSTAVY OBJEKTU ZŠ MÁCHOVO NÁMĚSTÍ DĚČÍN - ŠINDEL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96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01 - Výměna střešního pláště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p.p.č. 1043 a p.p.č. 929/1, 1056</v>
      </c>
      <c r="G89" s="39"/>
      <c r="H89" s="39"/>
      <c r="I89" s="31" t="s">
        <v>22</v>
      </c>
      <c r="J89" s="78" t="str">
        <f>IF(J12="","",J12)</f>
        <v>21. 6. 2022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Děčín</v>
      </c>
      <c r="G91" s="39"/>
      <c r="H91" s="39"/>
      <c r="I91" s="31" t="s">
        <v>30</v>
      </c>
      <c r="J91" s="35" t="str">
        <f>E21</f>
        <v>NORDARCH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 Jan Duben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99</v>
      </c>
      <c r="D94" s="176"/>
      <c r="E94" s="176"/>
      <c r="F94" s="176"/>
      <c r="G94" s="176"/>
      <c r="H94" s="176"/>
      <c r="I94" s="176"/>
      <c r="J94" s="177" t="s">
        <v>100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101</v>
      </c>
      <c r="D96" s="39"/>
      <c r="E96" s="39"/>
      <c r="F96" s="39"/>
      <c r="G96" s="39"/>
      <c r="H96" s="39"/>
      <c r="I96" s="39"/>
      <c r="J96" s="109">
        <f>J128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102</v>
      </c>
    </row>
    <row r="97" spans="1:31" s="9" customFormat="1" ht="24.95" customHeight="1">
      <c r="A97" s="9"/>
      <c r="B97" s="179"/>
      <c r="C97" s="180"/>
      <c r="D97" s="181" t="s">
        <v>103</v>
      </c>
      <c r="E97" s="182"/>
      <c r="F97" s="182"/>
      <c r="G97" s="182"/>
      <c r="H97" s="182"/>
      <c r="I97" s="182"/>
      <c r="J97" s="183">
        <f>J129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104</v>
      </c>
      <c r="E98" s="188"/>
      <c r="F98" s="188"/>
      <c r="G98" s="188"/>
      <c r="H98" s="188"/>
      <c r="I98" s="188"/>
      <c r="J98" s="189">
        <f>J130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105</v>
      </c>
      <c r="E99" s="188"/>
      <c r="F99" s="188"/>
      <c r="G99" s="188"/>
      <c r="H99" s="188"/>
      <c r="I99" s="188"/>
      <c r="J99" s="189">
        <f>J149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9"/>
      <c r="C100" s="180"/>
      <c r="D100" s="181" t="s">
        <v>106</v>
      </c>
      <c r="E100" s="182"/>
      <c r="F100" s="182"/>
      <c r="G100" s="182"/>
      <c r="H100" s="182"/>
      <c r="I100" s="182"/>
      <c r="J100" s="183">
        <f>J155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5"/>
      <c r="C101" s="186"/>
      <c r="D101" s="187" t="s">
        <v>107</v>
      </c>
      <c r="E101" s="188"/>
      <c r="F101" s="188"/>
      <c r="G101" s="188"/>
      <c r="H101" s="188"/>
      <c r="I101" s="188"/>
      <c r="J101" s="189">
        <f>J156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108</v>
      </c>
      <c r="E102" s="188"/>
      <c r="F102" s="188"/>
      <c r="G102" s="188"/>
      <c r="H102" s="188"/>
      <c r="I102" s="188"/>
      <c r="J102" s="189">
        <f>J159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109</v>
      </c>
      <c r="E103" s="188"/>
      <c r="F103" s="188"/>
      <c r="G103" s="188"/>
      <c r="H103" s="188"/>
      <c r="I103" s="188"/>
      <c r="J103" s="189">
        <f>J161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110</v>
      </c>
      <c r="E104" s="188"/>
      <c r="F104" s="188"/>
      <c r="G104" s="188"/>
      <c r="H104" s="188"/>
      <c r="I104" s="188"/>
      <c r="J104" s="189">
        <f>J170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111</v>
      </c>
      <c r="E105" s="188"/>
      <c r="F105" s="188"/>
      <c r="G105" s="188"/>
      <c r="H105" s="188"/>
      <c r="I105" s="188"/>
      <c r="J105" s="189">
        <f>J172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112</v>
      </c>
      <c r="E106" s="188"/>
      <c r="F106" s="188"/>
      <c r="G106" s="188"/>
      <c r="H106" s="188"/>
      <c r="I106" s="188"/>
      <c r="J106" s="189">
        <f>J210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113</v>
      </c>
      <c r="E107" s="188"/>
      <c r="F107" s="188"/>
      <c r="G107" s="188"/>
      <c r="H107" s="188"/>
      <c r="I107" s="188"/>
      <c r="J107" s="189">
        <f>J217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114</v>
      </c>
      <c r="E108" s="188"/>
      <c r="F108" s="188"/>
      <c r="G108" s="188"/>
      <c r="H108" s="188"/>
      <c r="I108" s="188"/>
      <c r="J108" s="189">
        <f>J220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115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39.75" customHeight="1">
      <c r="A118" s="37"/>
      <c r="B118" s="38"/>
      <c r="C118" s="39"/>
      <c r="D118" s="39"/>
      <c r="E118" s="174" t="str">
        <f>E7</f>
        <v>VÝMĚNA STŘEŠNÍHO PLÁŠTĚ OPRAVA KROVU A BLESKOSVODNÉ SOUSTAVY OBJEKTU ZŠ MÁCHOVO NÁMĚSTÍ DĚČÍN - ŠINDEL</v>
      </c>
      <c r="F118" s="31"/>
      <c r="G118" s="31"/>
      <c r="H118" s="31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96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75" t="str">
        <f>E9</f>
        <v>SO 01 - Výměna střešního pláště</v>
      </c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20</v>
      </c>
      <c r="D122" s="39"/>
      <c r="E122" s="39"/>
      <c r="F122" s="26" t="str">
        <f>F12</f>
        <v>p.p.č. 1043 a p.p.č. 929/1, 1056</v>
      </c>
      <c r="G122" s="39"/>
      <c r="H122" s="39"/>
      <c r="I122" s="31" t="s">
        <v>22</v>
      </c>
      <c r="J122" s="78" t="str">
        <f>IF(J12="","",J12)</f>
        <v>21. 6. 2022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24</v>
      </c>
      <c r="D124" s="39"/>
      <c r="E124" s="39"/>
      <c r="F124" s="26" t="str">
        <f>E15</f>
        <v>Statutární město Děčín</v>
      </c>
      <c r="G124" s="39"/>
      <c r="H124" s="39"/>
      <c r="I124" s="31" t="s">
        <v>30</v>
      </c>
      <c r="J124" s="35" t="str">
        <f>E21</f>
        <v>NORDARCH s.r.o.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28</v>
      </c>
      <c r="D125" s="39"/>
      <c r="E125" s="39"/>
      <c r="F125" s="26" t="str">
        <f>IF(E18="","",E18)</f>
        <v>Vyplň údaj</v>
      </c>
      <c r="G125" s="39"/>
      <c r="H125" s="39"/>
      <c r="I125" s="31" t="s">
        <v>33</v>
      </c>
      <c r="J125" s="35" t="str">
        <f>E24</f>
        <v>Ing. Jan Duben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0.3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11" customFormat="1" ht="29.25" customHeight="1">
      <c r="A127" s="191"/>
      <c r="B127" s="192"/>
      <c r="C127" s="193" t="s">
        <v>116</v>
      </c>
      <c r="D127" s="194" t="s">
        <v>61</v>
      </c>
      <c r="E127" s="194" t="s">
        <v>57</v>
      </c>
      <c r="F127" s="194" t="s">
        <v>58</v>
      </c>
      <c r="G127" s="194" t="s">
        <v>117</v>
      </c>
      <c r="H127" s="194" t="s">
        <v>118</v>
      </c>
      <c r="I127" s="194" t="s">
        <v>119</v>
      </c>
      <c r="J127" s="195" t="s">
        <v>100</v>
      </c>
      <c r="K127" s="196" t="s">
        <v>120</v>
      </c>
      <c r="L127" s="197"/>
      <c r="M127" s="99" t="s">
        <v>1</v>
      </c>
      <c r="N127" s="100" t="s">
        <v>40</v>
      </c>
      <c r="O127" s="100" t="s">
        <v>121</v>
      </c>
      <c r="P127" s="100" t="s">
        <v>122</v>
      </c>
      <c r="Q127" s="100" t="s">
        <v>123</v>
      </c>
      <c r="R127" s="100" t="s">
        <v>124</v>
      </c>
      <c r="S127" s="100" t="s">
        <v>125</v>
      </c>
      <c r="T127" s="101" t="s">
        <v>126</v>
      </c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</row>
    <row r="128" spans="1:63" s="2" customFormat="1" ht="22.8" customHeight="1">
      <c r="A128" s="37"/>
      <c r="B128" s="38"/>
      <c r="C128" s="106" t="s">
        <v>127</v>
      </c>
      <c r="D128" s="39"/>
      <c r="E128" s="39"/>
      <c r="F128" s="39"/>
      <c r="G128" s="39"/>
      <c r="H128" s="39"/>
      <c r="I128" s="39"/>
      <c r="J128" s="198">
        <f>BK128</f>
        <v>0</v>
      </c>
      <c r="K128" s="39"/>
      <c r="L128" s="43"/>
      <c r="M128" s="102"/>
      <c r="N128" s="199"/>
      <c r="O128" s="103"/>
      <c r="P128" s="200">
        <f>P129+P155</f>
        <v>0</v>
      </c>
      <c r="Q128" s="103"/>
      <c r="R128" s="200">
        <f>R129+R155</f>
        <v>34.83741665</v>
      </c>
      <c r="S128" s="103"/>
      <c r="T128" s="201">
        <f>T129+T155</f>
        <v>29.26705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75</v>
      </c>
      <c r="AU128" s="16" t="s">
        <v>102</v>
      </c>
      <c r="BK128" s="202">
        <f>BK129+BK155</f>
        <v>0</v>
      </c>
    </row>
    <row r="129" spans="1:63" s="12" customFormat="1" ht="25.9" customHeight="1">
      <c r="A129" s="12"/>
      <c r="B129" s="203"/>
      <c r="C129" s="204"/>
      <c r="D129" s="205" t="s">
        <v>75</v>
      </c>
      <c r="E129" s="206" t="s">
        <v>128</v>
      </c>
      <c r="F129" s="206" t="s">
        <v>129</v>
      </c>
      <c r="G129" s="204"/>
      <c r="H129" s="204"/>
      <c r="I129" s="207"/>
      <c r="J129" s="208">
        <f>BK129</f>
        <v>0</v>
      </c>
      <c r="K129" s="204"/>
      <c r="L129" s="209"/>
      <c r="M129" s="210"/>
      <c r="N129" s="211"/>
      <c r="O129" s="211"/>
      <c r="P129" s="212">
        <f>P130+P149</f>
        <v>0</v>
      </c>
      <c r="Q129" s="211"/>
      <c r="R129" s="212">
        <f>R130+R149</f>
        <v>0.29464</v>
      </c>
      <c r="S129" s="211"/>
      <c r="T129" s="213">
        <f>T130+T149</f>
        <v>0.224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84</v>
      </c>
      <c r="AT129" s="215" t="s">
        <v>75</v>
      </c>
      <c r="AU129" s="215" t="s">
        <v>76</v>
      </c>
      <c r="AY129" s="214" t="s">
        <v>130</v>
      </c>
      <c r="BK129" s="216">
        <f>BK130+BK149</f>
        <v>0</v>
      </c>
    </row>
    <row r="130" spans="1:63" s="12" customFormat="1" ht="22.8" customHeight="1">
      <c r="A130" s="12"/>
      <c r="B130" s="203"/>
      <c r="C130" s="204"/>
      <c r="D130" s="205" t="s">
        <v>75</v>
      </c>
      <c r="E130" s="217" t="s">
        <v>131</v>
      </c>
      <c r="F130" s="217" t="s">
        <v>132</v>
      </c>
      <c r="G130" s="204"/>
      <c r="H130" s="204"/>
      <c r="I130" s="207"/>
      <c r="J130" s="218">
        <f>BK130</f>
        <v>0</v>
      </c>
      <c r="K130" s="204"/>
      <c r="L130" s="209"/>
      <c r="M130" s="210"/>
      <c r="N130" s="211"/>
      <c r="O130" s="211"/>
      <c r="P130" s="212">
        <f>SUM(P131:P148)</f>
        <v>0</v>
      </c>
      <c r="Q130" s="211"/>
      <c r="R130" s="212">
        <f>SUM(R131:R148)</f>
        <v>0.29464</v>
      </c>
      <c r="S130" s="211"/>
      <c r="T130" s="213">
        <f>SUM(T131:T148)</f>
        <v>0.224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84</v>
      </c>
      <c r="AT130" s="215" t="s">
        <v>75</v>
      </c>
      <c r="AU130" s="215" t="s">
        <v>84</v>
      </c>
      <c r="AY130" s="214" t="s">
        <v>130</v>
      </c>
      <c r="BK130" s="216">
        <f>SUM(BK131:BK148)</f>
        <v>0</v>
      </c>
    </row>
    <row r="131" spans="1:65" s="2" customFormat="1" ht="37.8" customHeight="1">
      <c r="A131" s="37"/>
      <c r="B131" s="38"/>
      <c r="C131" s="219" t="s">
        <v>84</v>
      </c>
      <c r="D131" s="219" t="s">
        <v>133</v>
      </c>
      <c r="E131" s="220" t="s">
        <v>134</v>
      </c>
      <c r="F131" s="221" t="s">
        <v>135</v>
      </c>
      <c r="G131" s="222" t="s">
        <v>136</v>
      </c>
      <c r="H131" s="223">
        <v>4589.13</v>
      </c>
      <c r="I131" s="224"/>
      <c r="J131" s="225">
        <f>ROUND(I131*H131,2)</f>
        <v>0</v>
      </c>
      <c r="K131" s="226"/>
      <c r="L131" s="43"/>
      <c r="M131" s="227" t="s">
        <v>1</v>
      </c>
      <c r="N131" s="228" t="s">
        <v>41</v>
      </c>
      <c r="O131" s="90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1" t="s">
        <v>137</v>
      </c>
      <c r="AT131" s="231" t="s">
        <v>133</v>
      </c>
      <c r="AU131" s="231" t="s">
        <v>86</v>
      </c>
      <c r="AY131" s="16" t="s">
        <v>130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6" t="s">
        <v>84</v>
      </c>
      <c r="BK131" s="232">
        <f>ROUND(I131*H131,2)</f>
        <v>0</v>
      </c>
      <c r="BL131" s="16" t="s">
        <v>137</v>
      </c>
      <c r="BM131" s="231" t="s">
        <v>138</v>
      </c>
    </row>
    <row r="132" spans="1:51" s="13" customFormat="1" ht="12">
      <c r="A132" s="13"/>
      <c r="B132" s="233"/>
      <c r="C132" s="234"/>
      <c r="D132" s="235" t="s">
        <v>139</v>
      </c>
      <c r="E132" s="236" t="s">
        <v>1</v>
      </c>
      <c r="F132" s="237" t="s">
        <v>140</v>
      </c>
      <c r="G132" s="234"/>
      <c r="H132" s="238">
        <v>475.15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139</v>
      </c>
      <c r="AU132" s="244" t="s">
        <v>86</v>
      </c>
      <c r="AV132" s="13" t="s">
        <v>86</v>
      </c>
      <c r="AW132" s="13" t="s">
        <v>32</v>
      </c>
      <c r="AX132" s="13" t="s">
        <v>76</v>
      </c>
      <c r="AY132" s="244" t="s">
        <v>130</v>
      </c>
    </row>
    <row r="133" spans="1:51" s="13" customFormat="1" ht="12">
      <c r="A133" s="13"/>
      <c r="B133" s="233"/>
      <c r="C133" s="234"/>
      <c r="D133" s="235" t="s">
        <v>139</v>
      </c>
      <c r="E133" s="236" t="s">
        <v>1</v>
      </c>
      <c r="F133" s="237" t="s">
        <v>141</v>
      </c>
      <c r="G133" s="234"/>
      <c r="H133" s="238">
        <v>749.385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139</v>
      </c>
      <c r="AU133" s="244" t="s">
        <v>86</v>
      </c>
      <c r="AV133" s="13" t="s">
        <v>86</v>
      </c>
      <c r="AW133" s="13" t="s">
        <v>32</v>
      </c>
      <c r="AX133" s="13" t="s">
        <v>76</v>
      </c>
      <c r="AY133" s="244" t="s">
        <v>130</v>
      </c>
    </row>
    <row r="134" spans="1:51" s="13" customFormat="1" ht="12">
      <c r="A134" s="13"/>
      <c r="B134" s="233"/>
      <c r="C134" s="234"/>
      <c r="D134" s="235" t="s">
        <v>139</v>
      </c>
      <c r="E134" s="236" t="s">
        <v>1</v>
      </c>
      <c r="F134" s="237" t="s">
        <v>142</v>
      </c>
      <c r="G134" s="234"/>
      <c r="H134" s="238">
        <v>1300.975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139</v>
      </c>
      <c r="AU134" s="244" t="s">
        <v>86</v>
      </c>
      <c r="AV134" s="13" t="s">
        <v>86</v>
      </c>
      <c r="AW134" s="13" t="s">
        <v>32</v>
      </c>
      <c r="AX134" s="13" t="s">
        <v>76</v>
      </c>
      <c r="AY134" s="244" t="s">
        <v>130</v>
      </c>
    </row>
    <row r="135" spans="1:51" s="13" customFormat="1" ht="12">
      <c r="A135" s="13"/>
      <c r="B135" s="233"/>
      <c r="C135" s="234"/>
      <c r="D135" s="235" t="s">
        <v>139</v>
      </c>
      <c r="E135" s="236" t="s">
        <v>1</v>
      </c>
      <c r="F135" s="237" t="s">
        <v>143</v>
      </c>
      <c r="G135" s="234"/>
      <c r="H135" s="238">
        <v>2063.62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139</v>
      </c>
      <c r="AU135" s="244" t="s">
        <v>86</v>
      </c>
      <c r="AV135" s="13" t="s">
        <v>86</v>
      </c>
      <c r="AW135" s="13" t="s">
        <v>32</v>
      </c>
      <c r="AX135" s="13" t="s">
        <v>76</v>
      </c>
      <c r="AY135" s="244" t="s">
        <v>130</v>
      </c>
    </row>
    <row r="136" spans="1:51" s="14" customFormat="1" ht="12">
      <c r="A136" s="14"/>
      <c r="B136" s="245"/>
      <c r="C136" s="246"/>
      <c r="D136" s="235" t="s">
        <v>139</v>
      </c>
      <c r="E136" s="247" t="s">
        <v>93</v>
      </c>
      <c r="F136" s="248" t="s">
        <v>144</v>
      </c>
      <c r="G136" s="246"/>
      <c r="H136" s="249">
        <v>4589.13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139</v>
      </c>
      <c r="AU136" s="255" t="s">
        <v>86</v>
      </c>
      <c r="AV136" s="14" t="s">
        <v>137</v>
      </c>
      <c r="AW136" s="14" t="s">
        <v>32</v>
      </c>
      <c r="AX136" s="14" t="s">
        <v>84</v>
      </c>
      <c r="AY136" s="255" t="s">
        <v>130</v>
      </c>
    </row>
    <row r="137" spans="1:65" s="2" customFormat="1" ht="33" customHeight="1">
      <c r="A137" s="37"/>
      <c r="B137" s="38"/>
      <c r="C137" s="219" t="s">
        <v>86</v>
      </c>
      <c r="D137" s="219" t="s">
        <v>133</v>
      </c>
      <c r="E137" s="220" t="s">
        <v>145</v>
      </c>
      <c r="F137" s="221" t="s">
        <v>146</v>
      </c>
      <c r="G137" s="222" t="s">
        <v>136</v>
      </c>
      <c r="H137" s="223">
        <v>642478.2</v>
      </c>
      <c r="I137" s="224"/>
      <c r="J137" s="225">
        <f>ROUND(I137*H137,2)</f>
        <v>0</v>
      </c>
      <c r="K137" s="226"/>
      <c r="L137" s="43"/>
      <c r="M137" s="227" t="s">
        <v>1</v>
      </c>
      <c r="N137" s="228" t="s">
        <v>41</v>
      </c>
      <c r="O137" s="90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1" t="s">
        <v>137</v>
      </c>
      <c r="AT137" s="231" t="s">
        <v>133</v>
      </c>
      <c r="AU137" s="231" t="s">
        <v>86</v>
      </c>
      <c r="AY137" s="16" t="s">
        <v>130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6" t="s">
        <v>84</v>
      </c>
      <c r="BK137" s="232">
        <f>ROUND(I137*H137,2)</f>
        <v>0</v>
      </c>
      <c r="BL137" s="16" t="s">
        <v>137</v>
      </c>
      <c r="BM137" s="231" t="s">
        <v>147</v>
      </c>
    </row>
    <row r="138" spans="1:51" s="13" customFormat="1" ht="12">
      <c r="A138" s="13"/>
      <c r="B138" s="233"/>
      <c r="C138" s="234"/>
      <c r="D138" s="235" t="s">
        <v>139</v>
      </c>
      <c r="E138" s="236" t="s">
        <v>1</v>
      </c>
      <c r="F138" s="237" t="s">
        <v>148</v>
      </c>
      <c r="G138" s="234"/>
      <c r="H138" s="238">
        <v>642478.2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139</v>
      </c>
      <c r="AU138" s="244" t="s">
        <v>86</v>
      </c>
      <c r="AV138" s="13" t="s">
        <v>86</v>
      </c>
      <c r="AW138" s="13" t="s">
        <v>32</v>
      </c>
      <c r="AX138" s="13" t="s">
        <v>84</v>
      </c>
      <c r="AY138" s="244" t="s">
        <v>130</v>
      </c>
    </row>
    <row r="139" spans="1:65" s="2" customFormat="1" ht="37.8" customHeight="1">
      <c r="A139" s="37"/>
      <c r="B139" s="38"/>
      <c r="C139" s="219" t="s">
        <v>149</v>
      </c>
      <c r="D139" s="219" t="s">
        <v>133</v>
      </c>
      <c r="E139" s="220" t="s">
        <v>150</v>
      </c>
      <c r="F139" s="221" t="s">
        <v>151</v>
      </c>
      <c r="G139" s="222" t="s">
        <v>136</v>
      </c>
      <c r="H139" s="223">
        <v>4589.13</v>
      </c>
      <c r="I139" s="224"/>
      <c r="J139" s="225">
        <f>ROUND(I139*H139,2)</f>
        <v>0</v>
      </c>
      <c r="K139" s="226"/>
      <c r="L139" s="43"/>
      <c r="M139" s="227" t="s">
        <v>1</v>
      </c>
      <c r="N139" s="228" t="s">
        <v>41</v>
      </c>
      <c r="O139" s="90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1" t="s">
        <v>137</v>
      </c>
      <c r="AT139" s="231" t="s">
        <v>133</v>
      </c>
      <c r="AU139" s="231" t="s">
        <v>86</v>
      </c>
      <c r="AY139" s="16" t="s">
        <v>130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6" t="s">
        <v>84</v>
      </c>
      <c r="BK139" s="232">
        <f>ROUND(I139*H139,2)</f>
        <v>0</v>
      </c>
      <c r="BL139" s="16" t="s">
        <v>137</v>
      </c>
      <c r="BM139" s="231" t="s">
        <v>152</v>
      </c>
    </row>
    <row r="140" spans="1:51" s="13" customFormat="1" ht="12">
      <c r="A140" s="13"/>
      <c r="B140" s="233"/>
      <c r="C140" s="234"/>
      <c r="D140" s="235" t="s">
        <v>139</v>
      </c>
      <c r="E140" s="236" t="s">
        <v>1</v>
      </c>
      <c r="F140" s="237" t="s">
        <v>93</v>
      </c>
      <c r="G140" s="234"/>
      <c r="H140" s="238">
        <v>4589.13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139</v>
      </c>
      <c r="AU140" s="244" t="s">
        <v>86</v>
      </c>
      <c r="AV140" s="13" t="s">
        <v>86</v>
      </c>
      <c r="AW140" s="13" t="s">
        <v>32</v>
      </c>
      <c r="AX140" s="13" t="s">
        <v>84</v>
      </c>
      <c r="AY140" s="244" t="s">
        <v>130</v>
      </c>
    </row>
    <row r="141" spans="1:65" s="2" customFormat="1" ht="21.75" customHeight="1">
      <c r="A141" s="37"/>
      <c r="B141" s="38"/>
      <c r="C141" s="219" t="s">
        <v>137</v>
      </c>
      <c r="D141" s="219" t="s">
        <v>133</v>
      </c>
      <c r="E141" s="220" t="s">
        <v>153</v>
      </c>
      <c r="F141" s="221" t="s">
        <v>154</v>
      </c>
      <c r="G141" s="222" t="s">
        <v>136</v>
      </c>
      <c r="H141" s="223">
        <v>4589.13</v>
      </c>
      <c r="I141" s="224"/>
      <c r="J141" s="225">
        <f>ROUND(I141*H141,2)</f>
        <v>0</v>
      </c>
      <c r="K141" s="226"/>
      <c r="L141" s="43"/>
      <c r="M141" s="227" t="s">
        <v>1</v>
      </c>
      <c r="N141" s="228" t="s">
        <v>41</v>
      </c>
      <c r="O141" s="90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1" t="s">
        <v>137</v>
      </c>
      <c r="AT141" s="231" t="s">
        <v>133</v>
      </c>
      <c r="AU141" s="231" t="s">
        <v>86</v>
      </c>
      <c r="AY141" s="16" t="s">
        <v>130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6" t="s">
        <v>84</v>
      </c>
      <c r="BK141" s="232">
        <f>ROUND(I141*H141,2)</f>
        <v>0</v>
      </c>
      <c r="BL141" s="16" t="s">
        <v>137</v>
      </c>
      <c r="BM141" s="231" t="s">
        <v>155</v>
      </c>
    </row>
    <row r="142" spans="1:51" s="13" customFormat="1" ht="12">
      <c r="A142" s="13"/>
      <c r="B142" s="233"/>
      <c r="C142" s="234"/>
      <c r="D142" s="235" t="s">
        <v>139</v>
      </c>
      <c r="E142" s="236" t="s">
        <v>1</v>
      </c>
      <c r="F142" s="237" t="s">
        <v>93</v>
      </c>
      <c r="G142" s="234"/>
      <c r="H142" s="238">
        <v>4589.13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139</v>
      </c>
      <c r="AU142" s="244" t="s">
        <v>86</v>
      </c>
      <c r="AV142" s="13" t="s">
        <v>86</v>
      </c>
      <c r="AW142" s="13" t="s">
        <v>32</v>
      </c>
      <c r="AX142" s="13" t="s">
        <v>84</v>
      </c>
      <c r="AY142" s="244" t="s">
        <v>130</v>
      </c>
    </row>
    <row r="143" spans="1:65" s="2" customFormat="1" ht="21.75" customHeight="1">
      <c r="A143" s="37"/>
      <c r="B143" s="38"/>
      <c r="C143" s="219" t="s">
        <v>156</v>
      </c>
      <c r="D143" s="219" t="s">
        <v>133</v>
      </c>
      <c r="E143" s="220" t="s">
        <v>157</v>
      </c>
      <c r="F143" s="221" t="s">
        <v>158</v>
      </c>
      <c r="G143" s="222" t="s">
        <v>136</v>
      </c>
      <c r="H143" s="223">
        <v>642478.2</v>
      </c>
      <c r="I143" s="224"/>
      <c r="J143" s="225">
        <f>ROUND(I143*H143,2)</f>
        <v>0</v>
      </c>
      <c r="K143" s="226"/>
      <c r="L143" s="43"/>
      <c r="M143" s="227" t="s">
        <v>1</v>
      </c>
      <c r="N143" s="228" t="s">
        <v>41</v>
      </c>
      <c r="O143" s="90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1" t="s">
        <v>137</v>
      </c>
      <c r="AT143" s="231" t="s">
        <v>133</v>
      </c>
      <c r="AU143" s="231" t="s">
        <v>86</v>
      </c>
      <c r="AY143" s="16" t="s">
        <v>130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6" t="s">
        <v>84</v>
      </c>
      <c r="BK143" s="232">
        <f>ROUND(I143*H143,2)</f>
        <v>0</v>
      </c>
      <c r="BL143" s="16" t="s">
        <v>137</v>
      </c>
      <c r="BM143" s="231" t="s">
        <v>159</v>
      </c>
    </row>
    <row r="144" spans="1:51" s="13" customFormat="1" ht="12">
      <c r="A144" s="13"/>
      <c r="B144" s="233"/>
      <c r="C144" s="234"/>
      <c r="D144" s="235" t="s">
        <v>139</v>
      </c>
      <c r="E144" s="236" t="s">
        <v>1</v>
      </c>
      <c r="F144" s="237" t="s">
        <v>160</v>
      </c>
      <c r="G144" s="234"/>
      <c r="H144" s="238">
        <v>642478.2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139</v>
      </c>
      <c r="AU144" s="244" t="s">
        <v>86</v>
      </c>
      <c r="AV144" s="13" t="s">
        <v>86</v>
      </c>
      <c r="AW144" s="13" t="s">
        <v>32</v>
      </c>
      <c r="AX144" s="13" t="s">
        <v>84</v>
      </c>
      <c r="AY144" s="244" t="s">
        <v>130</v>
      </c>
    </row>
    <row r="145" spans="1:65" s="2" customFormat="1" ht="21.75" customHeight="1">
      <c r="A145" s="37"/>
      <c r="B145" s="38"/>
      <c r="C145" s="219" t="s">
        <v>161</v>
      </c>
      <c r="D145" s="219" t="s">
        <v>133</v>
      </c>
      <c r="E145" s="220" t="s">
        <v>162</v>
      </c>
      <c r="F145" s="221" t="s">
        <v>163</v>
      </c>
      <c r="G145" s="222" t="s">
        <v>136</v>
      </c>
      <c r="H145" s="223">
        <v>4589.13</v>
      </c>
      <c r="I145" s="224"/>
      <c r="J145" s="225">
        <f>ROUND(I145*H145,2)</f>
        <v>0</v>
      </c>
      <c r="K145" s="226"/>
      <c r="L145" s="43"/>
      <c r="M145" s="227" t="s">
        <v>1</v>
      </c>
      <c r="N145" s="228" t="s">
        <v>41</v>
      </c>
      <c r="O145" s="90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1" t="s">
        <v>137</v>
      </c>
      <c r="AT145" s="231" t="s">
        <v>133</v>
      </c>
      <c r="AU145" s="231" t="s">
        <v>86</v>
      </c>
      <c r="AY145" s="16" t="s">
        <v>130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6" t="s">
        <v>84</v>
      </c>
      <c r="BK145" s="232">
        <f>ROUND(I145*H145,2)</f>
        <v>0</v>
      </c>
      <c r="BL145" s="16" t="s">
        <v>137</v>
      </c>
      <c r="BM145" s="231" t="s">
        <v>164</v>
      </c>
    </row>
    <row r="146" spans="1:51" s="13" customFormat="1" ht="12">
      <c r="A146" s="13"/>
      <c r="B146" s="233"/>
      <c r="C146" s="234"/>
      <c r="D146" s="235" t="s">
        <v>139</v>
      </c>
      <c r="E146" s="236" t="s">
        <v>1</v>
      </c>
      <c r="F146" s="237" t="s">
        <v>93</v>
      </c>
      <c r="G146" s="234"/>
      <c r="H146" s="238">
        <v>4589.13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139</v>
      </c>
      <c r="AU146" s="244" t="s">
        <v>86</v>
      </c>
      <c r="AV146" s="13" t="s">
        <v>86</v>
      </c>
      <c r="AW146" s="13" t="s">
        <v>32</v>
      </c>
      <c r="AX146" s="13" t="s">
        <v>84</v>
      </c>
      <c r="AY146" s="244" t="s">
        <v>130</v>
      </c>
    </row>
    <row r="147" spans="1:65" s="2" customFormat="1" ht="16.5" customHeight="1">
      <c r="A147" s="37"/>
      <c r="B147" s="38"/>
      <c r="C147" s="219" t="s">
        <v>165</v>
      </c>
      <c r="D147" s="219" t="s">
        <v>133</v>
      </c>
      <c r="E147" s="220" t="s">
        <v>166</v>
      </c>
      <c r="F147" s="221" t="s">
        <v>167</v>
      </c>
      <c r="G147" s="222" t="s">
        <v>168</v>
      </c>
      <c r="H147" s="223">
        <v>4</v>
      </c>
      <c r="I147" s="224"/>
      <c r="J147" s="225">
        <f>ROUND(I147*H147,2)</f>
        <v>0</v>
      </c>
      <c r="K147" s="226"/>
      <c r="L147" s="43"/>
      <c r="M147" s="227" t="s">
        <v>1</v>
      </c>
      <c r="N147" s="228" t="s">
        <v>41</v>
      </c>
      <c r="O147" s="90"/>
      <c r="P147" s="229">
        <f>O147*H147</f>
        <v>0</v>
      </c>
      <c r="Q147" s="229">
        <v>0.07366</v>
      </c>
      <c r="R147" s="229">
        <f>Q147*H147</f>
        <v>0.29464</v>
      </c>
      <c r="S147" s="229">
        <v>0.056</v>
      </c>
      <c r="T147" s="230">
        <f>S147*H147</f>
        <v>0.224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1" t="s">
        <v>137</v>
      </c>
      <c r="AT147" s="231" t="s">
        <v>133</v>
      </c>
      <c r="AU147" s="231" t="s">
        <v>86</v>
      </c>
      <c r="AY147" s="16" t="s">
        <v>130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6" t="s">
        <v>84</v>
      </c>
      <c r="BK147" s="232">
        <f>ROUND(I147*H147,2)</f>
        <v>0</v>
      </c>
      <c r="BL147" s="16" t="s">
        <v>137</v>
      </c>
      <c r="BM147" s="231" t="s">
        <v>169</v>
      </c>
    </row>
    <row r="148" spans="1:51" s="13" customFormat="1" ht="12">
      <c r="A148" s="13"/>
      <c r="B148" s="233"/>
      <c r="C148" s="234"/>
      <c r="D148" s="235" t="s">
        <v>139</v>
      </c>
      <c r="E148" s="236" t="s">
        <v>1</v>
      </c>
      <c r="F148" s="237" t="s">
        <v>170</v>
      </c>
      <c r="G148" s="234"/>
      <c r="H148" s="238">
        <v>4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139</v>
      </c>
      <c r="AU148" s="244" t="s">
        <v>86</v>
      </c>
      <c r="AV148" s="13" t="s">
        <v>86</v>
      </c>
      <c r="AW148" s="13" t="s">
        <v>32</v>
      </c>
      <c r="AX148" s="13" t="s">
        <v>84</v>
      </c>
      <c r="AY148" s="244" t="s">
        <v>130</v>
      </c>
    </row>
    <row r="149" spans="1:63" s="12" customFormat="1" ht="22.8" customHeight="1">
      <c r="A149" s="12"/>
      <c r="B149" s="203"/>
      <c r="C149" s="204"/>
      <c r="D149" s="205" t="s">
        <v>75</v>
      </c>
      <c r="E149" s="217" t="s">
        <v>171</v>
      </c>
      <c r="F149" s="217" t="s">
        <v>172</v>
      </c>
      <c r="G149" s="204"/>
      <c r="H149" s="204"/>
      <c r="I149" s="207"/>
      <c r="J149" s="218">
        <f>BK149</f>
        <v>0</v>
      </c>
      <c r="K149" s="204"/>
      <c r="L149" s="209"/>
      <c r="M149" s="210"/>
      <c r="N149" s="211"/>
      <c r="O149" s="211"/>
      <c r="P149" s="212">
        <f>SUM(P150:P154)</f>
        <v>0</v>
      </c>
      <c r="Q149" s="211"/>
      <c r="R149" s="212">
        <f>SUM(R150:R154)</f>
        <v>0</v>
      </c>
      <c r="S149" s="211"/>
      <c r="T149" s="213">
        <f>SUM(T150:T154)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4" t="s">
        <v>84</v>
      </c>
      <c r="AT149" s="215" t="s">
        <v>75</v>
      </c>
      <c r="AU149" s="215" t="s">
        <v>84</v>
      </c>
      <c r="AY149" s="214" t="s">
        <v>130</v>
      </c>
      <c r="BK149" s="216">
        <f>SUM(BK150:BK154)</f>
        <v>0</v>
      </c>
    </row>
    <row r="150" spans="1:65" s="2" customFormat="1" ht="33" customHeight="1">
      <c r="A150" s="37"/>
      <c r="B150" s="38"/>
      <c r="C150" s="219" t="s">
        <v>173</v>
      </c>
      <c r="D150" s="219" t="s">
        <v>133</v>
      </c>
      <c r="E150" s="220" t="s">
        <v>174</v>
      </c>
      <c r="F150" s="221" t="s">
        <v>175</v>
      </c>
      <c r="G150" s="222" t="s">
        <v>176</v>
      </c>
      <c r="H150" s="223">
        <v>29.267</v>
      </c>
      <c r="I150" s="224"/>
      <c r="J150" s="225">
        <f>ROUND(I150*H150,2)</f>
        <v>0</v>
      </c>
      <c r="K150" s="226"/>
      <c r="L150" s="43"/>
      <c r="M150" s="227" t="s">
        <v>1</v>
      </c>
      <c r="N150" s="228" t="s">
        <v>41</v>
      </c>
      <c r="O150" s="90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1" t="s">
        <v>137</v>
      </c>
      <c r="AT150" s="231" t="s">
        <v>133</v>
      </c>
      <c r="AU150" s="231" t="s">
        <v>86</v>
      </c>
      <c r="AY150" s="16" t="s">
        <v>130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6" t="s">
        <v>84</v>
      </c>
      <c r="BK150" s="232">
        <f>ROUND(I150*H150,2)</f>
        <v>0</v>
      </c>
      <c r="BL150" s="16" t="s">
        <v>137</v>
      </c>
      <c r="BM150" s="231" t="s">
        <v>177</v>
      </c>
    </row>
    <row r="151" spans="1:65" s="2" customFormat="1" ht="24.15" customHeight="1">
      <c r="A151" s="37"/>
      <c r="B151" s="38"/>
      <c r="C151" s="219" t="s">
        <v>131</v>
      </c>
      <c r="D151" s="219" t="s">
        <v>133</v>
      </c>
      <c r="E151" s="220" t="s">
        <v>178</v>
      </c>
      <c r="F151" s="221" t="s">
        <v>179</v>
      </c>
      <c r="G151" s="222" t="s">
        <v>176</v>
      </c>
      <c r="H151" s="223">
        <v>29.267</v>
      </c>
      <c r="I151" s="224"/>
      <c r="J151" s="225">
        <f>ROUND(I151*H151,2)</f>
        <v>0</v>
      </c>
      <c r="K151" s="226"/>
      <c r="L151" s="43"/>
      <c r="M151" s="227" t="s">
        <v>1</v>
      </c>
      <c r="N151" s="228" t="s">
        <v>41</v>
      </c>
      <c r="O151" s="90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1" t="s">
        <v>137</v>
      </c>
      <c r="AT151" s="231" t="s">
        <v>133</v>
      </c>
      <c r="AU151" s="231" t="s">
        <v>86</v>
      </c>
      <c r="AY151" s="16" t="s">
        <v>130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6" t="s">
        <v>84</v>
      </c>
      <c r="BK151" s="232">
        <f>ROUND(I151*H151,2)</f>
        <v>0</v>
      </c>
      <c r="BL151" s="16" t="s">
        <v>137</v>
      </c>
      <c r="BM151" s="231" t="s">
        <v>180</v>
      </c>
    </row>
    <row r="152" spans="1:65" s="2" customFormat="1" ht="24.15" customHeight="1">
      <c r="A152" s="37"/>
      <c r="B152" s="38"/>
      <c r="C152" s="219" t="s">
        <v>181</v>
      </c>
      <c r="D152" s="219" t="s">
        <v>133</v>
      </c>
      <c r="E152" s="220" t="s">
        <v>182</v>
      </c>
      <c r="F152" s="221" t="s">
        <v>183</v>
      </c>
      <c r="G152" s="222" t="s">
        <v>176</v>
      </c>
      <c r="H152" s="223">
        <v>204.869</v>
      </c>
      <c r="I152" s="224"/>
      <c r="J152" s="225">
        <f>ROUND(I152*H152,2)</f>
        <v>0</v>
      </c>
      <c r="K152" s="226"/>
      <c r="L152" s="43"/>
      <c r="M152" s="227" t="s">
        <v>1</v>
      </c>
      <c r="N152" s="228" t="s">
        <v>41</v>
      </c>
      <c r="O152" s="90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1" t="s">
        <v>137</v>
      </c>
      <c r="AT152" s="231" t="s">
        <v>133</v>
      </c>
      <c r="AU152" s="231" t="s">
        <v>86</v>
      </c>
      <c r="AY152" s="16" t="s">
        <v>130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6" t="s">
        <v>84</v>
      </c>
      <c r="BK152" s="232">
        <f>ROUND(I152*H152,2)</f>
        <v>0</v>
      </c>
      <c r="BL152" s="16" t="s">
        <v>137</v>
      </c>
      <c r="BM152" s="231" t="s">
        <v>184</v>
      </c>
    </row>
    <row r="153" spans="1:51" s="13" customFormat="1" ht="12">
      <c r="A153" s="13"/>
      <c r="B153" s="233"/>
      <c r="C153" s="234"/>
      <c r="D153" s="235" t="s">
        <v>139</v>
      </c>
      <c r="E153" s="234"/>
      <c r="F153" s="237" t="s">
        <v>185</v>
      </c>
      <c r="G153" s="234"/>
      <c r="H153" s="238">
        <v>204.869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139</v>
      </c>
      <c r="AU153" s="244" t="s">
        <v>86</v>
      </c>
      <c r="AV153" s="13" t="s">
        <v>86</v>
      </c>
      <c r="AW153" s="13" t="s">
        <v>4</v>
      </c>
      <c r="AX153" s="13" t="s">
        <v>84</v>
      </c>
      <c r="AY153" s="244" t="s">
        <v>130</v>
      </c>
    </row>
    <row r="154" spans="1:65" s="2" customFormat="1" ht="33" customHeight="1">
      <c r="A154" s="37"/>
      <c r="B154" s="38"/>
      <c r="C154" s="219" t="s">
        <v>186</v>
      </c>
      <c r="D154" s="219" t="s">
        <v>133</v>
      </c>
      <c r="E154" s="220" t="s">
        <v>187</v>
      </c>
      <c r="F154" s="221" t="s">
        <v>188</v>
      </c>
      <c r="G154" s="222" t="s">
        <v>176</v>
      </c>
      <c r="H154" s="223">
        <v>29.043</v>
      </c>
      <c r="I154" s="224"/>
      <c r="J154" s="225">
        <f>ROUND(I154*H154,2)</f>
        <v>0</v>
      </c>
      <c r="K154" s="226"/>
      <c r="L154" s="43"/>
      <c r="M154" s="227" t="s">
        <v>1</v>
      </c>
      <c r="N154" s="228" t="s">
        <v>41</v>
      </c>
      <c r="O154" s="90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1" t="s">
        <v>137</v>
      </c>
      <c r="AT154" s="231" t="s">
        <v>133</v>
      </c>
      <c r="AU154" s="231" t="s">
        <v>86</v>
      </c>
      <c r="AY154" s="16" t="s">
        <v>130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6" t="s">
        <v>84</v>
      </c>
      <c r="BK154" s="232">
        <f>ROUND(I154*H154,2)</f>
        <v>0</v>
      </c>
      <c r="BL154" s="16" t="s">
        <v>137</v>
      </c>
      <c r="BM154" s="231" t="s">
        <v>189</v>
      </c>
    </row>
    <row r="155" spans="1:63" s="12" customFormat="1" ht="25.9" customHeight="1">
      <c r="A155" s="12"/>
      <c r="B155" s="203"/>
      <c r="C155" s="204"/>
      <c r="D155" s="205" t="s">
        <v>75</v>
      </c>
      <c r="E155" s="206" t="s">
        <v>190</v>
      </c>
      <c r="F155" s="206" t="s">
        <v>191</v>
      </c>
      <c r="G155" s="204"/>
      <c r="H155" s="204"/>
      <c r="I155" s="207"/>
      <c r="J155" s="208">
        <f>BK155</f>
        <v>0</v>
      </c>
      <c r="K155" s="204"/>
      <c r="L155" s="209"/>
      <c r="M155" s="210"/>
      <c r="N155" s="211"/>
      <c r="O155" s="211"/>
      <c r="P155" s="212">
        <f>P156+P159+P161+P170+P172+P210+P217+P220</f>
        <v>0</v>
      </c>
      <c r="Q155" s="211"/>
      <c r="R155" s="212">
        <f>R156+R159+R161+R170+R172+R210+R217+R220</f>
        <v>34.54277665</v>
      </c>
      <c r="S155" s="211"/>
      <c r="T155" s="213">
        <f>T156+T159+T161+T170+T172+T210+T217+T220</f>
        <v>29.04305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4" t="s">
        <v>86</v>
      </c>
      <c r="AT155" s="215" t="s">
        <v>75</v>
      </c>
      <c r="AU155" s="215" t="s">
        <v>76</v>
      </c>
      <c r="AY155" s="214" t="s">
        <v>130</v>
      </c>
      <c r="BK155" s="216">
        <f>BK156+BK159+BK161+BK170+BK172+BK210+BK217+BK220</f>
        <v>0</v>
      </c>
    </row>
    <row r="156" spans="1:63" s="12" customFormat="1" ht="22.8" customHeight="1">
      <c r="A156" s="12"/>
      <c r="B156" s="203"/>
      <c r="C156" s="204"/>
      <c r="D156" s="205" t="s">
        <v>75</v>
      </c>
      <c r="E156" s="217" t="s">
        <v>192</v>
      </c>
      <c r="F156" s="217" t="s">
        <v>193</v>
      </c>
      <c r="G156" s="204"/>
      <c r="H156" s="204"/>
      <c r="I156" s="207"/>
      <c r="J156" s="218">
        <f>BK156</f>
        <v>0</v>
      </c>
      <c r="K156" s="204"/>
      <c r="L156" s="209"/>
      <c r="M156" s="210"/>
      <c r="N156" s="211"/>
      <c r="O156" s="211"/>
      <c r="P156" s="212">
        <f>SUM(P157:P158)</f>
        <v>0</v>
      </c>
      <c r="Q156" s="211"/>
      <c r="R156" s="212">
        <f>SUM(R157:R158)</f>
        <v>0</v>
      </c>
      <c r="S156" s="211"/>
      <c r="T156" s="213">
        <f>SUM(T157:T158)</f>
        <v>0.0048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4" t="s">
        <v>86</v>
      </c>
      <c r="AT156" s="215" t="s">
        <v>75</v>
      </c>
      <c r="AU156" s="215" t="s">
        <v>84</v>
      </c>
      <c r="AY156" s="214" t="s">
        <v>130</v>
      </c>
      <c r="BK156" s="216">
        <f>SUM(BK157:BK158)</f>
        <v>0</v>
      </c>
    </row>
    <row r="157" spans="1:65" s="2" customFormat="1" ht="21.75" customHeight="1">
      <c r="A157" s="37"/>
      <c r="B157" s="38"/>
      <c r="C157" s="219" t="s">
        <v>194</v>
      </c>
      <c r="D157" s="219" t="s">
        <v>133</v>
      </c>
      <c r="E157" s="220" t="s">
        <v>195</v>
      </c>
      <c r="F157" s="221" t="s">
        <v>196</v>
      </c>
      <c r="G157" s="222" t="s">
        <v>197</v>
      </c>
      <c r="H157" s="223">
        <v>16</v>
      </c>
      <c r="I157" s="224"/>
      <c r="J157" s="225">
        <f>ROUND(I157*H157,2)</f>
        <v>0</v>
      </c>
      <c r="K157" s="226"/>
      <c r="L157" s="43"/>
      <c r="M157" s="227" t="s">
        <v>1</v>
      </c>
      <c r="N157" s="228" t="s">
        <v>41</v>
      </c>
      <c r="O157" s="90"/>
      <c r="P157" s="229">
        <f>O157*H157</f>
        <v>0</v>
      </c>
      <c r="Q157" s="229">
        <v>0</v>
      </c>
      <c r="R157" s="229">
        <f>Q157*H157</f>
        <v>0</v>
      </c>
      <c r="S157" s="229">
        <v>0.0003</v>
      </c>
      <c r="T157" s="230">
        <f>S157*H157</f>
        <v>0.0048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1" t="s">
        <v>198</v>
      </c>
      <c r="AT157" s="231" t="s">
        <v>133</v>
      </c>
      <c r="AU157" s="231" t="s">
        <v>86</v>
      </c>
      <c r="AY157" s="16" t="s">
        <v>130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6" t="s">
        <v>84</v>
      </c>
      <c r="BK157" s="232">
        <f>ROUND(I157*H157,2)</f>
        <v>0</v>
      </c>
      <c r="BL157" s="16" t="s">
        <v>198</v>
      </c>
      <c r="BM157" s="231" t="s">
        <v>199</v>
      </c>
    </row>
    <row r="158" spans="1:51" s="13" customFormat="1" ht="12">
      <c r="A158" s="13"/>
      <c r="B158" s="233"/>
      <c r="C158" s="234"/>
      <c r="D158" s="235" t="s">
        <v>139</v>
      </c>
      <c r="E158" s="236" t="s">
        <v>1</v>
      </c>
      <c r="F158" s="237" t="s">
        <v>200</v>
      </c>
      <c r="G158" s="234"/>
      <c r="H158" s="238">
        <v>16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139</v>
      </c>
      <c r="AU158" s="244" t="s">
        <v>86</v>
      </c>
      <c r="AV158" s="13" t="s">
        <v>86</v>
      </c>
      <c r="AW158" s="13" t="s">
        <v>32</v>
      </c>
      <c r="AX158" s="13" t="s">
        <v>84</v>
      </c>
      <c r="AY158" s="244" t="s">
        <v>130</v>
      </c>
    </row>
    <row r="159" spans="1:63" s="12" customFormat="1" ht="22.8" customHeight="1">
      <c r="A159" s="12"/>
      <c r="B159" s="203"/>
      <c r="C159" s="204"/>
      <c r="D159" s="205" t="s">
        <v>75</v>
      </c>
      <c r="E159" s="217" t="s">
        <v>201</v>
      </c>
      <c r="F159" s="217" t="s">
        <v>202</v>
      </c>
      <c r="G159" s="204"/>
      <c r="H159" s="204"/>
      <c r="I159" s="207"/>
      <c r="J159" s="218">
        <f>BK159</f>
        <v>0</v>
      </c>
      <c r="K159" s="204"/>
      <c r="L159" s="209"/>
      <c r="M159" s="210"/>
      <c r="N159" s="211"/>
      <c r="O159" s="211"/>
      <c r="P159" s="212">
        <f>P160</f>
        <v>0</v>
      </c>
      <c r="Q159" s="211"/>
      <c r="R159" s="212">
        <f>R160</f>
        <v>0.00464</v>
      </c>
      <c r="S159" s="211"/>
      <c r="T159" s="213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4" t="s">
        <v>86</v>
      </c>
      <c r="AT159" s="215" t="s">
        <v>75</v>
      </c>
      <c r="AU159" s="215" t="s">
        <v>84</v>
      </c>
      <c r="AY159" s="214" t="s">
        <v>130</v>
      </c>
      <c r="BK159" s="216">
        <f>BK160</f>
        <v>0</v>
      </c>
    </row>
    <row r="160" spans="1:65" s="2" customFormat="1" ht="16.5" customHeight="1">
      <c r="A160" s="37"/>
      <c r="B160" s="38"/>
      <c r="C160" s="219" t="s">
        <v>203</v>
      </c>
      <c r="D160" s="219" t="s">
        <v>133</v>
      </c>
      <c r="E160" s="220" t="s">
        <v>204</v>
      </c>
      <c r="F160" s="221" t="s">
        <v>205</v>
      </c>
      <c r="G160" s="222" t="s">
        <v>197</v>
      </c>
      <c r="H160" s="223">
        <v>16</v>
      </c>
      <c r="I160" s="224"/>
      <c r="J160" s="225">
        <f>ROUND(I160*H160,2)</f>
        <v>0</v>
      </c>
      <c r="K160" s="226"/>
      <c r="L160" s="43"/>
      <c r="M160" s="227" t="s">
        <v>1</v>
      </c>
      <c r="N160" s="228" t="s">
        <v>41</v>
      </c>
      <c r="O160" s="90"/>
      <c r="P160" s="229">
        <f>O160*H160</f>
        <v>0</v>
      </c>
      <c r="Q160" s="229">
        <v>0.00029</v>
      </c>
      <c r="R160" s="229">
        <f>Q160*H160</f>
        <v>0.00464</v>
      </c>
      <c r="S160" s="229">
        <v>0</v>
      </c>
      <c r="T160" s="230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1" t="s">
        <v>198</v>
      </c>
      <c r="AT160" s="231" t="s">
        <v>133</v>
      </c>
      <c r="AU160" s="231" t="s">
        <v>86</v>
      </c>
      <c r="AY160" s="16" t="s">
        <v>130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6" t="s">
        <v>84</v>
      </c>
      <c r="BK160" s="232">
        <f>ROUND(I160*H160,2)</f>
        <v>0</v>
      </c>
      <c r="BL160" s="16" t="s">
        <v>198</v>
      </c>
      <c r="BM160" s="231" t="s">
        <v>206</v>
      </c>
    </row>
    <row r="161" spans="1:63" s="12" customFormat="1" ht="22.8" customHeight="1">
      <c r="A161" s="12"/>
      <c r="B161" s="203"/>
      <c r="C161" s="204"/>
      <c r="D161" s="205" t="s">
        <v>75</v>
      </c>
      <c r="E161" s="217" t="s">
        <v>207</v>
      </c>
      <c r="F161" s="217" t="s">
        <v>208</v>
      </c>
      <c r="G161" s="204"/>
      <c r="H161" s="204"/>
      <c r="I161" s="207"/>
      <c r="J161" s="218">
        <f>BK161</f>
        <v>0</v>
      </c>
      <c r="K161" s="204"/>
      <c r="L161" s="209"/>
      <c r="M161" s="210"/>
      <c r="N161" s="211"/>
      <c r="O161" s="211"/>
      <c r="P161" s="212">
        <f>SUM(P162:P169)</f>
        <v>0</v>
      </c>
      <c r="Q161" s="211"/>
      <c r="R161" s="212">
        <f>SUM(R162:R169)</f>
        <v>8.7055</v>
      </c>
      <c r="S161" s="211"/>
      <c r="T161" s="213">
        <f>SUM(T162:T169)</f>
        <v>8.2908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4" t="s">
        <v>86</v>
      </c>
      <c r="AT161" s="215" t="s">
        <v>75</v>
      </c>
      <c r="AU161" s="215" t="s">
        <v>84</v>
      </c>
      <c r="AY161" s="214" t="s">
        <v>130</v>
      </c>
      <c r="BK161" s="216">
        <f>SUM(BK162:BK169)</f>
        <v>0</v>
      </c>
    </row>
    <row r="162" spans="1:65" s="2" customFormat="1" ht="37.8" customHeight="1">
      <c r="A162" s="37"/>
      <c r="B162" s="38"/>
      <c r="C162" s="219" t="s">
        <v>209</v>
      </c>
      <c r="D162" s="219" t="s">
        <v>133</v>
      </c>
      <c r="E162" s="220" t="s">
        <v>210</v>
      </c>
      <c r="F162" s="221" t="s">
        <v>211</v>
      </c>
      <c r="G162" s="222" t="s">
        <v>168</v>
      </c>
      <c r="H162" s="223">
        <v>1</v>
      </c>
      <c r="I162" s="224"/>
      <c r="J162" s="225">
        <f>ROUND(I162*H162,2)</f>
        <v>0</v>
      </c>
      <c r="K162" s="226"/>
      <c r="L162" s="43"/>
      <c r="M162" s="227" t="s">
        <v>1</v>
      </c>
      <c r="N162" s="228" t="s">
        <v>41</v>
      </c>
      <c r="O162" s="90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1" t="s">
        <v>198</v>
      </c>
      <c r="AT162" s="231" t="s">
        <v>133</v>
      </c>
      <c r="AU162" s="231" t="s">
        <v>86</v>
      </c>
      <c r="AY162" s="16" t="s">
        <v>130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6" t="s">
        <v>84</v>
      </c>
      <c r="BK162" s="232">
        <f>ROUND(I162*H162,2)</f>
        <v>0</v>
      </c>
      <c r="BL162" s="16" t="s">
        <v>198</v>
      </c>
      <c r="BM162" s="231" t="s">
        <v>212</v>
      </c>
    </row>
    <row r="163" spans="1:65" s="2" customFormat="1" ht="33" customHeight="1">
      <c r="A163" s="37"/>
      <c r="B163" s="38"/>
      <c r="C163" s="219" t="s">
        <v>8</v>
      </c>
      <c r="D163" s="219" t="s">
        <v>133</v>
      </c>
      <c r="E163" s="220" t="s">
        <v>213</v>
      </c>
      <c r="F163" s="221" t="s">
        <v>214</v>
      </c>
      <c r="G163" s="222" t="s">
        <v>136</v>
      </c>
      <c r="H163" s="223">
        <v>552.72</v>
      </c>
      <c r="I163" s="224"/>
      <c r="J163" s="225">
        <f>ROUND(I163*H163,2)</f>
        <v>0</v>
      </c>
      <c r="K163" s="226"/>
      <c r="L163" s="43"/>
      <c r="M163" s="227" t="s">
        <v>1</v>
      </c>
      <c r="N163" s="228" t="s">
        <v>41</v>
      </c>
      <c r="O163" s="90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1" t="s">
        <v>198</v>
      </c>
      <c r="AT163" s="231" t="s">
        <v>133</v>
      </c>
      <c r="AU163" s="231" t="s">
        <v>86</v>
      </c>
      <c r="AY163" s="16" t="s">
        <v>130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6" t="s">
        <v>84</v>
      </c>
      <c r="BK163" s="232">
        <f>ROUND(I163*H163,2)</f>
        <v>0</v>
      </c>
      <c r="BL163" s="16" t="s">
        <v>198</v>
      </c>
      <c r="BM163" s="231" t="s">
        <v>215</v>
      </c>
    </row>
    <row r="164" spans="1:51" s="13" customFormat="1" ht="12">
      <c r="A164" s="13"/>
      <c r="B164" s="233"/>
      <c r="C164" s="234"/>
      <c r="D164" s="235" t="s">
        <v>139</v>
      </c>
      <c r="E164" s="236" t="s">
        <v>1</v>
      </c>
      <c r="F164" s="237" t="s">
        <v>216</v>
      </c>
      <c r="G164" s="234"/>
      <c r="H164" s="238">
        <v>552.72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139</v>
      </c>
      <c r="AU164" s="244" t="s">
        <v>86</v>
      </c>
      <c r="AV164" s="13" t="s">
        <v>86</v>
      </c>
      <c r="AW164" s="13" t="s">
        <v>32</v>
      </c>
      <c r="AX164" s="13" t="s">
        <v>84</v>
      </c>
      <c r="AY164" s="244" t="s">
        <v>130</v>
      </c>
    </row>
    <row r="165" spans="1:65" s="2" customFormat="1" ht="16.5" customHeight="1">
      <c r="A165" s="37"/>
      <c r="B165" s="38"/>
      <c r="C165" s="256" t="s">
        <v>198</v>
      </c>
      <c r="D165" s="256" t="s">
        <v>217</v>
      </c>
      <c r="E165" s="257" t="s">
        <v>218</v>
      </c>
      <c r="F165" s="258" t="s">
        <v>219</v>
      </c>
      <c r="G165" s="259" t="s">
        <v>220</v>
      </c>
      <c r="H165" s="260">
        <v>17.411</v>
      </c>
      <c r="I165" s="261"/>
      <c r="J165" s="262">
        <f>ROUND(I165*H165,2)</f>
        <v>0</v>
      </c>
      <c r="K165" s="263"/>
      <c r="L165" s="264"/>
      <c r="M165" s="265" t="s">
        <v>1</v>
      </c>
      <c r="N165" s="266" t="s">
        <v>41</v>
      </c>
      <c r="O165" s="90"/>
      <c r="P165" s="229">
        <f>O165*H165</f>
        <v>0</v>
      </c>
      <c r="Q165" s="229">
        <v>0.5</v>
      </c>
      <c r="R165" s="229">
        <f>Q165*H165</f>
        <v>8.7055</v>
      </c>
      <c r="S165" s="229">
        <v>0</v>
      </c>
      <c r="T165" s="230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1" t="s">
        <v>221</v>
      </c>
      <c r="AT165" s="231" t="s">
        <v>217</v>
      </c>
      <c r="AU165" s="231" t="s">
        <v>86</v>
      </c>
      <c r="AY165" s="16" t="s">
        <v>130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6" t="s">
        <v>84</v>
      </c>
      <c r="BK165" s="232">
        <f>ROUND(I165*H165,2)</f>
        <v>0</v>
      </c>
      <c r="BL165" s="16" t="s">
        <v>198</v>
      </c>
      <c r="BM165" s="231" t="s">
        <v>222</v>
      </c>
    </row>
    <row r="166" spans="1:51" s="13" customFormat="1" ht="12">
      <c r="A166" s="13"/>
      <c r="B166" s="233"/>
      <c r="C166" s="234"/>
      <c r="D166" s="235" t="s">
        <v>139</v>
      </c>
      <c r="E166" s="236" t="s">
        <v>1</v>
      </c>
      <c r="F166" s="237" t="s">
        <v>223</v>
      </c>
      <c r="G166" s="234"/>
      <c r="H166" s="238">
        <v>17.411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139</v>
      </c>
      <c r="AU166" s="244" t="s">
        <v>86</v>
      </c>
      <c r="AV166" s="13" t="s">
        <v>86</v>
      </c>
      <c r="AW166" s="13" t="s">
        <v>32</v>
      </c>
      <c r="AX166" s="13" t="s">
        <v>84</v>
      </c>
      <c r="AY166" s="244" t="s">
        <v>130</v>
      </c>
    </row>
    <row r="167" spans="1:65" s="2" customFormat="1" ht="16.5" customHeight="1">
      <c r="A167" s="37"/>
      <c r="B167" s="38"/>
      <c r="C167" s="219" t="s">
        <v>224</v>
      </c>
      <c r="D167" s="219" t="s">
        <v>133</v>
      </c>
      <c r="E167" s="220" t="s">
        <v>225</v>
      </c>
      <c r="F167" s="221" t="s">
        <v>226</v>
      </c>
      <c r="G167" s="222" t="s">
        <v>136</v>
      </c>
      <c r="H167" s="223">
        <v>552.72</v>
      </c>
      <c r="I167" s="224"/>
      <c r="J167" s="225">
        <f>ROUND(I167*H167,2)</f>
        <v>0</v>
      </c>
      <c r="K167" s="226"/>
      <c r="L167" s="43"/>
      <c r="M167" s="227" t="s">
        <v>1</v>
      </c>
      <c r="N167" s="228" t="s">
        <v>41</v>
      </c>
      <c r="O167" s="90"/>
      <c r="P167" s="229">
        <f>O167*H167</f>
        <v>0</v>
      </c>
      <c r="Q167" s="229">
        <v>0</v>
      </c>
      <c r="R167" s="229">
        <f>Q167*H167</f>
        <v>0</v>
      </c>
      <c r="S167" s="229">
        <v>0.015</v>
      </c>
      <c r="T167" s="230">
        <f>S167*H167</f>
        <v>8.2908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1" t="s">
        <v>198</v>
      </c>
      <c r="AT167" s="231" t="s">
        <v>133</v>
      </c>
      <c r="AU167" s="231" t="s">
        <v>86</v>
      </c>
      <c r="AY167" s="16" t="s">
        <v>130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6" t="s">
        <v>84</v>
      </c>
      <c r="BK167" s="232">
        <f>ROUND(I167*H167,2)</f>
        <v>0</v>
      </c>
      <c r="BL167" s="16" t="s">
        <v>198</v>
      </c>
      <c r="BM167" s="231" t="s">
        <v>227</v>
      </c>
    </row>
    <row r="168" spans="1:51" s="13" customFormat="1" ht="12">
      <c r="A168" s="13"/>
      <c r="B168" s="233"/>
      <c r="C168" s="234"/>
      <c r="D168" s="235" t="s">
        <v>139</v>
      </c>
      <c r="E168" s="236" t="s">
        <v>1</v>
      </c>
      <c r="F168" s="237" t="s">
        <v>216</v>
      </c>
      <c r="G168" s="234"/>
      <c r="H168" s="238">
        <v>552.72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139</v>
      </c>
      <c r="AU168" s="244" t="s">
        <v>86</v>
      </c>
      <c r="AV168" s="13" t="s">
        <v>86</v>
      </c>
      <c r="AW168" s="13" t="s">
        <v>32</v>
      </c>
      <c r="AX168" s="13" t="s">
        <v>84</v>
      </c>
      <c r="AY168" s="244" t="s">
        <v>130</v>
      </c>
    </row>
    <row r="169" spans="1:65" s="2" customFormat="1" ht="24.15" customHeight="1">
      <c r="A169" s="37"/>
      <c r="B169" s="38"/>
      <c r="C169" s="219" t="s">
        <v>228</v>
      </c>
      <c r="D169" s="219" t="s">
        <v>133</v>
      </c>
      <c r="E169" s="220" t="s">
        <v>229</v>
      </c>
      <c r="F169" s="221" t="s">
        <v>230</v>
      </c>
      <c r="G169" s="222" t="s">
        <v>176</v>
      </c>
      <c r="H169" s="223">
        <v>8.706</v>
      </c>
      <c r="I169" s="224"/>
      <c r="J169" s="225">
        <f>ROUND(I169*H169,2)</f>
        <v>0</v>
      </c>
      <c r="K169" s="226"/>
      <c r="L169" s="43"/>
      <c r="M169" s="227" t="s">
        <v>1</v>
      </c>
      <c r="N169" s="228" t="s">
        <v>41</v>
      </c>
      <c r="O169" s="90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1" t="s">
        <v>198</v>
      </c>
      <c r="AT169" s="231" t="s">
        <v>133</v>
      </c>
      <c r="AU169" s="231" t="s">
        <v>86</v>
      </c>
      <c r="AY169" s="16" t="s">
        <v>130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6" t="s">
        <v>84</v>
      </c>
      <c r="BK169" s="232">
        <f>ROUND(I169*H169,2)</f>
        <v>0</v>
      </c>
      <c r="BL169" s="16" t="s">
        <v>198</v>
      </c>
      <c r="BM169" s="231" t="s">
        <v>231</v>
      </c>
    </row>
    <row r="170" spans="1:63" s="12" customFormat="1" ht="22.8" customHeight="1">
      <c r="A170" s="12"/>
      <c r="B170" s="203"/>
      <c r="C170" s="204"/>
      <c r="D170" s="205" t="s">
        <v>75</v>
      </c>
      <c r="E170" s="217" t="s">
        <v>232</v>
      </c>
      <c r="F170" s="217" t="s">
        <v>233</v>
      </c>
      <c r="G170" s="204"/>
      <c r="H170" s="204"/>
      <c r="I170" s="207"/>
      <c r="J170" s="218">
        <f>BK170</f>
        <v>0</v>
      </c>
      <c r="K170" s="204"/>
      <c r="L170" s="209"/>
      <c r="M170" s="210"/>
      <c r="N170" s="211"/>
      <c r="O170" s="211"/>
      <c r="P170" s="212">
        <f>P171</f>
        <v>0</v>
      </c>
      <c r="Q170" s="211"/>
      <c r="R170" s="212">
        <f>R171</f>
        <v>0.0023</v>
      </c>
      <c r="S170" s="211"/>
      <c r="T170" s="213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4" t="s">
        <v>86</v>
      </c>
      <c r="AT170" s="215" t="s">
        <v>75</v>
      </c>
      <c r="AU170" s="215" t="s">
        <v>84</v>
      </c>
      <c r="AY170" s="214" t="s">
        <v>130</v>
      </c>
      <c r="BK170" s="216">
        <f>BK171</f>
        <v>0</v>
      </c>
    </row>
    <row r="171" spans="1:65" s="2" customFormat="1" ht="21.75" customHeight="1">
      <c r="A171" s="37"/>
      <c r="B171" s="38"/>
      <c r="C171" s="219" t="s">
        <v>234</v>
      </c>
      <c r="D171" s="219" t="s">
        <v>133</v>
      </c>
      <c r="E171" s="220" t="s">
        <v>235</v>
      </c>
      <c r="F171" s="221" t="s">
        <v>236</v>
      </c>
      <c r="G171" s="222" t="s">
        <v>168</v>
      </c>
      <c r="H171" s="223">
        <v>1</v>
      </c>
      <c r="I171" s="224"/>
      <c r="J171" s="225">
        <f>ROUND(I171*H171,2)</f>
        <v>0</v>
      </c>
      <c r="K171" s="226"/>
      <c r="L171" s="43"/>
      <c r="M171" s="227" t="s">
        <v>1</v>
      </c>
      <c r="N171" s="228" t="s">
        <v>41</v>
      </c>
      <c r="O171" s="90"/>
      <c r="P171" s="229">
        <f>O171*H171</f>
        <v>0</v>
      </c>
      <c r="Q171" s="229">
        <v>0.0023</v>
      </c>
      <c r="R171" s="229">
        <f>Q171*H171</f>
        <v>0.0023</v>
      </c>
      <c r="S171" s="229">
        <v>0</v>
      </c>
      <c r="T171" s="230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1" t="s">
        <v>198</v>
      </c>
      <c r="AT171" s="231" t="s">
        <v>133</v>
      </c>
      <c r="AU171" s="231" t="s">
        <v>86</v>
      </c>
      <c r="AY171" s="16" t="s">
        <v>130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6" t="s">
        <v>84</v>
      </c>
      <c r="BK171" s="232">
        <f>ROUND(I171*H171,2)</f>
        <v>0</v>
      </c>
      <c r="BL171" s="16" t="s">
        <v>198</v>
      </c>
      <c r="BM171" s="231" t="s">
        <v>237</v>
      </c>
    </row>
    <row r="172" spans="1:63" s="12" customFormat="1" ht="22.8" customHeight="1">
      <c r="A172" s="12"/>
      <c r="B172" s="203"/>
      <c r="C172" s="204"/>
      <c r="D172" s="205" t="s">
        <v>75</v>
      </c>
      <c r="E172" s="217" t="s">
        <v>238</v>
      </c>
      <c r="F172" s="217" t="s">
        <v>239</v>
      </c>
      <c r="G172" s="204"/>
      <c r="H172" s="204"/>
      <c r="I172" s="207"/>
      <c r="J172" s="218">
        <f>BK172</f>
        <v>0</v>
      </c>
      <c r="K172" s="204"/>
      <c r="L172" s="209"/>
      <c r="M172" s="210"/>
      <c r="N172" s="211"/>
      <c r="O172" s="211"/>
      <c r="P172" s="212">
        <f>SUM(P173:P209)</f>
        <v>0</v>
      </c>
      <c r="Q172" s="211"/>
      <c r="R172" s="212">
        <f>SUM(R173:R209)</f>
        <v>24.43491505</v>
      </c>
      <c r="S172" s="211"/>
      <c r="T172" s="213">
        <f>SUM(T173:T209)</f>
        <v>19.32965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4" t="s">
        <v>86</v>
      </c>
      <c r="AT172" s="215" t="s">
        <v>75</v>
      </c>
      <c r="AU172" s="215" t="s">
        <v>84</v>
      </c>
      <c r="AY172" s="214" t="s">
        <v>130</v>
      </c>
      <c r="BK172" s="216">
        <f>SUM(BK173:BK209)</f>
        <v>0</v>
      </c>
    </row>
    <row r="173" spans="1:65" s="2" customFormat="1" ht="16.5" customHeight="1">
      <c r="A173" s="37"/>
      <c r="B173" s="38"/>
      <c r="C173" s="219" t="s">
        <v>240</v>
      </c>
      <c r="D173" s="219" t="s">
        <v>133</v>
      </c>
      <c r="E173" s="220" t="s">
        <v>241</v>
      </c>
      <c r="F173" s="221" t="s">
        <v>242</v>
      </c>
      <c r="G173" s="222" t="s">
        <v>136</v>
      </c>
      <c r="H173" s="223">
        <v>1984.7</v>
      </c>
      <c r="I173" s="224"/>
      <c r="J173" s="225">
        <f>ROUND(I173*H173,2)</f>
        <v>0</v>
      </c>
      <c r="K173" s="226"/>
      <c r="L173" s="43"/>
      <c r="M173" s="227" t="s">
        <v>1</v>
      </c>
      <c r="N173" s="228" t="s">
        <v>41</v>
      </c>
      <c r="O173" s="90"/>
      <c r="P173" s="229">
        <f>O173*H173</f>
        <v>0</v>
      </c>
      <c r="Q173" s="229">
        <v>0</v>
      </c>
      <c r="R173" s="229">
        <f>Q173*H173</f>
        <v>0</v>
      </c>
      <c r="S173" s="229">
        <v>0.0095</v>
      </c>
      <c r="T173" s="230">
        <f>S173*H173</f>
        <v>18.85465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1" t="s">
        <v>198</v>
      </c>
      <c r="AT173" s="231" t="s">
        <v>133</v>
      </c>
      <c r="AU173" s="231" t="s">
        <v>86</v>
      </c>
      <c r="AY173" s="16" t="s">
        <v>130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6" t="s">
        <v>84</v>
      </c>
      <c r="BK173" s="232">
        <f>ROUND(I173*H173,2)</f>
        <v>0</v>
      </c>
      <c r="BL173" s="16" t="s">
        <v>198</v>
      </c>
      <c r="BM173" s="231" t="s">
        <v>243</v>
      </c>
    </row>
    <row r="174" spans="1:51" s="13" customFormat="1" ht="12">
      <c r="A174" s="13"/>
      <c r="B174" s="233"/>
      <c r="C174" s="234"/>
      <c r="D174" s="235" t="s">
        <v>139</v>
      </c>
      <c r="E174" s="236" t="s">
        <v>1</v>
      </c>
      <c r="F174" s="237" t="s">
        <v>244</v>
      </c>
      <c r="G174" s="234"/>
      <c r="H174" s="238">
        <v>142.3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139</v>
      </c>
      <c r="AU174" s="244" t="s">
        <v>86</v>
      </c>
      <c r="AV174" s="13" t="s">
        <v>86</v>
      </c>
      <c r="AW174" s="13" t="s">
        <v>32</v>
      </c>
      <c r="AX174" s="13" t="s">
        <v>76</v>
      </c>
      <c r="AY174" s="244" t="s">
        <v>130</v>
      </c>
    </row>
    <row r="175" spans="1:51" s="13" customFormat="1" ht="12">
      <c r="A175" s="13"/>
      <c r="B175" s="233"/>
      <c r="C175" s="234"/>
      <c r="D175" s="235" t="s">
        <v>139</v>
      </c>
      <c r="E175" s="236" t="s">
        <v>1</v>
      </c>
      <c r="F175" s="237" t="s">
        <v>245</v>
      </c>
      <c r="G175" s="234"/>
      <c r="H175" s="238">
        <v>1842.4</v>
      </c>
      <c r="I175" s="239"/>
      <c r="J175" s="234"/>
      <c r="K175" s="234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139</v>
      </c>
      <c r="AU175" s="244" t="s">
        <v>86</v>
      </c>
      <c r="AV175" s="13" t="s">
        <v>86</v>
      </c>
      <c r="AW175" s="13" t="s">
        <v>32</v>
      </c>
      <c r="AX175" s="13" t="s">
        <v>76</v>
      </c>
      <c r="AY175" s="244" t="s">
        <v>130</v>
      </c>
    </row>
    <row r="176" spans="1:51" s="14" customFormat="1" ht="12">
      <c r="A176" s="14"/>
      <c r="B176" s="245"/>
      <c r="C176" s="246"/>
      <c r="D176" s="235" t="s">
        <v>139</v>
      </c>
      <c r="E176" s="247" t="s">
        <v>1</v>
      </c>
      <c r="F176" s="248" t="s">
        <v>144</v>
      </c>
      <c r="G176" s="246"/>
      <c r="H176" s="249">
        <v>1984.7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5" t="s">
        <v>139</v>
      </c>
      <c r="AU176" s="255" t="s">
        <v>86</v>
      </c>
      <c r="AV176" s="14" t="s">
        <v>137</v>
      </c>
      <c r="AW176" s="14" t="s">
        <v>32</v>
      </c>
      <c r="AX176" s="14" t="s">
        <v>84</v>
      </c>
      <c r="AY176" s="255" t="s">
        <v>130</v>
      </c>
    </row>
    <row r="177" spans="1:65" s="2" customFormat="1" ht="24.15" customHeight="1">
      <c r="A177" s="37"/>
      <c r="B177" s="38"/>
      <c r="C177" s="219" t="s">
        <v>7</v>
      </c>
      <c r="D177" s="219" t="s">
        <v>133</v>
      </c>
      <c r="E177" s="220" t="s">
        <v>246</v>
      </c>
      <c r="F177" s="221" t="s">
        <v>247</v>
      </c>
      <c r="G177" s="222" t="s">
        <v>248</v>
      </c>
      <c r="H177" s="223">
        <v>426.745</v>
      </c>
      <c r="I177" s="224"/>
      <c r="J177" s="225">
        <f>ROUND(I177*H177,2)</f>
        <v>0</v>
      </c>
      <c r="K177" s="226"/>
      <c r="L177" s="43"/>
      <c r="M177" s="227" t="s">
        <v>1</v>
      </c>
      <c r="N177" s="228" t="s">
        <v>41</v>
      </c>
      <c r="O177" s="90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1" t="s">
        <v>198</v>
      </c>
      <c r="AT177" s="231" t="s">
        <v>133</v>
      </c>
      <c r="AU177" s="231" t="s">
        <v>86</v>
      </c>
      <c r="AY177" s="16" t="s">
        <v>130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6" t="s">
        <v>84</v>
      </c>
      <c r="BK177" s="232">
        <f>ROUND(I177*H177,2)</f>
        <v>0</v>
      </c>
      <c r="BL177" s="16" t="s">
        <v>198</v>
      </c>
      <c r="BM177" s="231" t="s">
        <v>249</v>
      </c>
    </row>
    <row r="178" spans="1:51" s="13" customFormat="1" ht="12">
      <c r="A178" s="13"/>
      <c r="B178" s="233"/>
      <c r="C178" s="234"/>
      <c r="D178" s="235" t="s">
        <v>139</v>
      </c>
      <c r="E178" s="236" t="s">
        <v>1</v>
      </c>
      <c r="F178" s="237" t="s">
        <v>250</v>
      </c>
      <c r="G178" s="234"/>
      <c r="H178" s="238">
        <v>161.51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139</v>
      </c>
      <c r="AU178" s="244" t="s">
        <v>86</v>
      </c>
      <c r="AV178" s="13" t="s">
        <v>86</v>
      </c>
      <c r="AW178" s="13" t="s">
        <v>32</v>
      </c>
      <c r="AX178" s="13" t="s">
        <v>76</v>
      </c>
      <c r="AY178" s="244" t="s">
        <v>130</v>
      </c>
    </row>
    <row r="179" spans="1:51" s="13" customFormat="1" ht="12">
      <c r="A179" s="13"/>
      <c r="B179" s="233"/>
      <c r="C179" s="234"/>
      <c r="D179" s="235" t="s">
        <v>139</v>
      </c>
      <c r="E179" s="236" t="s">
        <v>1</v>
      </c>
      <c r="F179" s="237" t="s">
        <v>251</v>
      </c>
      <c r="G179" s="234"/>
      <c r="H179" s="238">
        <v>114.645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139</v>
      </c>
      <c r="AU179" s="244" t="s">
        <v>86</v>
      </c>
      <c r="AV179" s="13" t="s">
        <v>86</v>
      </c>
      <c r="AW179" s="13" t="s">
        <v>32</v>
      </c>
      <c r="AX179" s="13" t="s">
        <v>76</v>
      </c>
      <c r="AY179" s="244" t="s">
        <v>130</v>
      </c>
    </row>
    <row r="180" spans="1:51" s="13" customFormat="1" ht="12">
      <c r="A180" s="13"/>
      <c r="B180" s="233"/>
      <c r="C180" s="234"/>
      <c r="D180" s="235" t="s">
        <v>139</v>
      </c>
      <c r="E180" s="236" t="s">
        <v>1</v>
      </c>
      <c r="F180" s="237" t="s">
        <v>252</v>
      </c>
      <c r="G180" s="234"/>
      <c r="H180" s="238">
        <v>150.59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139</v>
      </c>
      <c r="AU180" s="244" t="s">
        <v>86</v>
      </c>
      <c r="AV180" s="13" t="s">
        <v>86</v>
      </c>
      <c r="AW180" s="13" t="s">
        <v>32</v>
      </c>
      <c r="AX180" s="13" t="s">
        <v>76</v>
      </c>
      <c r="AY180" s="244" t="s">
        <v>130</v>
      </c>
    </row>
    <row r="181" spans="1:51" s="14" customFormat="1" ht="12">
      <c r="A181" s="14"/>
      <c r="B181" s="245"/>
      <c r="C181" s="246"/>
      <c r="D181" s="235" t="s">
        <v>139</v>
      </c>
      <c r="E181" s="247" t="s">
        <v>1</v>
      </c>
      <c r="F181" s="248" t="s">
        <v>144</v>
      </c>
      <c r="G181" s="246"/>
      <c r="H181" s="249">
        <v>426.745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139</v>
      </c>
      <c r="AU181" s="255" t="s">
        <v>86</v>
      </c>
      <c r="AV181" s="14" t="s">
        <v>137</v>
      </c>
      <c r="AW181" s="14" t="s">
        <v>32</v>
      </c>
      <c r="AX181" s="14" t="s">
        <v>84</v>
      </c>
      <c r="AY181" s="255" t="s">
        <v>130</v>
      </c>
    </row>
    <row r="182" spans="1:65" s="2" customFormat="1" ht="16.5" customHeight="1">
      <c r="A182" s="37"/>
      <c r="B182" s="38"/>
      <c r="C182" s="219" t="s">
        <v>253</v>
      </c>
      <c r="D182" s="219" t="s">
        <v>133</v>
      </c>
      <c r="E182" s="220" t="s">
        <v>254</v>
      </c>
      <c r="F182" s="221" t="s">
        <v>255</v>
      </c>
      <c r="G182" s="222" t="s">
        <v>136</v>
      </c>
      <c r="H182" s="223">
        <v>50</v>
      </c>
      <c r="I182" s="224"/>
      <c r="J182" s="225">
        <f>ROUND(I182*H182,2)</f>
        <v>0</v>
      </c>
      <c r="K182" s="226"/>
      <c r="L182" s="43"/>
      <c r="M182" s="227" t="s">
        <v>1</v>
      </c>
      <c r="N182" s="228" t="s">
        <v>41</v>
      </c>
      <c r="O182" s="90"/>
      <c r="P182" s="229">
        <f>O182*H182</f>
        <v>0</v>
      </c>
      <c r="Q182" s="229">
        <v>0</v>
      </c>
      <c r="R182" s="229">
        <f>Q182*H182</f>
        <v>0</v>
      </c>
      <c r="S182" s="229">
        <v>0.0095</v>
      </c>
      <c r="T182" s="230">
        <f>S182*H182</f>
        <v>0.475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1" t="s">
        <v>198</v>
      </c>
      <c r="AT182" s="231" t="s">
        <v>133</v>
      </c>
      <c r="AU182" s="231" t="s">
        <v>86</v>
      </c>
      <c r="AY182" s="16" t="s">
        <v>130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6" t="s">
        <v>84</v>
      </c>
      <c r="BK182" s="232">
        <f>ROUND(I182*H182,2)</f>
        <v>0</v>
      </c>
      <c r="BL182" s="16" t="s">
        <v>198</v>
      </c>
      <c r="BM182" s="231" t="s">
        <v>256</v>
      </c>
    </row>
    <row r="183" spans="1:51" s="13" customFormat="1" ht="12">
      <c r="A183" s="13"/>
      <c r="B183" s="233"/>
      <c r="C183" s="234"/>
      <c r="D183" s="235" t="s">
        <v>139</v>
      </c>
      <c r="E183" s="236" t="s">
        <v>1</v>
      </c>
      <c r="F183" s="237" t="s">
        <v>257</v>
      </c>
      <c r="G183" s="234"/>
      <c r="H183" s="238">
        <v>50</v>
      </c>
      <c r="I183" s="239"/>
      <c r="J183" s="234"/>
      <c r="K183" s="234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139</v>
      </c>
      <c r="AU183" s="244" t="s">
        <v>86</v>
      </c>
      <c r="AV183" s="13" t="s">
        <v>86</v>
      </c>
      <c r="AW183" s="13" t="s">
        <v>32</v>
      </c>
      <c r="AX183" s="13" t="s">
        <v>84</v>
      </c>
      <c r="AY183" s="244" t="s">
        <v>130</v>
      </c>
    </row>
    <row r="184" spans="1:65" s="2" customFormat="1" ht="24.15" customHeight="1">
      <c r="A184" s="37"/>
      <c r="B184" s="38"/>
      <c r="C184" s="219" t="s">
        <v>258</v>
      </c>
      <c r="D184" s="219" t="s">
        <v>133</v>
      </c>
      <c r="E184" s="220" t="s">
        <v>259</v>
      </c>
      <c r="F184" s="221" t="s">
        <v>260</v>
      </c>
      <c r="G184" s="222" t="s">
        <v>136</v>
      </c>
      <c r="H184" s="223">
        <v>1842.4</v>
      </c>
      <c r="I184" s="224"/>
      <c r="J184" s="225">
        <f>ROUND(I184*H184,2)</f>
        <v>0</v>
      </c>
      <c r="K184" s="226"/>
      <c r="L184" s="43"/>
      <c r="M184" s="227" t="s">
        <v>1</v>
      </c>
      <c r="N184" s="228" t="s">
        <v>41</v>
      </c>
      <c r="O184" s="90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1" t="s">
        <v>198</v>
      </c>
      <c r="AT184" s="231" t="s">
        <v>133</v>
      </c>
      <c r="AU184" s="231" t="s">
        <v>86</v>
      </c>
      <c r="AY184" s="16" t="s">
        <v>130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6" t="s">
        <v>84</v>
      </c>
      <c r="BK184" s="232">
        <f>ROUND(I184*H184,2)</f>
        <v>0</v>
      </c>
      <c r="BL184" s="16" t="s">
        <v>198</v>
      </c>
      <c r="BM184" s="231" t="s">
        <v>261</v>
      </c>
    </row>
    <row r="185" spans="1:51" s="13" customFormat="1" ht="12">
      <c r="A185" s="13"/>
      <c r="B185" s="233"/>
      <c r="C185" s="234"/>
      <c r="D185" s="235" t="s">
        <v>139</v>
      </c>
      <c r="E185" s="236" t="s">
        <v>1</v>
      </c>
      <c r="F185" s="237" t="s">
        <v>245</v>
      </c>
      <c r="G185" s="234"/>
      <c r="H185" s="238">
        <v>1842.4</v>
      </c>
      <c r="I185" s="239"/>
      <c r="J185" s="234"/>
      <c r="K185" s="234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139</v>
      </c>
      <c r="AU185" s="244" t="s">
        <v>86</v>
      </c>
      <c r="AV185" s="13" t="s">
        <v>86</v>
      </c>
      <c r="AW185" s="13" t="s">
        <v>32</v>
      </c>
      <c r="AX185" s="13" t="s">
        <v>84</v>
      </c>
      <c r="AY185" s="244" t="s">
        <v>130</v>
      </c>
    </row>
    <row r="186" spans="1:65" s="2" customFormat="1" ht="24.15" customHeight="1">
      <c r="A186" s="37"/>
      <c r="B186" s="38"/>
      <c r="C186" s="219" t="s">
        <v>262</v>
      </c>
      <c r="D186" s="219" t="s">
        <v>133</v>
      </c>
      <c r="E186" s="220" t="s">
        <v>263</v>
      </c>
      <c r="F186" s="221" t="s">
        <v>264</v>
      </c>
      <c r="G186" s="222" t="s">
        <v>248</v>
      </c>
      <c r="H186" s="223">
        <v>426.745</v>
      </c>
      <c r="I186" s="224"/>
      <c r="J186" s="225">
        <f>ROUND(I186*H186,2)</f>
        <v>0</v>
      </c>
      <c r="K186" s="226"/>
      <c r="L186" s="43"/>
      <c r="M186" s="227" t="s">
        <v>1</v>
      </c>
      <c r="N186" s="228" t="s">
        <v>41</v>
      </c>
      <c r="O186" s="90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1" t="s">
        <v>198</v>
      </c>
      <c r="AT186" s="231" t="s">
        <v>133</v>
      </c>
      <c r="AU186" s="231" t="s">
        <v>86</v>
      </c>
      <c r="AY186" s="16" t="s">
        <v>130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6" t="s">
        <v>84</v>
      </c>
      <c r="BK186" s="232">
        <f>ROUND(I186*H186,2)</f>
        <v>0</v>
      </c>
      <c r="BL186" s="16" t="s">
        <v>198</v>
      </c>
      <c r="BM186" s="231" t="s">
        <v>265</v>
      </c>
    </row>
    <row r="187" spans="1:51" s="13" customFormat="1" ht="12">
      <c r="A187" s="13"/>
      <c r="B187" s="233"/>
      <c r="C187" s="234"/>
      <c r="D187" s="235" t="s">
        <v>139</v>
      </c>
      <c r="E187" s="236" t="s">
        <v>1</v>
      </c>
      <c r="F187" s="237" t="s">
        <v>250</v>
      </c>
      <c r="G187" s="234"/>
      <c r="H187" s="238">
        <v>161.51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139</v>
      </c>
      <c r="AU187" s="244" t="s">
        <v>86</v>
      </c>
      <c r="AV187" s="13" t="s">
        <v>86</v>
      </c>
      <c r="AW187" s="13" t="s">
        <v>32</v>
      </c>
      <c r="AX187" s="13" t="s">
        <v>76</v>
      </c>
      <c r="AY187" s="244" t="s">
        <v>130</v>
      </c>
    </row>
    <row r="188" spans="1:51" s="13" customFormat="1" ht="12">
      <c r="A188" s="13"/>
      <c r="B188" s="233"/>
      <c r="C188" s="234"/>
      <c r="D188" s="235" t="s">
        <v>139</v>
      </c>
      <c r="E188" s="236" t="s">
        <v>1</v>
      </c>
      <c r="F188" s="237" t="s">
        <v>251</v>
      </c>
      <c r="G188" s="234"/>
      <c r="H188" s="238">
        <v>114.645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139</v>
      </c>
      <c r="AU188" s="244" t="s">
        <v>86</v>
      </c>
      <c r="AV188" s="13" t="s">
        <v>86</v>
      </c>
      <c r="AW188" s="13" t="s">
        <v>32</v>
      </c>
      <c r="AX188" s="13" t="s">
        <v>76</v>
      </c>
      <c r="AY188" s="244" t="s">
        <v>130</v>
      </c>
    </row>
    <row r="189" spans="1:51" s="13" customFormat="1" ht="12">
      <c r="A189" s="13"/>
      <c r="B189" s="233"/>
      <c r="C189" s="234"/>
      <c r="D189" s="235" t="s">
        <v>139</v>
      </c>
      <c r="E189" s="236" t="s">
        <v>1</v>
      </c>
      <c r="F189" s="237" t="s">
        <v>252</v>
      </c>
      <c r="G189" s="234"/>
      <c r="H189" s="238">
        <v>150.59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139</v>
      </c>
      <c r="AU189" s="244" t="s">
        <v>86</v>
      </c>
      <c r="AV189" s="13" t="s">
        <v>86</v>
      </c>
      <c r="AW189" s="13" t="s">
        <v>32</v>
      </c>
      <c r="AX189" s="13" t="s">
        <v>76</v>
      </c>
      <c r="AY189" s="244" t="s">
        <v>130</v>
      </c>
    </row>
    <row r="190" spans="1:51" s="14" customFormat="1" ht="12">
      <c r="A190" s="14"/>
      <c r="B190" s="245"/>
      <c r="C190" s="246"/>
      <c r="D190" s="235" t="s">
        <v>139</v>
      </c>
      <c r="E190" s="247" t="s">
        <v>1</v>
      </c>
      <c r="F190" s="248" t="s">
        <v>144</v>
      </c>
      <c r="G190" s="246"/>
      <c r="H190" s="249">
        <v>426.745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139</v>
      </c>
      <c r="AU190" s="255" t="s">
        <v>86</v>
      </c>
      <c r="AV190" s="14" t="s">
        <v>137</v>
      </c>
      <c r="AW190" s="14" t="s">
        <v>32</v>
      </c>
      <c r="AX190" s="14" t="s">
        <v>84</v>
      </c>
      <c r="AY190" s="255" t="s">
        <v>130</v>
      </c>
    </row>
    <row r="191" spans="1:65" s="2" customFormat="1" ht="24.15" customHeight="1">
      <c r="A191" s="37"/>
      <c r="B191" s="38"/>
      <c r="C191" s="219" t="s">
        <v>266</v>
      </c>
      <c r="D191" s="219" t="s">
        <v>133</v>
      </c>
      <c r="E191" s="220" t="s">
        <v>267</v>
      </c>
      <c r="F191" s="221" t="s">
        <v>268</v>
      </c>
      <c r="G191" s="222" t="s">
        <v>136</v>
      </c>
      <c r="H191" s="223">
        <v>142.3</v>
      </c>
      <c r="I191" s="224"/>
      <c r="J191" s="225">
        <f>ROUND(I191*H191,2)</f>
        <v>0</v>
      </c>
      <c r="K191" s="226"/>
      <c r="L191" s="43"/>
      <c r="M191" s="227" t="s">
        <v>1</v>
      </c>
      <c r="N191" s="228" t="s">
        <v>41</v>
      </c>
      <c r="O191" s="90"/>
      <c r="P191" s="229">
        <f>O191*H191</f>
        <v>0</v>
      </c>
      <c r="Q191" s="229">
        <v>0.00952</v>
      </c>
      <c r="R191" s="229">
        <f>Q191*H191</f>
        <v>1.3546960000000001</v>
      </c>
      <c r="S191" s="229">
        <v>0</v>
      </c>
      <c r="T191" s="230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1" t="s">
        <v>198</v>
      </c>
      <c r="AT191" s="231" t="s">
        <v>133</v>
      </c>
      <c r="AU191" s="231" t="s">
        <v>86</v>
      </c>
      <c r="AY191" s="16" t="s">
        <v>130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6" t="s">
        <v>84</v>
      </c>
      <c r="BK191" s="232">
        <f>ROUND(I191*H191,2)</f>
        <v>0</v>
      </c>
      <c r="BL191" s="16" t="s">
        <v>198</v>
      </c>
      <c r="BM191" s="231" t="s">
        <v>269</v>
      </c>
    </row>
    <row r="192" spans="1:51" s="13" customFormat="1" ht="12">
      <c r="A192" s="13"/>
      <c r="B192" s="233"/>
      <c r="C192" s="234"/>
      <c r="D192" s="235" t="s">
        <v>139</v>
      </c>
      <c r="E192" s="236" t="s">
        <v>1</v>
      </c>
      <c r="F192" s="237" t="s">
        <v>270</v>
      </c>
      <c r="G192" s="234"/>
      <c r="H192" s="238">
        <v>142.3</v>
      </c>
      <c r="I192" s="239"/>
      <c r="J192" s="234"/>
      <c r="K192" s="234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139</v>
      </c>
      <c r="AU192" s="244" t="s">
        <v>86</v>
      </c>
      <c r="AV192" s="13" t="s">
        <v>86</v>
      </c>
      <c r="AW192" s="13" t="s">
        <v>32</v>
      </c>
      <c r="AX192" s="13" t="s">
        <v>84</v>
      </c>
      <c r="AY192" s="244" t="s">
        <v>130</v>
      </c>
    </row>
    <row r="193" spans="1:65" s="2" customFormat="1" ht="24.15" customHeight="1">
      <c r="A193" s="37"/>
      <c r="B193" s="38"/>
      <c r="C193" s="219" t="s">
        <v>271</v>
      </c>
      <c r="D193" s="219" t="s">
        <v>133</v>
      </c>
      <c r="E193" s="220" t="s">
        <v>272</v>
      </c>
      <c r="F193" s="221" t="s">
        <v>273</v>
      </c>
      <c r="G193" s="222" t="s">
        <v>136</v>
      </c>
      <c r="H193" s="223">
        <v>1842.4</v>
      </c>
      <c r="I193" s="224"/>
      <c r="J193" s="225">
        <f>ROUND(I193*H193,2)</f>
        <v>0</v>
      </c>
      <c r="K193" s="226"/>
      <c r="L193" s="43"/>
      <c r="M193" s="227" t="s">
        <v>1</v>
      </c>
      <c r="N193" s="228" t="s">
        <v>41</v>
      </c>
      <c r="O193" s="90"/>
      <c r="P193" s="229">
        <f>O193*H193</f>
        <v>0</v>
      </c>
      <c r="Q193" s="229">
        <v>0.0095</v>
      </c>
      <c r="R193" s="229">
        <f>Q193*H193</f>
        <v>17.5028</v>
      </c>
      <c r="S193" s="229">
        <v>0</v>
      </c>
      <c r="T193" s="230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1" t="s">
        <v>198</v>
      </c>
      <c r="AT193" s="231" t="s">
        <v>133</v>
      </c>
      <c r="AU193" s="231" t="s">
        <v>86</v>
      </c>
      <c r="AY193" s="16" t="s">
        <v>130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6" t="s">
        <v>84</v>
      </c>
      <c r="BK193" s="232">
        <f>ROUND(I193*H193,2)</f>
        <v>0</v>
      </c>
      <c r="BL193" s="16" t="s">
        <v>198</v>
      </c>
      <c r="BM193" s="231" t="s">
        <v>274</v>
      </c>
    </row>
    <row r="194" spans="1:51" s="13" customFormat="1" ht="12">
      <c r="A194" s="13"/>
      <c r="B194" s="233"/>
      <c r="C194" s="234"/>
      <c r="D194" s="235" t="s">
        <v>139</v>
      </c>
      <c r="E194" s="236" t="s">
        <v>1</v>
      </c>
      <c r="F194" s="237" t="s">
        <v>275</v>
      </c>
      <c r="G194" s="234"/>
      <c r="H194" s="238">
        <v>1842.4</v>
      </c>
      <c r="I194" s="239"/>
      <c r="J194" s="234"/>
      <c r="K194" s="234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139</v>
      </c>
      <c r="AU194" s="244" t="s">
        <v>86</v>
      </c>
      <c r="AV194" s="13" t="s">
        <v>86</v>
      </c>
      <c r="AW194" s="13" t="s">
        <v>32</v>
      </c>
      <c r="AX194" s="13" t="s">
        <v>84</v>
      </c>
      <c r="AY194" s="244" t="s">
        <v>130</v>
      </c>
    </row>
    <row r="195" spans="1:65" s="2" customFormat="1" ht="24.15" customHeight="1">
      <c r="A195" s="37"/>
      <c r="B195" s="38"/>
      <c r="C195" s="219" t="s">
        <v>276</v>
      </c>
      <c r="D195" s="219" t="s">
        <v>133</v>
      </c>
      <c r="E195" s="220" t="s">
        <v>277</v>
      </c>
      <c r="F195" s="221" t="s">
        <v>278</v>
      </c>
      <c r="G195" s="222" t="s">
        <v>248</v>
      </c>
      <c r="H195" s="223">
        <v>161.51</v>
      </c>
      <c r="I195" s="224"/>
      <c r="J195" s="225">
        <f>ROUND(I195*H195,2)</f>
        <v>0</v>
      </c>
      <c r="K195" s="226"/>
      <c r="L195" s="43"/>
      <c r="M195" s="227" t="s">
        <v>1</v>
      </c>
      <c r="N195" s="228" t="s">
        <v>41</v>
      </c>
      <c r="O195" s="90"/>
      <c r="P195" s="229">
        <f>O195*H195</f>
        <v>0</v>
      </c>
      <c r="Q195" s="229">
        <v>0.00273</v>
      </c>
      <c r="R195" s="229">
        <f>Q195*H195</f>
        <v>0.44092229999999993</v>
      </c>
      <c r="S195" s="229">
        <v>0</v>
      </c>
      <c r="T195" s="230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1" t="s">
        <v>198</v>
      </c>
      <c r="AT195" s="231" t="s">
        <v>133</v>
      </c>
      <c r="AU195" s="231" t="s">
        <v>86</v>
      </c>
      <c r="AY195" s="16" t="s">
        <v>130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6" t="s">
        <v>84</v>
      </c>
      <c r="BK195" s="232">
        <f>ROUND(I195*H195,2)</f>
        <v>0</v>
      </c>
      <c r="BL195" s="16" t="s">
        <v>198</v>
      </c>
      <c r="BM195" s="231" t="s">
        <v>279</v>
      </c>
    </row>
    <row r="196" spans="1:51" s="13" customFormat="1" ht="12">
      <c r="A196" s="13"/>
      <c r="B196" s="233"/>
      <c r="C196" s="234"/>
      <c r="D196" s="235" t="s">
        <v>139</v>
      </c>
      <c r="E196" s="236" t="s">
        <v>1</v>
      </c>
      <c r="F196" s="237" t="s">
        <v>280</v>
      </c>
      <c r="G196" s="234"/>
      <c r="H196" s="238">
        <v>161.51</v>
      </c>
      <c r="I196" s="239"/>
      <c r="J196" s="234"/>
      <c r="K196" s="234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139</v>
      </c>
      <c r="AU196" s="244" t="s">
        <v>86</v>
      </c>
      <c r="AV196" s="13" t="s">
        <v>86</v>
      </c>
      <c r="AW196" s="13" t="s">
        <v>32</v>
      </c>
      <c r="AX196" s="13" t="s">
        <v>84</v>
      </c>
      <c r="AY196" s="244" t="s">
        <v>130</v>
      </c>
    </row>
    <row r="197" spans="1:65" s="2" customFormat="1" ht="24.15" customHeight="1">
      <c r="A197" s="37"/>
      <c r="B197" s="38"/>
      <c r="C197" s="219" t="s">
        <v>281</v>
      </c>
      <c r="D197" s="219" t="s">
        <v>133</v>
      </c>
      <c r="E197" s="220" t="s">
        <v>282</v>
      </c>
      <c r="F197" s="221" t="s">
        <v>283</v>
      </c>
      <c r="G197" s="222" t="s">
        <v>248</v>
      </c>
      <c r="H197" s="223">
        <v>114.645</v>
      </c>
      <c r="I197" s="224"/>
      <c r="J197" s="225">
        <f>ROUND(I197*H197,2)</f>
        <v>0</v>
      </c>
      <c r="K197" s="226"/>
      <c r="L197" s="43"/>
      <c r="M197" s="227" t="s">
        <v>1</v>
      </c>
      <c r="N197" s="228" t="s">
        <v>41</v>
      </c>
      <c r="O197" s="90"/>
      <c r="P197" s="229">
        <f>O197*H197</f>
        <v>0</v>
      </c>
      <c r="Q197" s="229">
        <v>0.00273</v>
      </c>
      <c r="R197" s="229">
        <f>Q197*H197</f>
        <v>0.31298085</v>
      </c>
      <c r="S197" s="229">
        <v>0</v>
      </c>
      <c r="T197" s="230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1" t="s">
        <v>198</v>
      </c>
      <c r="AT197" s="231" t="s">
        <v>133</v>
      </c>
      <c r="AU197" s="231" t="s">
        <v>86</v>
      </c>
      <c r="AY197" s="16" t="s">
        <v>130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6" t="s">
        <v>84</v>
      </c>
      <c r="BK197" s="232">
        <f>ROUND(I197*H197,2)</f>
        <v>0</v>
      </c>
      <c r="BL197" s="16" t="s">
        <v>198</v>
      </c>
      <c r="BM197" s="231" t="s">
        <v>284</v>
      </c>
    </row>
    <row r="198" spans="1:51" s="13" customFormat="1" ht="12">
      <c r="A198" s="13"/>
      <c r="B198" s="233"/>
      <c r="C198" s="234"/>
      <c r="D198" s="235" t="s">
        <v>139</v>
      </c>
      <c r="E198" s="236" t="s">
        <v>1</v>
      </c>
      <c r="F198" s="237" t="s">
        <v>285</v>
      </c>
      <c r="G198" s="234"/>
      <c r="H198" s="238">
        <v>114.645</v>
      </c>
      <c r="I198" s="239"/>
      <c r="J198" s="234"/>
      <c r="K198" s="234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139</v>
      </c>
      <c r="AU198" s="244" t="s">
        <v>86</v>
      </c>
      <c r="AV198" s="13" t="s">
        <v>86</v>
      </c>
      <c r="AW198" s="13" t="s">
        <v>32</v>
      </c>
      <c r="AX198" s="13" t="s">
        <v>84</v>
      </c>
      <c r="AY198" s="244" t="s">
        <v>130</v>
      </c>
    </row>
    <row r="199" spans="1:65" s="2" customFormat="1" ht="16.5" customHeight="1">
      <c r="A199" s="37"/>
      <c r="B199" s="38"/>
      <c r="C199" s="219" t="s">
        <v>286</v>
      </c>
      <c r="D199" s="219" t="s">
        <v>133</v>
      </c>
      <c r="E199" s="220" t="s">
        <v>287</v>
      </c>
      <c r="F199" s="221" t="s">
        <v>288</v>
      </c>
      <c r="G199" s="222" t="s">
        <v>248</v>
      </c>
      <c r="H199" s="223">
        <v>150.59</v>
      </c>
      <c r="I199" s="224"/>
      <c r="J199" s="225">
        <f>ROUND(I199*H199,2)</f>
        <v>0</v>
      </c>
      <c r="K199" s="226"/>
      <c r="L199" s="43"/>
      <c r="M199" s="227" t="s">
        <v>1</v>
      </c>
      <c r="N199" s="228" t="s">
        <v>41</v>
      </c>
      <c r="O199" s="90"/>
      <c r="P199" s="229">
        <f>O199*H199</f>
        <v>0</v>
      </c>
      <c r="Q199" s="229">
        <v>0.00561</v>
      </c>
      <c r="R199" s="229">
        <f>Q199*H199</f>
        <v>0.8448099000000001</v>
      </c>
      <c r="S199" s="229">
        <v>0</v>
      </c>
      <c r="T199" s="230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1" t="s">
        <v>198</v>
      </c>
      <c r="AT199" s="231" t="s">
        <v>133</v>
      </c>
      <c r="AU199" s="231" t="s">
        <v>86</v>
      </c>
      <c r="AY199" s="16" t="s">
        <v>130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6" t="s">
        <v>84</v>
      </c>
      <c r="BK199" s="232">
        <f>ROUND(I199*H199,2)</f>
        <v>0</v>
      </c>
      <c r="BL199" s="16" t="s">
        <v>198</v>
      </c>
      <c r="BM199" s="231" t="s">
        <v>289</v>
      </c>
    </row>
    <row r="200" spans="1:51" s="13" customFormat="1" ht="12">
      <c r="A200" s="13"/>
      <c r="B200" s="233"/>
      <c r="C200" s="234"/>
      <c r="D200" s="235" t="s">
        <v>139</v>
      </c>
      <c r="E200" s="236" t="s">
        <v>1</v>
      </c>
      <c r="F200" s="237" t="s">
        <v>290</v>
      </c>
      <c r="G200" s="234"/>
      <c r="H200" s="238">
        <v>150.59</v>
      </c>
      <c r="I200" s="239"/>
      <c r="J200" s="234"/>
      <c r="K200" s="234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139</v>
      </c>
      <c r="AU200" s="244" t="s">
        <v>86</v>
      </c>
      <c r="AV200" s="13" t="s">
        <v>86</v>
      </c>
      <c r="AW200" s="13" t="s">
        <v>32</v>
      </c>
      <c r="AX200" s="13" t="s">
        <v>84</v>
      </c>
      <c r="AY200" s="244" t="s">
        <v>130</v>
      </c>
    </row>
    <row r="201" spans="1:65" s="2" customFormat="1" ht="16.5" customHeight="1">
      <c r="A201" s="37"/>
      <c r="B201" s="38"/>
      <c r="C201" s="219" t="s">
        <v>291</v>
      </c>
      <c r="D201" s="219" t="s">
        <v>133</v>
      </c>
      <c r="E201" s="220" t="s">
        <v>292</v>
      </c>
      <c r="F201" s="221" t="s">
        <v>293</v>
      </c>
      <c r="G201" s="222" t="s">
        <v>136</v>
      </c>
      <c r="H201" s="223">
        <v>350</v>
      </c>
      <c r="I201" s="224"/>
      <c r="J201" s="225">
        <f>ROUND(I201*H201,2)</f>
        <v>0</v>
      </c>
      <c r="K201" s="226"/>
      <c r="L201" s="43"/>
      <c r="M201" s="227" t="s">
        <v>1</v>
      </c>
      <c r="N201" s="228" t="s">
        <v>41</v>
      </c>
      <c r="O201" s="90"/>
      <c r="P201" s="229">
        <f>O201*H201</f>
        <v>0</v>
      </c>
      <c r="Q201" s="229">
        <v>0.00014</v>
      </c>
      <c r="R201" s="229">
        <f>Q201*H201</f>
        <v>0.048999999999999995</v>
      </c>
      <c r="S201" s="229">
        <v>0</v>
      </c>
      <c r="T201" s="230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1" t="s">
        <v>198</v>
      </c>
      <c r="AT201" s="231" t="s">
        <v>133</v>
      </c>
      <c r="AU201" s="231" t="s">
        <v>86</v>
      </c>
      <c r="AY201" s="16" t="s">
        <v>130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6" t="s">
        <v>84</v>
      </c>
      <c r="BK201" s="232">
        <f>ROUND(I201*H201,2)</f>
        <v>0</v>
      </c>
      <c r="BL201" s="16" t="s">
        <v>198</v>
      </c>
      <c r="BM201" s="231" t="s">
        <v>294</v>
      </c>
    </row>
    <row r="202" spans="1:51" s="13" customFormat="1" ht="12">
      <c r="A202" s="13"/>
      <c r="B202" s="233"/>
      <c r="C202" s="234"/>
      <c r="D202" s="235" t="s">
        <v>139</v>
      </c>
      <c r="E202" s="236" t="s">
        <v>1</v>
      </c>
      <c r="F202" s="237" t="s">
        <v>295</v>
      </c>
      <c r="G202" s="234"/>
      <c r="H202" s="238">
        <v>350</v>
      </c>
      <c r="I202" s="239"/>
      <c r="J202" s="234"/>
      <c r="K202" s="234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139</v>
      </c>
      <c r="AU202" s="244" t="s">
        <v>86</v>
      </c>
      <c r="AV202" s="13" t="s">
        <v>86</v>
      </c>
      <c r="AW202" s="13" t="s">
        <v>32</v>
      </c>
      <c r="AX202" s="13" t="s">
        <v>84</v>
      </c>
      <c r="AY202" s="244" t="s">
        <v>130</v>
      </c>
    </row>
    <row r="203" spans="1:65" s="2" customFormat="1" ht="16.5" customHeight="1">
      <c r="A203" s="37"/>
      <c r="B203" s="38"/>
      <c r="C203" s="219" t="s">
        <v>296</v>
      </c>
      <c r="D203" s="219" t="s">
        <v>133</v>
      </c>
      <c r="E203" s="220" t="s">
        <v>297</v>
      </c>
      <c r="F203" s="221" t="s">
        <v>298</v>
      </c>
      <c r="G203" s="222" t="s">
        <v>136</v>
      </c>
      <c r="H203" s="223">
        <v>1984.7</v>
      </c>
      <c r="I203" s="224"/>
      <c r="J203" s="225">
        <f>ROUND(I203*H203,2)</f>
        <v>0</v>
      </c>
      <c r="K203" s="226"/>
      <c r="L203" s="43"/>
      <c r="M203" s="227" t="s">
        <v>1</v>
      </c>
      <c r="N203" s="228" t="s">
        <v>41</v>
      </c>
      <c r="O203" s="90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1" t="s">
        <v>198</v>
      </c>
      <c r="AT203" s="231" t="s">
        <v>133</v>
      </c>
      <c r="AU203" s="231" t="s">
        <v>86</v>
      </c>
      <c r="AY203" s="16" t="s">
        <v>130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6" t="s">
        <v>84</v>
      </c>
      <c r="BK203" s="232">
        <f>ROUND(I203*H203,2)</f>
        <v>0</v>
      </c>
      <c r="BL203" s="16" t="s">
        <v>198</v>
      </c>
      <c r="BM203" s="231" t="s">
        <v>299</v>
      </c>
    </row>
    <row r="204" spans="1:51" s="13" customFormat="1" ht="12">
      <c r="A204" s="13"/>
      <c r="B204" s="233"/>
      <c r="C204" s="234"/>
      <c r="D204" s="235" t="s">
        <v>139</v>
      </c>
      <c r="E204" s="236" t="s">
        <v>1</v>
      </c>
      <c r="F204" s="237" t="s">
        <v>270</v>
      </c>
      <c r="G204" s="234"/>
      <c r="H204" s="238">
        <v>142.3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139</v>
      </c>
      <c r="AU204" s="244" t="s">
        <v>86</v>
      </c>
      <c r="AV204" s="13" t="s">
        <v>86</v>
      </c>
      <c r="AW204" s="13" t="s">
        <v>32</v>
      </c>
      <c r="AX204" s="13" t="s">
        <v>76</v>
      </c>
      <c r="AY204" s="244" t="s">
        <v>130</v>
      </c>
    </row>
    <row r="205" spans="1:51" s="13" customFormat="1" ht="12">
      <c r="A205" s="13"/>
      <c r="B205" s="233"/>
      <c r="C205" s="234"/>
      <c r="D205" s="235" t="s">
        <v>139</v>
      </c>
      <c r="E205" s="236" t="s">
        <v>1</v>
      </c>
      <c r="F205" s="237" t="s">
        <v>275</v>
      </c>
      <c r="G205" s="234"/>
      <c r="H205" s="238">
        <v>1842.4</v>
      </c>
      <c r="I205" s="239"/>
      <c r="J205" s="234"/>
      <c r="K205" s="234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139</v>
      </c>
      <c r="AU205" s="244" t="s">
        <v>86</v>
      </c>
      <c r="AV205" s="13" t="s">
        <v>86</v>
      </c>
      <c r="AW205" s="13" t="s">
        <v>32</v>
      </c>
      <c r="AX205" s="13" t="s">
        <v>76</v>
      </c>
      <c r="AY205" s="244" t="s">
        <v>130</v>
      </c>
    </row>
    <row r="206" spans="1:51" s="14" customFormat="1" ht="12">
      <c r="A206" s="14"/>
      <c r="B206" s="245"/>
      <c r="C206" s="246"/>
      <c r="D206" s="235" t="s">
        <v>139</v>
      </c>
      <c r="E206" s="247" t="s">
        <v>1</v>
      </c>
      <c r="F206" s="248" t="s">
        <v>144</v>
      </c>
      <c r="G206" s="246"/>
      <c r="H206" s="249">
        <v>1984.7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5" t="s">
        <v>139</v>
      </c>
      <c r="AU206" s="255" t="s">
        <v>86</v>
      </c>
      <c r="AV206" s="14" t="s">
        <v>137</v>
      </c>
      <c r="AW206" s="14" t="s">
        <v>32</v>
      </c>
      <c r="AX206" s="14" t="s">
        <v>84</v>
      </c>
      <c r="AY206" s="255" t="s">
        <v>130</v>
      </c>
    </row>
    <row r="207" spans="1:65" s="2" customFormat="1" ht="16.5" customHeight="1">
      <c r="A207" s="37"/>
      <c r="B207" s="38"/>
      <c r="C207" s="256" t="s">
        <v>221</v>
      </c>
      <c r="D207" s="256" t="s">
        <v>217</v>
      </c>
      <c r="E207" s="257" t="s">
        <v>300</v>
      </c>
      <c r="F207" s="258" t="s">
        <v>301</v>
      </c>
      <c r="G207" s="259" t="s">
        <v>136</v>
      </c>
      <c r="H207" s="260">
        <v>2183.17</v>
      </c>
      <c r="I207" s="261"/>
      <c r="J207" s="262">
        <f>ROUND(I207*H207,2)</f>
        <v>0</v>
      </c>
      <c r="K207" s="263"/>
      <c r="L207" s="264"/>
      <c r="M207" s="265" t="s">
        <v>1</v>
      </c>
      <c r="N207" s="266" t="s">
        <v>41</v>
      </c>
      <c r="O207" s="90"/>
      <c r="P207" s="229">
        <f>O207*H207</f>
        <v>0</v>
      </c>
      <c r="Q207" s="229">
        <v>0.0018</v>
      </c>
      <c r="R207" s="229">
        <f>Q207*H207</f>
        <v>3.929706</v>
      </c>
      <c r="S207" s="229">
        <v>0</v>
      </c>
      <c r="T207" s="230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1" t="s">
        <v>221</v>
      </c>
      <c r="AT207" s="231" t="s">
        <v>217</v>
      </c>
      <c r="AU207" s="231" t="s">
        <v>86</v>
      </c>
      <c r="AY207" s="16" t="s">
        <v>130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6" t="s">
        <v>84</v>
      </c>
      <c r="BK207" s="232">
        <f>ROUND(I207*H207,2)</f>
        <v>0</v>
      </c>
      <c r="BL207" s="16" t="s">
        <v>198</v>
      </c>
      <c r="BM207" s="231" t="s">
        <v>302</v>
      </c>
    </row>
    <row r="208" spans="1:51" s="13" customFormat="1" ht="12">
      <c r="A208" s="13"/>
      <c r="B208" s="233"/>
      <c r="C208" s="234"/>
      <c r="D208" s="235" t="s">
        <v>139</v>
      </c>
      <c r="E208" s="234"/>
      <c r="F208" s="237" t="s">
        <v>303</v>
      </c>
      <c r="G208" s="234"/>
      <c r="H208" s="238">
        <v>2183.17</v>
      </c>
      <c r="I208" s="239"/>
      <c r="J208" s="234"/>
      <c r="K208" s="234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139</v>
      </c>
      <c r="AU208" s="244" t="s">
        <v>86</v>
      </c>
      <c r="AV208" s="13" t="s">
        <v>86</v>
      </c>
      <c r="AW208" s="13" t="s">
        <v>4</v>
      </c>
      <c r="AX208" s="13" t="s">
        <v>84</v>
      </c>
      <c r="AY208" s="244" t="s">
        <v>130</v>
      </c>
    </row>
    <row r="209" spans="1:65" s="2" customFormat="1" ht="24.15" customHeight="1">
      <c r="A209" s="37"/>
      <c r="B209" s="38"/>
      <c r="C209" s="219" t="s">
        <v>304</v>
      </c>
      <c r="D209" s="219" t="s">
        <v>133</v>
      </c>
      <c r="E209" s="220" t="s">
        <v>305</v>
      </c>
      <c r="F209" s="221" t="s">
        <v>306</v>
      </c>
      <c r="G209" s="222" t="s">
        <v>176</v>
      </c>
      <c r="H209" s="223">
        <v>24.435</v>
      </c>
      <c r="I209" s="224"/>
      <c r="J209" s="225">
        <f>ROUND(I209*H209,2)</f>
        <v>0</v>
      </c>
      <c r="K209" s="226"/>
      <c r="L209" s="43"/>
      <c r="M209" s="227" t="s">
        <v>1</v>
      </c>
      <c r="N209" s="228" t="s">
        <v>41</v>
      </c>
      <c r="O209" s="90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1" t="s">
        <v>198</v>
      </c>
      <c r="AT209" s="231" t="s">
        <v>133</v>
      </c>
      <c r="AU209" s="231" t="s">
        <v>86</v>
      </c>
      <c r="AY209" s="16" t="s">
        <v>130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6" t="s">
        <v>84</v>
      </c>
      <c r="BK209" s="232">
        <f>ROUND(I209*H209,2)</f>
        <v>0</v>
      </c>
      <c r="BL209" s="16" t="s">
        <v>198</v>
      </c>
      <c r="BM209" s="231" t="s">
        <v>307</v>
      </c>
    </row>
    <row r="210" spans="1:63" s="12" customFormat="1" ht="22.8" customHeight="1">
      <c r="A210" s="12"/>
      <c r="B210" s="203"/>
      <c r="C210" s="204"/>
      <c r="D210" s="205" t="s">
        <v>75</v>
      </c>
      <c r="E210" s="217" t="s">
        <v>308</v>
      </c>
      <c r="F210" s="217" t="s">
        <v>309</v>
      </c>
      <c r="G210" s="204"/>
      <c r="H210" s="204"/>
      <c r="I210" s="207"/>
      <c r="J210" s="218">
        <f>BK210</f>
        <v>0</v>
      </c>
      <c r="K210" s="204"/>
      <c r="L210" s="209"/>
      <c r="M210" s="210"/>
      <c r="N210" s="211"/>
      <c r="O210" s="211"/>
      <c r="P210" s="212">
        <f>SUM(P211:P216)</f>
        <v>0</v>
      </c>
      <c r="Q210" s="211"/>
      <c r="R210" s="212">
        <f>SUM(R211:R216)</f>
        <v>1.2158399999999998</v>
      </c>
      <c r="S210" s="211"/>
      <c r="T210" s="213">
        <f>SUM(T211:T216)</f>
        <v>1.4178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4" t="s">
        <v>86</v>
      </c>
      <c r="AT210" s="215" t="s">
        <v>75</v>
      </c>
      <c r="AU210" s="215" t="s">
        <v>84</v>
      </c>
      <c r="AY210" s="214" t="s">
        <v>130</v>
      </c>
      <c r="BK210" s="216">
        <f>SUM(BK211:BK216)</f>
        <v>0</v>
      </c>
    </row>
    <row r="211" spans="1:65" s="2" customFormat="1" ht="21.75" customHeight="1">
      <c r="A211" s="37"/>
      <c r="B211" s="38"/>
      <c r="C211" s="219" t="s">
        <v>310</v>
      </c>
      <c r="D211" s="219" t="s">
        <v>133</v>
      </c>
      <c r="E211" s="220" t="s">
        <v>311</v>
      </c>
      <c r="F211" s="221" t="s">
        <v>312</v>
      </c>
      <c r="G211" s="222" t="s">
        <v>197</v>
      </c>
      <c r="H211" s="223">
        <v>34</v>
      </c>
      <c r="I211" s="224"/>
      <c r="J211" s="225">
        <f>ROUND(I211*H211,2)</f>
        <v>0</v>
      </c>
      <c r="K211" s="226"/>
      <c r="L211" s="43"/>
      <c r="M211" s="227" t="s">
        <v>1</v>
      </c>
      <c r="N211" s="228" t="s">
        <v>41</v>
      </c>
      <c r="O211" s="90"/>
      <c r="P211" s="229">
        <f>O211*H211</f>
        <v>0</v>
      </c>
      <c r="Q211" s="229">
        <v>0.00026</v>
      </c>
      <c r="R211" s="229">
        <f>Q211*H211</f>
        <v>0.008839999999999999</v>
      </c>
      <c r="S211" s="229">
        <v>0</v>
      </c>
      <c r="T211" s="230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1" t="s">
        <v>198</v>
      </c>
      <c r="AT211" s="231" t="s">
        <v>133</v>
      </c>
      <c r="AU211" s="231" t="s">
        <v>86</v>
      </c>
      <c r="AY211" s="16" t="s">
        <v>130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6" t="s">
        <v>84</v>
      </c>
      <c r="BK211" s="232">
        <f>ROUND(I211*H211,2)</f>
        <v>0</v>
      </c>
      <c r="BL211" s="16" t="s">
        <v>198</v>
      </c>
      <c r="BM211" s="231" t="s">
        <v>313</v>
      </c>
    </row>
    <row r="212" spans="1:51" s="13" customFormat="1" ht="12">
      <c r="A212" s="13"/>
      <c r="B212" s="233"/>
      <c r="C212" s="234"/>
      <c r="D212" s="235" t="s">
        <v>139</v>
      </c>
      <c r="E212" s="236" t="s">
        <v>1</v>
      </c>
      <c r="F212" s="237" t="s">
        <v>314</v>
      </c>
      <c r="G212" s="234"/>
      <c r="H212" s="238">
        <v>34</v>
      </c>
      <c r="I212" s="239"/>
      <c r="J212" s="234"/>
      <c r="K212" s="234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139</v>
      </c>
      <c r="AU212" s="244" t="s">
        <v>86</v>
      </c>
      <c r="AV212" s="13" t="s">
        <v>86</v>
      </c>
      <c r="AW212" s="13" t="s">
        <v>32</v>
      </c>
      <c r="AX212" s="13" t="s">
        <v>84</v>
      </c>
      <c r="AY212" s="244" t="s">
        <v>130</v>
      </c>
    </row>
    <row r="213" spans="1:65" s="2" customFormat="1" ht="24.15" customHeight="1">
      <c r="A213" s="37"/>
      <c r="B213" s="38"/>
      <c r="C213" s="256" t="s">
        <v>315</v>
      </c>
      <c r="D213" s="256" t="s">
        <v>217</v>
      </c>
      <c r="E213" s="257" t="s">
        <v>316</v>
      </c>
      <c r="F213" s="258" t="s">
        <v>317</v>
      </c>
      <c r="G213" s="259" t="s">
        <v>197</v>
      </c>
      <c r="H213" s="260">
        <v>34</v>
      </c>
      <c r="I213" s="261"/>
      <c r="J213" s="262">
        <f>ROUND(I213*H213,2)</f>
        <v>0</v>
      </c>
      <c r="K213" s="263"/>
      <c r="L213" s="264"/>
      <c r="M213" s="265" t="s">
        <v>1</v>
      </c>
      <c r="N213" s="266" t="s">
        <v>41</v>
      </c>
      <c r="O213" s="90"/>
      <c r="P213" s="229">
        <f>O213*H213</f>
        <v>0</v>
      </c>
      <c r="Q213" s="229">
        <v>0.0355</v>
      </c>
      <c r="R213" s="229">
        <f>Q213*H213</f>
        <v>1.2069999999999999</v>
      </c>
      <c r="S213" s="229">
        <v>0</v>
      </c>
      <c r="T213" s="230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1" t="s">
        <v>221</v>
      </c>
      <c r="AT213" s="231" t="s">
        <v>217</v>
      </c>
      <c r="AU213" s="231" t="s">
        <v>86</v>
      </c>
      <c r="AY213" s="16" t="s">
        <v>130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6" t="s">
        <v>84</v>
      </c>
      <c r="BK213" s="232">
        <f>ROUND(I213*H213,2)</f>
        <v>0</v>
      </c>
      <c r="BL213" s="16" t="s">
        <v>198</v>
      </c>
      <c r="BM213" s="231" t="s">
        <v>318</v>
      </c>
    </row>
    <row r="214" spans="1:65" s="2" customFormat="1" ht="24.15" customHeight="1">
      <c r="A214" s="37"/>
      <c r="B214" s="38"/>
      <c r="C214" s="219" t="s">
        <v>319</v>
      </c>
      <c r="D214" s="219" t="s">
        <v>133</v>
      </c>
      <c r="E214" s="220" t="s">
        <v>320</v>
      </c>
      <c r="F214" s="221" t="s">
        <v>321</v>
      </c>
      <c r="G214" s="222" t="s">
        <v>197</v>
      </c>
      <c r="H214" s="223">
        <v>34</v>
      </c>
      <c r="I214" s="224"/>
      <c r="J214" s="225">
        <f>ROUND(I214*H214,2)</f>
        <v>0</v>
      </c>
      <c r="K214" s="226"/>
      <c r="L214" s="43"/>
      <c r="M214" s="227" t="s">
        <v>1</v>
      </c>
      <c r="N214" s="228" t="s">
        <v>41</v>
      </c>
      <c r="O214" s="90"/>
      <c r="P214" s="229">
        <f>O214*H214</f>
        <v>0</v>
      </c>
      <c r="Q214" s="229">
        <v>0</v>
      </c>
      <c r="R214" s="229">
        <f>Q214*H214</f>
        <v>0</v>
      </c>
      <c r="S214" s="229">
        <v>0.0417</v>
      </c>
      <c r="T214" s="230">
        <f>S214*H214</f>
        <v>1.4178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1" t="s">
        <v>198</v>
      </c>
      <c r="AT214" s="231" t="s">
        <v>133</v>
      </c>
      <c r="AU214" s="231" t="s">
        <v>86</v>
      </c>
      <c r="AY214" s="16" t="s">
        <v>130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6" t="s">
        <v>84</v>
      </c>
      <c r="BK214" s="232">
        <f>ROUND(I214*H214,2)</f>
        <v>0</v>
      </c>
      <c r="BL214" s="16" t="s">
        <v>198</v>
      </c>
      <c r="BM214" s="231" t="s">
        <v>322</v>
      </c>
    </row>
    <row r="215" spans="1:51" s="13" customFormat="1" ht="12">
      <c r="A215" s="13"/>
      <c r="B215" s="233"/>
      <c r="C215" s="234"/>
      <c r="D215" s="235" t="s">
        <v>139</v>
      </c>
      <c r="E215" s="236" t="s">
        <v>1</v>
      </c>
      <c r="F215" s="237" t="s">
        <v>323</v>
      </c>
      <c r="G215" s="234"/>
      <c r="H215" s="238">
        <v>34</v>
      </c>
      <c r="I215" s="239"/>
      <c r="J215" s="234"/>
      <c r="K215" s="234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139</v>
      </c>
      <c r="AU215" s="244" t="s">
        <v>86</v>
      </c>
      <c r="AV215" s="13" t="s">
        <v>86</v>
      </c>
      <c r="AW215" s="13" t="s">
        <v>32</v>
      </c>
      <c r="AX215" s="13" t="s">
        <v>84</v>
      </c>
      <c r="AY215" s="244" t="s">
        <v>130</v>
      </c>
    </row>
    <row r="216" spans="1:65" s="2" customFormat="1" ht="24.15" customHeight="1">
      <c r="A216" s="37"/>
      <c r="B216" s="38"/>
      <c r="C216" s="219" t="s">
        <v>324</v>
      </c>
      <c r="D216" s="219" t="s">
        <v>133</v>
      </c>
      <c r="E216" s="220" t="s">
        <v>325</v>
      </c>
      <c r="F216" s="221" t="s">
        <v>326</v>
      </c>
      <c r="G216" s="222" t="s">
        <v>176</v>
      </c>
      <c r="H216" s="223">
        <v>1.216</v>
      </c>
      <c r="I216" s="224"/>
      <c r="J216" s="225">
        <f>ROUND(I216*H216,2)</f>
        <v>0</v>
      </c>
      <c r="K216" s="226"/>
      <c r="L216" s="43"/>
      <c r="M216" s="227" t="s">
        <v>1</v>
      </c>
      <c r="N216" s="228" t="s">
        <v>41</v>
      </c>
      <c r="O216" s="90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31" t="s">
        <v>198</v>
      </c>
      <c r="AT216" s="231" t="s">
        <v>133</v>
      </c>
      <c r="AU216" s="231" t="s">
        <v>86</v>
      </c>
      <c r="AY216" s="16" t="s">
        <v>130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6" t="s">
        <v>84</v>
      </c>
      <c r="BK216" s="232">
        <f>ROUND(I216*H216,2)</f>
        <v>0</v>
      </c>
      <c r="BL216" s="16" t="s">
        <v>198</v>
      </c>
      <c r="BM216" s="231" t="s">
        <v>327</v>
      </c>
    </row>
    <row r="217" spans="1:63" s="12" customFormat="1" ht="22.8" customHeight="1">
      <c r="A217" s="12"/>
      <c r="B217" s="203"/>
      <c r="C217" s="204"/>
      <c r="D217" s="205" t="s">
        <v>75</v>
      </c>
      <c r="E217" s="217" t="s">
        <v>328</v>
      </c>
      <c r="F217" s="217" t="s">
        <v>329</v>
      </c>
      <c r="G217" s="204"/>
      <c r="H217" s="204"/>
      <c r="I217" s="207"/>
      <c r="J217" s="218">
        <f>BK217</f>
        <v>0</v>
      </c>
      <c r="K217" s="204"/>
      <c r="L217" s="209"/>
      <c r="M217" s="210"/>
      <c r="N217" s="211"/>
      <c r="O217" s="211"/>
      <c r="P217" s="212">
        <f>SUM(P218:P219)</f>
        <v>0</v>
      </c>
      <c r="Q217" s="211"/>
      <c r="R217" s="212">
        <f>SUM(R218:R219)</f>
        <v>0.1547616</v>
      </c>
      <c r="S217" s="211"/>
      <c r="T217" s="213">
        <f>SUM(T218:T219)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4" t="s">
        <v>86</v>
      </c>
      <c r="AT217" s="215" t="s">
        <v>75</v>
      </c>
      <c r="AU217" s="215" t="s">
        <v>84</v>
      </c>
      <c r="AY217" s="214" t="s">
        <v>130</v>
      </c>
      <c r="BK217" s="216">
        <f>SUM(BK218:BK219)</f>
        <v>0</v>
      </c>
    </row>
    <row r="218" spans="1:65" s="2" customFormat="1" ht="24.15" customHeight="1">
      <c r="A218" s="37"/>
      <c r="B218" s="38"/>
      <c r="C218" s="219" t="s">
        <v>330</v>
      </c>
      <c r="D218" s="219" t="s">
        <v>133</v>
      </c>
      <c r="E218" s="220" t="s">
        <v>331</v>
      </c>
      <c r="F218" s="221" t="s">
        <v>332</v>
      </c>
      <c r="G218" s="222" t="s">
        <v>136</v>
      </c>
      <c r="H218" s="223">
        <v>1105.44</v>
      </c>
      <c r="I218" s="224"/>
      <c r="J218" s="225">
        <f>ROUND(I218*H218,2)</f>
        <v>0</v>
      </c>
      <c r="K218" s="226"/>
      <c r="L218" s="43"/>
      <c r="M218" s="227" t="s">
        <v>1</v>
      </c>
      <c r="N218" s="228" t="s">
        <v>41</v>
      </c>
      <c r="O218" s="90"/>
      <c r="P218" s="229">
        <f>O218*H218</f>
        <v>0</v>
      </c>
      <c r="Q218" s="229">
        <v>0.00014</v>
      </c>
      <c r="R218" s="229">
        <f>Q218*H218</f>
        <v>0.1547616</v>
      </c>
      <c r="S218" s="229">
        <v>0</v>
      </c>
      <c r="T218" s="230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1" t="s">
        <v>198</v>
      </c>
      <c r="AT218" s="231" t="s">
        <v>133</v>
      </c>
      <c r="AU218" s="231" t="s">
        <v>86</v>
      </c>
      <c r="AY218" s="16" t="s">
        <v>130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6" t="s">
        <v>84</v>
      </c>
      <c r="BK218" s="232">
        <f>ROUND(I218*H218,2)</f>
        <v>0</v>
      </c>
      <c r="BL218" s="16" t="s">
        <v>198</v>
      </c>
      <c r="BM218" s="231" t="s">
        <v>333</v>
      </c>
    </row>
    <row r="219" spans="1:51" s="13" customFormat="1" ht="12">
      <c r="A219" s="13"/>
      <c r="B219" s="233"/>
      <c r="C219" s="234"/>
      <c r="D219" s="235" t="s">
        <v>139</v>
      </c>
      <c r="E219" s="236" t="s">
        <v>1</v>
      </c>
      <c r="F219" s="237" t="s">
        <v>334</v>
      </c>
      <c r="G219" s="234"/>
      <c r="H219" s="238">
        <v>1105.44</v>
      </c>
      <c r="I219" s="239"/>
      <c r="J219" s="234"/>
      <c r="K219" s="234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139</v>
      </c>
      <c r="AU219" s="244" t="s">
        <v>86</v>
      </c>
      <c r="AV219" s="13" t="s">
        <v>86</v>
      </c>
      <c r="AW219" s="13" t="s">
        <v>32</v>
      </c>
      <c r="AX219" s="13" t="s">
        <v>84</v>
      </c>
      <c r="AY219" s="244" t="s">
        <v>130</v>
      </c>
    </row>
    <row r="220" spans="1:63" s="12" customFormat="1" ht="22.8" customHeight="1">
      <c r="A220" s="12"/>
      <c r="B220" s="203"/>
      <c r="C220" s="204"/>
      <c r="D220" s="205" t="s">
        <v>75</v>
      </c>
      <c r="E220" s="217" t="s">
        <v>335</v>
      </c>
      <c r="F220" s="217" t="s">
        <v>336</v>
      </c>
      <c r="G220" s="204"/>
      <c r="H220" s="204"/>
      <c r="I220" s="207"/>
      <c r="J220" s="218">
        <f>BK220</f>
        <v>0</v>
      </c>
      <c r="K220" s="204"/>
      <c r="L220" s="209"/>
      <c r="M220" s="210"/>
      <c r="N220" s="211"/>
      <c r="O220" s="211"/>
      <c r="P220" s="212">
        <f>SUM(P221:P224)</f>
        <v>0</v>
      </c>
      <c r="Q220" s="211"/>
      <c r="R220" s="212">
        <f>SUM(R221:R224)</f>
        <v>0.02482</v>
      </c>
      <c r="S220" s="211"/>
      <c r="T220" s="213">
        <f>SUM(T221:T224)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14" t="s">
        <v>86</v>
      </c>
      <c r="AT220" s="215" t="s">
        <v>75</v>
      </c>
      <c r="AU220" s="215" t="s">
        <v>84</v>
      </c>
      <c r="AY220" s="214" t="s">
        <v>130</v>
      </c>
      <c r="BK220" s="216">
        <f>SUM(BK221:BK224)</f>
        <v>0</v>
      </c>
    </row>
    <row r="221" spans="1:65" s="2" customFormat="1" ht="21.75" customHeight="1">
      <c r="A221" s="37"/>
      <c r="B221" s="38"/>
      <c r="C221" s="219" t="s">
        <v>337</v>
      </c>
      <c r="D221" s="219" t="s">
        <v>133</v>
      </c>
      <c r="E221" s="220" t="s">
        <v>338</v>
      </c>
      <c r="F221" s="221" t="s">
        <v>339</v>
      </c>
      <c r="G221" s="222" t="s">
        <v>197</v>
      </c>
      <c r="H221" s="223">
        <v>34</v>
      </c>
      <c r="I221" s="224"/>
      <c r="J221" s="225">
        <f>ROUND(I221*H221,2)</f>
        <v>0</v>
      </c>
      <c r="K221" s="226"/>
      <c r="L221" s="43"/>
      <c r="M221" s="227" t="s">
        <v>1</v>
      </c>
      <c r="N221" s="228" t="s">
        <v>41</v>
      </c>
      <c r="O221" s="90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1" t="s">
        <v>198</v>
      </c>
      <c r="AT221" s="231" t="s">
        <v>133</v>
      </c>
      <c r="AU221" s="231" t="s">
        <v>86</v>
      </c>
      <c r="AY221" s="16" t="s">
        <v>130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6" t="s">
        <v>84</v>
      </c>
      <c r="BK221" s="232">
        <f>ROUND(I221*H221,2)</f>
        <v>0</v>
      </c>
      <c r="BL221" s="16" t="s">
        <v>198</v>
      </c>
      <c r="BM221" s="231" t="s">
        <v>340</v>
      </c>
    </row>
    <row r="222" spans="1:51" s="13" customFormat="1" ht="12">
      <c r="A222" s="13"/>
      <c r="B222" s="233"/>
      <c r="C222" s="234"/>
      <c r="D222" s="235" t="s">
        <v>139</v>
      </c>
      <c r="E222" s="236" t="s">
        <v>1</v>
      </c>
      <c r="F222" s="237" t="s">
        <v>314</v>
      </c>
      <c r="G222" s="234"/>
      <c r="H222" s="238">
        <v>34</v>
      </c>
      <c r="I222" s="239"/>
      <c r="J222" s="234"/>
      <c r="K222" s="234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139</v>
      </c>
      <c r="AU222" s="244" t="s">
        <v>86</v>
      </c>
      <c r="AV222" s="13" t="s">
        <v>86</v>
      </c>
      <c r="AW222" s="13" t="s">
        <v>32</v>
      </c>
      <c r="AX222" s="13" t="s">
        <v>84</v>
      </c>
      <c r="AY222" s="244" t="s">
        <v>130</v>
      </c>
    </row>
    <row r="223" spans="1:65" s="2" customFormat="1" ht="21.75" customHeight="1">
      <c r="A223" s="37"/>
      <c r="B223" s="38"/>
      <c r="C223" s="256" t="s">
        <v>341</v>
      </c>
      <c r="D223" s="256" t="s">
        <v>217</v>
      </c>
      <c r="E223" s="257" t="s">
        <v>342</v>
      </c>
      <c r="F223" s="258" t="s">
        <v>343</v>
      </c>
      <c r="G223" s="259" t="s">
        <v>197</v>
      </c>
      <c r="H223" s="260">
        <v>34</v>
      </c>
      <c r="I223" s="261"/>
      <c r="J223" s="262">
        <f>ROUND(I223*H223,2)</f>
        <v>0</v>
      </c>
      <c r="K223" s="263"/>
      <c r="L223" s="264"/>
      <c r="M223" s="265" t="s">
        <v>1</v>
      </c>
      <c r="N223" s="266" t="s">
        <v>41</v>
      </c>
      <c r="O223" s="90"/>
      <c r="P223" s="229">
        <f>O223*H223</f>
        <v>0</v>
      </c>
      <c r="Q223" s="229">
        <v>0.00073</v>
      </c>
      <c r="R223" s="229">
        <f>Q223*H223</f>
        <v>0.02482</v>
      </c>
      <c r="S223" s="229">
        <v>0</v>
      </c>
      <c r="T223" s="230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1" t="s">
        <v>221</v>
      </c>
      <c r="AT223" s="231" t="s">
        <v>217</v>
      </c>
      <c r="AU223" s="231" t="s">
        <v>86</v>
      </c>
      <c r="AY223" s="16" t="s">
        <v>130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6" t="s">
        <v>84</v>
      </c>
      <c r="BK223" s="232">
        <f>ROUND(I223*H223,2)</f>
        <v>0</v>
      </c>
      <c r="BL223" s="16" t="s">
        <v>198</v>
      </c>
      <c r="BM223" s="231" t="s">
        <v>344</v>
      </c>
    </row>
    <row r="224" spans="1:65" s="2" customFormat="1" ht="24.15" customHeight="1">
      <c r="A224" s="37"/>
      <c r="B224" s="38"/>
      <c r="C224" s="219" t="s">
        <v>345</v>
      </c>
      <c r="D224" s="219" t="s">
        <v>133</v>
      </c>
      <c r="E224" s="220" t="s">
        <v>346</v>
      </c>
      <c r="F224" s="221" t="s">
        <v>347</v>
      </c>
      <c r="G224" s="222" t="s">
        <v>176</v>
      </c>
      <c r="H224" s="223">
        <v>0.025</v>
      </c>
      <c r="I224" s="224"/>
      <c r="J224" s="225">
        <f>ROUND(I224*H224,2)</f>
        <v>0</v>
      </c>
      <c r="K224" s="226"/>
      <c r="L224" s="43"/>
      <c r="M224" s="267" t="s">
        <v>1</v>
      </c>
      <c r="N224" s="268" t="s">
        <v>41</v>
      </c>
      <c r="O224" s="269"/>
      <c r="P224" s="270">
        <f>O224*H224</f>
        <v>0</v>
      </c>
      <c r="Q224" s="270">
        <v>0</v>
      </c>
      <c r="R224" s="270">
        <f>Q224*H224</f>
        <v>0</v>
      </c>
      <c r="S224" s="270">
        <v>0</v>
      </c>
      <c r="T224" s="271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31" t="s">
        <v>198</v>
      </c>
      <c r="AT224" s="231" t="s">
        <v>133</v>
      </c>
      <c r="AU224" s="231" t="s">
        <v>86</v>
      </c>
      <c r="AY224" s="16" t="s">
        <v>130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6" t="s">
        <v>84</v>
      </c>
      <c r="BK224" s="232">
        <f>ROUND(I224*H224,2)</f>
        <v>0</v>
      </c>
      <c r="BL224" s="16" t="s">
        <v>198</v>
      </c>
      <c r="BM224" s="231" t="s">
        <v>348</v>
      </c>
    </row>
    <row r="225" spans="1:31" s="2" customFormat="1" ht="6.95" customHeight="1">
      <c r="A225" s="37"/>
      <c r="B225" s="65"/>
      <c r="C225" s="66"/>
      <c r="D225" s="66"/>
      <c r="E225" s="66"/>
      <c r="F225" s="66"/>
      <c r="G225" s="66"/>
      <c r="H225" s="66"/>
      <c r="I225" s="66"/>
      <c r="J225" s="66"/>
      <c r="K225" s="66"/>
      <c r="L225" s="43"/>
      <c r="M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</row>
  </sheetData>
  <sheetProtection password="CC35" sheet="1" objects="1" scenarios="1" formatColumns="0" formatRows="0" autoFilter="0"/>
  <autoFilter ref="C127:K224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</row>
    <row r="4" spans="2:46" s="1" customFormat="1" ht="24.95" customHeight="1">
      <c r="B4" s="19"/>
      <c r="D4" s="138" t="s">
        <v>95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39.75" customHeight="1">
      <c r="B7" s="19"/>
      <c r="E7" s="141" t="str">
        <f>'Rekapitulace stavby'!K6</f>
        <v>VÝMĚNA STŘEŠNÍHO PLÁŠTĚ OPRAVA KROVU A BLESKOSVODNÉ SOUSTAVY OBJEKTU ZŠ MÁCHOVO NÁMĚSTÍ DĚČÍN - ŠINDEL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96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349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21. 6. 2022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31</v>
      </c>
      <c r="F21" s="37"/>
      <c r="G21" s="37"/>
      <c r="H21" s="37"/>
      <c r="I21" s="140" t="s">
        <v>27</v>
      </c>
      <c r="J21" s="143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ROUND(J119,2)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ROUND((SUM(BE119:BE162)),2)</f>
        <v>0</v>
      </c>
      <c r="G33" s="37"/>
      <c r="H33" s="37"/>
      <c r="I33" s="155">
        <v>0.21</v>
      </c>
      <c r="J33" s="154">
        <f>ROUND(((SUM(BE119:BE162))*I33),2)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4">
        <f>ROUND((SUM(BF119:BF162)),2)</f>
        <v>0</v>
      </c>
      <c r="G34" s="37"/>
      <c r="H34" s="37"/>
      <c r="I34" s="155">
        <v>0.15</v>
      </c>
      <c r="J34" s="154">
        <f>ROUND(((SUM(BF119:BF162))*I34),2)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4">
        <f>ROUND((SUM(BG119:BG162)),2)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4">
        <f>ROUND((SUM(BH119:BH162)),2)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4">
        <f>ROUND((SUM(BI119:BI162)),2)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98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39.75" customHeight="1">
      <c r="A85" s="37"/>
      <c r="B85" s="38"/>
      <c r="C85" s="39"/>
      <c r="D85" s="39"/>
      <c r="E85" s="174" t="str">
        <f>E7</f>
        <v>VÝMĚNA STŘEŠNÍHO PLÁŠTĚ OPRAVA KROVU A BLESKOSVODNÉ SOUSTAVY OBJEKTU ZŠ MÁCHOVO NÁMĚSTÍ DĚČÍN - ŠINDEL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96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D1.4 - Elektroinstalace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p.p.č. 1043 a p.p.č. 929/1, 1056</v>
      </c>
      <c r="G89" s="39"/>
      <c r="H89" s="39"/>
      <c r="I89" s="31" t="s">
        <v>22</v>
      </c>
      <c r="J89" s="78" t="str">
        <f>IF(J12="","",J12)</f>
        <v>21. 6. 2022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Děčín</v>
      </c>
      <c r="G91" s="39"/>
      <c r="H91" s="39"/>
      <c r="I91" s="31" t="s">
        <v>30</v>
      </c>
      <c r="J91" s="35" t="str">
        <f>E21</f>
        <v>NORDARCH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 Jan Duben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99</v>
      </c>
      <c r="D94" s="176"/>
      <c r="E94" s="176"/>
      <c r="F94" s="176"/>
      <c r="G94" s="176"/>
      <c r="H94" s="176"/>
      <c r="I94" s="176"/>
      <c r="J94" s="177" t="s">
        <v>100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101</v>
      </c>
      <c r="D96" s="39"/>
      <c r="E96" s="39"/>
      <c r="F96" s="39"/>
      <c r="G96" s="39"/>
      <c r="H96" s="39"/>
      <c r="I96" s="39"/>
      <c r="J96" s="109">
        <f>J119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102</v>
      </c>
    </row>
    <row r="97" spans="1:31" s="9" customFormat="1" ht="24.95" customHeight="1">
      <c r="A97" s="9"/>
      <c r="B97" s="179"/>
      <c r="C97" s="180"/>
      <c r="D97" s="181" t="s">
        <v>350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351</v>
      </c>
      <c r="E98" s="182"/>
      <c r="F98" s="182"/>
      <c r="G98" s="182"/>
      <c r="H98" s="182"/>
      <c r="I98" s="182"/>
      <c r="J98" s="183">
        <f>J155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9"/>
      <c r="C99" s="180"/>
      <c r="D99" s="181" t="s">
        <v>352</v>
      </c>
      <c r="E99" s="182"/>
      <c r="F99" s="182"/>
      <c r="G99" s="182"/>
      <c r="H99" s="182"/>
      <c r="I99" s="182"/>
      <c r="J99" s="183">
        <f>J158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115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16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39.75" customHeight="1">
      <c r="A109" s="37"/>
      <c r="B109" s="38"/>
      <c r="C109" s="39"/>
      <c r="D109" s="39"/>
      <c r="E109" s="174" t="str">
        <f>E7</f>
        <v>VÝMĚNA STŘEŠNÍHO PLÁŠTĚ OPRAVA KROVU A BLESKOSVODNÉ SOUSTAVY OBJEKTU ZŠ MÁCHOVO NÁMĚSTÍ DĚČÍN - ŠINDEL</v>
      </c>
      <c r="F109" s="31"/>
      <c r="G109" s="31"/>
      <c r="H109" s="31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96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E9</f>
        <v>D1.4 - Elektroinstalace</v>
      </c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20</v>
      </c>
      <c r="D113" s="39"/>
      <c r="E113" s="39"/>
      <c r="F113" s="26" t="str">
        <f>F12</f>
        <v>p.p.č. 1043 a p.p.č. 929/1, 1056</v>
      </c>
      <c r="G113" s="39"/>
      <c r="H113" s="39"/>
      <c r="I113" s="31" t="s">
        <v>22</v>
      </c>
      <c r="J113" s="78" t="str">
        <f>IF(J12="","",J12)</f>
        <v>21. 6. 2022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24</v>
      </c>
      <c r="D115" s="39"/>
      <c r="E115" s="39"/>
      <c r="F115" s="26" t="str">
        <f>E15</f>
        <v>Statutární město Děčín</v>
      </c>
      <c r="G115" s="39"/>
      <c r="H115" s="39"/>
      <c r="I115" s="31" t="s">
        <v>30</v>
      </c>
      <c r="J115" s="35" t="str">
        <f>E21</f>
        <v>NORDARCH s.r.o.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28</v>
      </c>
      <c r="D116" s="39"/>
      <c r="E116" s="39"/>
      <c r="F116" s="26" t="str">
        <f>IF(E18="","",E18)</f>
        <v>Vyplň údaj</v>
      </c>
      <c r="G116" s="39"/>
      <c r="H116" s="39"/>
      <c r="I116" s="31" t="s">
        <v>33</v>
      </c>
      <c r="J116" s="35" t="str">
        <f>E24</f>
        <v>Ing. Jan Duben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1" customFormat="1" ht="29.25" customHeight="1">
      <c r="A118" s="191"/>
      <c r="B118" s="192"/>
      <c r="C118" s="193" t="s">
        <v>116</v>
      </c>
      <c r="D118" s="194" t="s">
        <v>61</v>
      </c>
      <c r="E118" s="194" t="s">
        <v>57</v>
      </c>
      <c r="F118" s="194" t="s">
        <v>58</v>
      </c>
      <c r="G118" s="194" t="s">
        <v>117</v>
      </c>
      <c r="H118" s="194" t="s">
        <v>118</v>
      </c>
      <c r="I118" s="194" t="s">
        <v>119</v>
      </c>
      <c r="J118" s="195" t="s">
        <v>100</v>
      </c>
      <c r="K118" s="196" t="s">
        <v>120</v>
      </c>
      <c r="L118" s="197"/>
      <c r="M118" s="99" t="s">
        <v>1</v>
      </c>
      <c r="N118" s="100" t="s">
        <v>40</v>
      </c>
      <c r="O118" s="100" t="s">
        <v>121</v>
      </c>
      <c r="P118" s="100" t="s">
        <v>122</v>
      </c>
      <c r="Q118" s="100" t="s">
        <v>123</v>
      </c>
      <c r="R118" s="100" t="s">
        <v>124</v>
      </c>
      <c r="S118" s="100" t="s">
        <v>125</v>
      </c>
      <c r="T118" s="101" t="s">
        <v>126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7"/>
      <c r="B119" s="38"/>
      <c r="C119" s="106" t="s">
        <v>127</v>
      </c>
      <c r="D119" s="39"/>
      <c r="E119" s="39"/>
      <c r="F119" s="39"/>
      <c r="G119" s="39"/>
      <c r="H119" s="39"/>
      <c r="I119" s="39"/>
      <c r="J119" s="198">
        <f>BK119</f>
        <v>0</v>
      </c>
      <c r="K119" s="39"/>
      <c r="L119" s="43"/>
      <c r="M119" s="102"/>
      <c r="N119" s="199"/>
      <c r="O119" s="103"/>
      <c r="P119" s="200">
        <f>P120+P155+P158</f>
        <v>0</v>
      </c>
      <c r="Q119" s="103"/>
      <c r="R119" s="200">
        <f>R120+R155+R158</f>
        <v>0</v>
      </c>
      <c r="S119" s="103"/>
      <c r="T119" s="201">
        <f>T120+T155+T158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75</v>
      </c>
      <c r="AU119" s="16" t="s">
        <v>102</v>
      </c>
      <c r="BK119" s="202">
        <f>BK120+BK155+BK158</f>
        <v>0</v>
      </c>
    </row>
    <row r="120" spans="1:63" s="12" customFormat="1" ht="25.9" customHeight="1">
      <c r="A120" s="12"/>
      <c r="B120" s="203"/>
      <c r="C120" s="204"/>
      <c r="D120" s="205" t="s">
        <v>75</v>
      </c>
      <c r="E120" s="206" t="s">
        <v>353</v>
      </c>
      <c r="F120" s="206" t="s">
        <v>354</v>
      </c>
      <c r="G120" s="204"/>
      <c r="H120" s="204"/>
      <c r="I120" s="207"/>
      <c r="J120" s="208">
        <f>BK120</f>
        <v>0</v>
      </c>
      <c r="K120" s="204"/>
      <c r="L120" s="209"/>
      <c r="M120" s="210"/>
      <c r="N120" s="211"/>
      <c r="O120" s="211"/>
      <c r="P120" s="212">
        <f>SUM(P121:P154)</f>
        <v>0</v>
      </c>
      <c r="Q120" s="211"/>
      <c r="R120" s="212">
        <f>SUM(R121:R154)</f>
        <v>0</v>
      </c>
      <c r="S120" s="211"/>
      <c r="T120" s="213">
        <f>SUM(T121:T154)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149</v>
      </c>
      <c r="AT120" s="215" t="s">
        <v>75</v>
      </c>
      <c r="AU120" s="215" t="s">
        <v>76</v>
      </c>
      <c r="AY120" s="214" t="s">
        <v>130</v>
      </c>
      <c r="BK120" s="216">
        <f>SUM(BK121:BK154)</f>
        <v>0</v>
      </c>
    </row>
    <row r="121" spans="1:65" s="2" customFormat="1" ht="24.15" customHeight="1">
      <c r="A121" s="37"/>
      <c r="B121" s="38"/>
      <c r="C121" s="219" t="s">
        <v>84</v>
      </c>
      <c r="D121" s="219" t="s">
        <v>133</v>
      </c>
      <c r="E121" s="220" t="s">
        <v>355</v>
      </c>
      <c r="F121" s="221" t="s">
        <v>356</v>
      </c>
      <c r="G121" s="222" t="s">
        <v>248</v>
      </c>
      <c r="H121" s="223">
        <v>705</v>
      </c>
      <c r="I121" s="224"/>
      <c r="J121" s="225">
        <f>ROUND(I121*H121,2)</f>
        <v>0</v>
      </c>
      <c r="K121" s="226"/>
      <c r="L121" s="43"/>
      <c r="M121" s="227" t="s">
        <v>1</v>
      </c>
      <c r="N121" s="228" t="s">
        <v>41</v>
      </c>
      <c r="O121" s="90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31" t="s">
        <v>357</v>
      </c>
      <c r="AT121" s="231" t="s">
        <v>133</v>
      </c>
      <c r="AU121" s="231" t="s">
        <v>84</v>
      </c>
      <c r="AY121" s="16" t="s">
        <v>130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6" t="s">
        <v>84</v>
      </c>
      <c r="BK121" s="232">
        <f>ROUND(I121*H121,2)</f>
        <v>0</v>
      </c>
      <c r="BL121" s="16" t="s">
        <v>357</v>
      </c>
      <c r="BM121" s="231" t="s">
        <v>86</v>
      </c>
    </row>
    <row r="122" spans="1:65" s="2" customFormat="1" ht="16.5" customHeight="1">
      <c r="A122" s="37"/>
      <c r="B122" s="38"/>
      <c r="C122" s="256" t="s">
        <v>86</v>
      </c>
      <c r="D122" s="256" t="s">
        <v>217</v>
      </c>
      <c r="E122" s="257" t="s">
        <v>358</v>
      </c>
      <c r="F122" s="258" t="s">
        <v>359</v>
      </c>
      <c r="G122" s="259" t="s">
        <v>248</v>
      </c>
      <c r="H122" s="260">
        <v>705</v>
      </c>
      <c r="I122" s="261"/>
      <c r="J122" s="262">
        <f>ROUND(I122*H122,2)</f>
        <v>0</v>
      </c>
      <c r="K122" s="263"/>
      <c r="L122" s="264"/>
      <c r="M122" s="265" t="s">
        <v>1</v>
      </c>
      <c r="N122" s="266" t="s">
        <v>41</v>
      </c>
      <c r="O122" s="90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31" t="s">
        <v>360</v>
      </c>
      <c r="AT122" s="231" t="s">
        <v>217</v>
      </c>
      <c r="AU122" s="231" t="s">
        <v>84</v>
      </c>
      <c r="AY122" s="16" t="s">
        <v>130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6" t="s">
        <v>84</v>
      </c>
      <c r="BK122" s="232">
        <f>ROUND(I122*H122,2)</f>
        <v>0</v>
      </c>
      <c r="BL122" s="16" t="s">
        <v>357</v>
      </c>
      <c r="BM122" s="231" t="s">
        <v>137</v>
      </c>
    </row>
    <row r="123" spans="1:65" s="2" customFormat="1" ht="37.8" customHeight="1">
      <c r="A123" s="37"/>
      <c r="B123" s="38"/>
      <c r="C123" s="219" t="s">
        <v>149</v>
      </c>
      <c r="D123" s="219" t="s">
        <v>133</v>
      </c>
      <c r="E123" s="220" t="s">
        <v>361</v>
      </c>
      <c r="F123" s="221" t="s">
        <v>362</v>
      </c>
      <c r="G123" s="222" t="s">
        <v>248</v>
      </c>
      <c r="H123" s="223">
        <v>65</v>
      </c>
      <c r="I123" s="224"/>
      <c r="J123" s="225">
        <f>ROUND(I123*H123,2)</f>
        <v>0</v>
      </c>
      <c r="K123" s="226"/>
      <c r="L123" s="43"/>
      <c r="M123" s="227" t="s">
        <v>1</v>
      </c>
      <c r="N123" s="228" t="s">
        <v>41</v>
      </c>
      <c r="O123" s="90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1" t="s">
        <v>357</v>
      </c>
      <c r="AT123" s="231" t="s">
        <v>133</v>
      </c>
      <c r="AU123" s="231" t="s">
        <v>84</v>
      </c>
      <c r="AY123" s="16" t="s">
        <v>130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6" t="s">
        <v>84</v>
      </c>
      <c r="BK123" s="232">
        <f>ROUND(I123*H123,2)</f>
        <v>0</v>
      </c>
      <c r="BL123" s="16" t="s">
        <v>357</v>
      </c>
      <c r="BM123" s="231" t="s">
        <v>161</v>
      </c>
    </row>
    <row r="124" spans="1:65" s="2" customFormat="1" ht="16.5" customHeight="1">
      <c r="A124" s="37"/>
      <c r="B124" s="38"/>
      <c r="C124" s="256" t="s">
        <v>137</v>
      </c>
      <c r="D124" s="256" t="s">
        <v>217</v>
      </c>
      <c r="E124" s="257" t="s">
        <v>363</v>
      </c>
      <c r="F124" s="258" t="s">
        <v>364</v>
      </c>
      <c r="G124" s="259" t="s">
        <v>248</v>
      </c>
      <c r="H124" s="260">
        <v>65</v>
      </c>
      <c r="I124" s="261"/>
      <c r="J124" s="262">
        <f>ROUND(I124*H124,2)</f>
        <v>0</v>
      </c>
      <c r="K124" s="263"/>
      <c r="L124" s="264"/>
      <c r="M124" s="265" t="s">
        <v>1</v>
      </c>
      <c r="N124" s="266" t="s">
        <v>41</v>
      </c>
      <c r="O124" s="90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1" t="s">
        <v>360</v>
      </c>
      <c r="AT124" s="231" t="s">
        <v>217</v>
      </c>
      <c r="AU124" s="231" t="s">
        <v>84</v>
      </c>
      <c r="AY124" s="16" t="s">
        <v>130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6" t="s">
        <v>84</v>
      </c>
      <c r="BK124" s="232">
        <f>ROUND(I124*H124,2)</f>
        <v>0</v>
      </c>
      <c r="BL124" s="16" t="s">
        <v>357</v>
      </c>
      <c r="BM124" s="231" t="s">
        <v>173</v>
      </c>
    </row>
    <row r="125" spans="1:65" s="2" customFormat="1" ht="33" customHeight="1">
      <c r="A125" s="37"/>
      <c r="B125" s="38"/>
      <c r="C125" s="256" t="s">
        <v>156</v>
      </c>
      <c r="D125" s="256" t="s">
        <v>217</v>
      </c>
      <c r="E125" s="257" t="s">
        <v>365</v>
      </c>
      <c r="F125" s="258" t="s">
        <v>366</v>
      </c>
      <c r="G125" s="259" t="s">
        <v>367</v>
      </c>
      <c r="H125" s="260">
        <v>70</v>
      </c>
      <c r="I125" s="261"/>
      <c r="J125" s="262">
        <f>ROUND(I125*H125,2)</f>
        <v>0</v>
      </c>
      <c r="K125" s="263"/>
      <c r="L125" s="264"/>
      <c r="M125" s="265" t="s">
        <v>1</v>
      </c>
      <c r="N125" s="266" t="s">
        <v>41</v>
      </c>
      <c r="O125" s="90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1" t="s">
        <v>360</v>
      </c>
      <c r="AT125" s="231" t="s">
        <v>217</v>
      </c>
      <c r="AU125" s="231" t="s">
        <v>84</v>
      </c>
      <c r="AY125" s="16" t="s">
        <v>130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6" t="s">
        <v>84</v>
      </c>
      <c r="BK125" s="232">
        <f>ROUND(I125*H125,2)</f>
        <v>0</v>
      </c>
      <c r="BL125" s="16" t="s">
        <v>357</v>
      </c>
      <c r="BM125" s="231" t="s">
        <v>181</v>
      </c>
    </row>
    <row r="126" spans="1:65" s="2" customFormat="1" ht="37.8" customHeight="1">
      <c r="A126" s="37"/>
      <c r="B126" s="38"/>
      <c r="C126" s="256" t="s">
        <v>161</v>
      </c>
      <c r="D126" s="256" t="s">
        <v>217</v>
      </c>
      <c r="E126" s="257" t="s">
        <v>368</v>
      </c>
      <c r="F126" s="258" t="s">
        <v>369</v>
      </c>
      <c r="G126" s="259" t="s">
        <v>367</v>
      </c>
      <c r="H126" s="260">
        <v>346</v>
      </c>
      <c r="I126" s="261"/>
      <c r="J126" s="262">
        <f>ROUND(I126*H126,2)</f>
        <v>0</v>
      </c>
      <c r="K126" s="263"/>
      <c r="L126" s="264"/>
      <c r="M126" s="265" t="s">
        <v>1</v>
      </c>
      <c r="N126" s="266" t="s">
        <v>41</v>
      </c>
      <c r="O126" s="90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1" t="s">
        <v>360</v>
      </c>
      <c r="AT126" s="231" t="s">
        <v>217</v>
      </c>
      <c r="AU126" s="231" t="s">
        <v>84</v>
      </c>
      <c r="AY126" s="16" t="s">
        <v>130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6" t="s">
        <v>84</v>
      </c>
      <c r="BK126" s="232">
        <f>ROUND(I126*H126,2)</f>
        <v>0</v>
      </c>
      <c r="BL126" s="16" t="s">
        <v>357</v>
      </c>
      <c r="BM126" s="231" t="s">
        <v>194</v>
      </c>
    </row>
    <row r="127" spans="1:65" s="2" customFormat="1" ht="37.8" customHeight="1">
      <c r="A127" s="37"/>
      <c r="B127" s="38"/>
      <c r="C127" s="256" t="s">
        <v>165</v>
      </c>
      <c r="D127" s="256" t="s">
        <v>217</v>
      </c>
      <c r="E127" s="257" t="s">
        <v>370</v>
      </c>
      <c r="F127" s="258" t="s">
        <v>371</v>
      </c>
      <c r="G127" s="259" t="s">
        <v>367</v>
      </c>
      <c r="H127" s="260">
        <v>20</v>
      </c>
      <c r="I127" s="261"/>
      <c r="J127" s="262">
        <f>ROUND(I127*H127,2)</f>
        <v>0</v>
      </c>
      <c r="K127" s="263"/>
      <c r="L127" s="264"/>
      <c r="M127" s="265" t="s">
        <v>1</v>
      </c>
      <c r="N127" s="266" t="s">
        <v>41</v>
      </c>
      <c r="O127" s="90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1" t="s">
        <v>360</v>
      </c>
      <c r="AT127" s="231" t="s">
        <v>217</v>
      </c>
      <c r="AU127" s="231" t="s">
        <v>84</v>
      </c>
      <c r="AY127" s="16" t="s">
        <v>130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6" t="s">
        <v>84</v>
      </c>
      <c r="BK127" s="232">
        <f>ROUND(I127*H127,2)</f>
        <v>0</v>
      </c>
      <c r="BL127" s="16" t="s">
        <v>357</v>
      </c>
      <c r="BM127" s="231" t="s">
        <v>209</v>
      </c>
    </row>
    <row r="128" spans="1:65" s="2" customFormat="1" ht="24.15" customHeight="1">
      <c r="A128" s="37"/>
      <c r="B128" s="38"/>
      <c r="C128" s="219" t="s">
        <v>173</v>
      </c>
      <c r="D128" s="219" t="s">
        <v>133</v>
      </c>
      <c r="E128" s="220" t="s">
        <v>372</v>
      </c>
      <c r="F128" s="221" t="s">
        <v>373</v>
      </c>
      <c r="G128" s="222" t="s">
        <v>197</v>
      </c>
      <c r="H128" s="223">
        <v>9</v>
      </c>
      <c r="I128" s="224"/>
      <c r="J128" s="225">
        <f>ROUND(I128*H128,2)</f>
        <v>0</v>
      </c>
      <c r="K128" s="226"/>
      <c r="L128" s="43"/>
      <c r="M128" s="227" t="s">
        <v>1</v>
      </c>
      <c r="N128" s="228" t="s">
        <v>41</v>
      </c>
      <c r="O128" s="90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1" t="s">
        <v>357</v>
      </c>
      <c r="AT128" s="231" t="s">
        <v>133</v>
      </c>
      <c r="AU128" s="231" t="s">
        <v>84</v>
      </c>
      <c r="AY128" s="16" t="s">
        <v>130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6" t="s">
        <v>84</v>
      </c>
      <c r="BK128" s="232">
        <f>ROUND(I128*H128,2)</f>
        <v>0</v>
      </c>
      <c r="BL128" s="16" t="s">
        <v>357</v>
      </c>
      <c r="BM128" s="231" t="s">
        <v>198</v>
      </c>
    </row>
    <row r="129" spans="1:65" s="2" customFormat="1" ht="16.5" customHeight="1">
      <c r="A129" s="37"/>
      <c r="B129" s="38"/>
      <c r="C129" s="256" t="s">
        <v>131</v>
      </c>
      <c r="D129" s="256" t="s">
        <v>217</v>
      </c>
      <c r="E129" s="257" t="s">
        <v>374</v>
      </c>
      <c r="F129" s="258" t="s">
        <v>375</v>
      </c>
      <c r="G129" s="259" t="s">
        <v>367</v>
      </c>
      <c r="H129" s="260">
        <v>9</v>
      </c>
      <c r="I129" s="261"/>
      <c r="J129" s="262">
        <f>ROUND(I129*H129,2)</f>
        <v>0</v>
      </c>
      <c r="K129" s="263"/>
      <c r="L129" s="264"/>
      <c r="M129" s="265" t="s">
        <v>1</v>
      </c>
      <c r="N129" s="266" t="s">
        <v>41</v>
      </c>
      <c r="O129" s="90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1" t="s">
        <v>360</v>
      </c>
      <c r="AT129" s="231" t="s">
        <v>217</v>
      </c>
      <c r="AU129" s="231" t="s">
        <v>84</v>
      </c>
      <c r="AY129" s="16" t="s">
        <v>130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6" t="s">
        <v>84</v>
      </c>
      <c r="BK129" s="232">
        <f>ROUND(I129*H129,2)</f>
        <v>0</v>
      </c>
      <c r="BL129" s="16" t="s">
        <v>357</v>
      </c>
      <c r="BM129" s="231" t="s">
        <v>228</v>
      </c>
    </row>
    <row r="130" spans="1:65" s="2" customFormat="1" ht="21.75" customHeight="1">
      <c r="A130" s="37"/>
      <c r="B130" s="38"/>
      <c r="C130" s="219" t="s">
        <v>181</v>
      </c>
      <c r="D130" s="219" t="s">
        <v>133</v>
      </c>
      <c r="E130" s="220" t="s">
        <v>376</v>
      </c>
      <c r="F130" s="221" t="s">
        <v>377</v>
      </c>
      <c r="G130" s="222" t="s">
        <v>197</v>
      </c>
      <c r="H130" s="223">
        <v>49</v>
      </c>
      <c r="I130" s="224"/>
      <c r="J130" s="225">
        <f>ROUND(I130*H130,2)</f>
        <v>0</v>
      </c>
      <c r="K130" s="226"/>
      <c r="L130" s="43"/>
      <c r="M130" s="227" t="s">
        <v>1</v>
      </c>
      <c r="N130" s="228" t="s">
        <v>41</v>
      </c>
      <c r="O130" s="90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1" t="s">
        <v>357</v>
      </c>
      <c r="AT130" s="231" t="s">
        <v>133</v>
      </c>
      <c r="AU130" s="231" t="s">
        <v>84</v>
      </c>
      <c r="AY130" s="16" t="s">
        <v>130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6" t="s">
        <v>84</v>
      </c>
      <c r="BK130" s="232">
        <f>ROUND(I130*H130,2)</f>
        <v>0</v>
      </c>
      <c r="BL130" s="16" t="s">
        <v>357</v>
      </c>
      <c r="BM130" s="231" t="s">
        <v>240</v>
      </c>
    </row>
    <row r="131" spans="1:65" s="2" customFormat="1" ht="24.15" customHeight="1">
      <c r="A131" s="37"/>
      <c r="B131" s="38"/>
      <c r="C131" s="256" t="s">
        <v>186</v>
      </c>
      <c r="D131" s="256" t="s">
        <v>217</v>
      </c>
      <c r="E131" s="257" t="s">
        <v>378</v>
      </c>
      <c r="F131" s="258" t="s">
        <v>379</v>
      </c>
      <c r="G131" s="259" t="s">
        <v>367</v>
      </c>
      <c r="H131" s="260">
        <v>9</v>
      </c>
      <c r="I131" s="261"/>
      <c r="J131" s="262">
        <f>ROUND(I131*H131,2)</f>
        <v>0</v>
      </c>
      <c r="K131" s="263"/>
      <c r="L131" s="264"/>
      <c r="M131" s="265" t="s">
        <v>1</v>
      </c>
      <c r="N131" s="266" t="s">
        <v>41</v>
      </c>
      <c r="O131" s="90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1" t="s">
        <v>360</v>
      </c>
      <c r="AT131" s="231" t="s">
        <v>217</v>
      </c>
      <c r="AU131" s="231" t="s">
        <v>84</v>
      </c>
      <c r="AY131" s="16" t="s">
        <v>130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6" t="s">
        <v>84</v>
      </c>
      <c r="BK131" s="232">
        <f>ROUND(I131*H131,2)</f>
        <v>0</v>
      </c>
      <c r="BL131" s="16" t="s">
        <v>357</v>
      </c>
      <c r="BM131" s="231" t="s">
        <v>253</v>
      </c>
    </row>
    <row r="132" spans="1:65" s="2" customFormat="1" ht="24.15" customHeight="1">
      <c r="A132" s="37"/>
      <c r="B132" s="38"/>
      <c r="C132" s="256" t="s">
        <v>194</v>
      </c>
      <c r="D132" s="256" t="s">
        <v>217</v>
      </c>
      <c r="E132" s="257" t="s">
        <v>380</v>
      </c>
      <c r="F132" s="258" t="s">
        <v>381</v>
      </c>
      <c r="G132" s="259" t="s">
        <v>367</v>
      </c>
      <c r="H132" s="260">
        <v>40</v>
      </c>
      <c r="I132" s="261"/>
      <c r="J132" s="262">
        <f>ROUND(I132*H132,2)</f>
        <v>0</v>
      </c>
      <c r="K132" s="263"/>
      <c r="L132" s="264"/>
      <c r="M132" s="265" t="s">
        <v>1</v>
      </c>
      <c r="N132" s="266" t="s">
        <v>41</v>
      </c>
      <c r="O132" s="90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1" t="s">
        <v>360</v>
      </c>
      <c r="AT132" s="231" t="s">
        <v>217</v>
      </c>
      <c r="AU132" s="231" t="s">
        <v>84</v>
      </c>
      <c r="AY132" s="16" t="s">
        <v>130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6" t="s">
        <v>84</v>
      </c>
      <c r="BK132" s="232">
        <f>ROUND(I132*H132,2)</f>
        <v>0</v>
      </c>
      <c r="BL132" s="16" t="s">
        <v>357</v>
      </c>
      <c r="BM132" s="231" t="s">
        <v>262</v>
      </c>
    </row>
    <row r="133" spans="1:65" s="2" customFormat="1" ht="16.5" customHeight="1">
      <c r="A133" s="37"/>
      <c r="B133" s="38"/>
      <c r="C133" s="219" t="s">
        <v>203</v>
      </c>
      <c r="D133" s="219" t="s">
        <v>133</v>
      </c>
      <c r="E133" s="220" t="s">
        <v>382</v>
      </c>
      <c r="F133" s="221" t="s">
        <v>383</v>
      </c>
      <c r="G133" s="222" t="s">
        <v>197</v>
      </c>
      <c r="H133" s="223">
        <v>271</v>
      </c>
      <c r="I133" s="224"/>
      <c r="J133" s="225">
        <f>ROUND(I133*H133,2)</f>
        <v>0</v>
      </c>
      <c r="K133" s="226"/>
      <c r="L133" s="43"/>
      <c r="M133" s="227" t="s">
        <v>1</v>
      </c>
      <c r="N133" s="228" t="s">
        <v>41</v>
      </c>
      <c r="O133" s="90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1" t="s">
        <v>357</v>
      </c>
      <c r="AT133" s="231" t="s">
        <v>133</v>
      </c>
      <c r="AU133" s="231" t="s">
        <v>84</v>
      </c>
      <c r="AY133" s="16" t="s">
        <v>130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6" t="s">
        <v>84</v>
      </c>
      <c r="BK133" s="232">
        <f>ROUND(I133*H133,2)</f>
        <v>0</v>
      </c>
      <c r="BL133" s="16" t="s">
        <v>357</v>
      </c>
      <c r="BM133" s="231" t="s">
        <v>271</v>
      </c>
    </row>
    <row r="134" spans="1:65" s="2" customFormat="1" ht="33" customHeight="1">
      <c r="A134" s="37"/>
      <c r="B134" s="38"/>
      <c r="C134" s="256" t="s">
        <v>209</v>
      </c>
      <c r="D134" s="256" t="s">
        <v>217</v>
      </c>
      <c r="E134" s="257" t="s">
        <v>384</v>
      </c>
      <c r="F134" s="258" t="s">
        <v>385</v>
      </c>
      <c r="G134" s="259" t="s">
        <v>367</v>
      </c>
      <c r="H134" s="260">
        <v>260</v>
      </c>
      <c r="I134" s="261"/>
      <c r="J134" s="262">
        <f>ROUND(I134*H134,2)</f>
        <v>0</v>
      </c>
      <c r="K134" s="263"/>
      <c r="L134" s="264"/>
      <c r="M134" s="265" t="s">
        <v>1</v>
      </c>
      <c r="N134" s="266" t="s">
        <v>41</v>
      </c>
      <c r="O134" s="90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1" t="s">
        <v>360</v>
      </c>
      <c r="AT134" s="231" t="s">
        <v>217</v>
      </c>
      <c r="AU134" s="231" t="s">
        <v>84</v>
      </c>
      <c r="AY134" s="16" t="s">
        <v>130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6" t="s">
        <v>84</v>
      </c>
      <c r="BK134" s="232">
        <f>ROUND(I134*H134,2)</f>
        <v>0</v>
      </c>
      <c r="BL134" s="16" t="s">
        <v>357</v>
      </c>
      <c r="BM134" s="231" t="s">
        <v>281</v>
      </c>
    </row>
    <row r="135" spans="1:65" s="2" customFormat="1" ht="37.8" customHeight="1">
      <c r="A135" s="37"/>
      <c r="B135" s="38"/>
      <c r="C135" s="256" t="s">
        <v>8</v>
      </c>
      <c r="D135" s="256" t="s">
        <v>217</v>
      </c>
      <c r="E135" s="257" t="s">
        <v>386</v>
      </c>
      <c r="F135" s="258" t="s">
        <v>387</v>
      </c>
      <c r="G135" s="259" t="s">
        <v>367</v>
      </c>
      <c r="H135" s="260">
        <v>5</v>
      </c>
      <c r="I135" s="261"/>
      <c r="J135" s="262">
        <f>ROUND(I135*H135,2)</f>
        <v>0</v>
      </c>
      <c r="K135" s="263"/>
      <c r="L135" s="264"/>
      <c r="M135" s="265" t="s">
        <v>1</v>
      </c>
      <c r="N135" s="266" t="s">
        <v>41</v>
      </c>
      <c r="O135" s="90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1" t="s">
        <v>360</v>
      </c>
      <c r="AT135" s="231" t="s">
        <v>217</v>
      </c>
      <c r="AU135" s="231" t="s">
        <v>84</v>
      </c>
      <c r="AY135" s="16" t="s">
        <v>130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6" t="s">
        <v>84</v>
      </c>
      <c r="BK135" s="232">
        <f>ROUND(I135*H135,2)</f>
        <v>0</v>
      </c>
      <c r="BL135" s="16" t="s">
        <v>357</v>
      </c>
      <c r="BM135" s="231" t="s">
        <v>291</v>
      </c>
    </row>
    <row r="136" spans="1:65" s="2" customFormat="1" ht="24.15" customHeight="1">
      <c r="A136" s="37"/>
      <c r="B136" s="38"/>
      <c r="C136" s="256" t="s">
        <v>198</v>
      </c>
      <c r="D136" s="256" t="s">
        <v>217</v>
      </c>
      <c r="E136" s="257" t="s">
        <v>388</v>
      </c>
      <c r="F136" s="258" t="s">
        <v>389</v>
      </c>
      <c r="G136" s="259" t="s">
        <v>367</v>
      </c>
      <c r="H136" s="260">
        <v>5</v>
      </c>
      <c r="I136" s="261"/>
      <c r="J136" s="262">
        <f>ROUND(I136*H136,2)</f>
        <v>0</v>
      </c>
      <c r="K136" s="263"/>
      <c r="L136" s="264"/>
      <c r="M136" s="265" t="s">
        <v>1</v>
      </c>
      <c r="N136" s="266" t="s">
        <v>41</v>
      </c>
      <c r="O136" s="90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1" t="s">
        <v>360</v>
      </c>
      <c r="AT136" s="231" t="s">
        <v>217</v>
      </c>
      <c r="AU136" s="231" t="s">
        <v>84</v>
      </c>
      <c r="AY136" s="16" t="s">
        <v>130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6" t="s">
        <v>84</v>
      </c>
      <c r="BK136" s="232">
        <f>ROUND(I136*H136,2)</f>
        <v>0</v>
      </c>
      <c r="BL136" s="16" t="s">
        <v>357</v>
      </c>
      <c r="BM136" s="231" t="s">
        <v>221</v>
      </c>
    </row>
    <row r="137" spans="1:65" s="2" customFormat="1" ht="37.8" customHeight="1">
      <c r="A137" s="37"/>
      <c r="B137" s="38"/>
      <c r="C137" s="256" t="s">
        <v>224</v>
      </c>
      <c r="D137" s="256" t="s">
        <v>217</v>
      </c>
      <c r="E137" s="257" t="s">
        <v>390</v>
      </c>
      <c r="F137" s="258" t="s">
        <v>391</v>
      </c>
      <c r="G137" s="259" t="s">
        <v>367</v>
      </c>
      <c r="H137" s="260">
        <v>1</v>
      </c>
      <c r="I137" s="261"/>
      <c r="J137" s="262">
        <f>ROUND(I137*H137,2)</f>
        <v>0</v>
      </c>
      <c r="K137" s="263"/>
      <c r="L137" s="264"/>
      <c r="M137" s="265" t="s">
        <v>1</v>
      </c>
      <c r="N137" s="266" t="s">
        <v>41</v>
      </c>
      <c r="O137" s="90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1" t="s">
        <v>360</v>
      </c>
      <c r="AT137" s="231" t="s">
        <v>217</v>
      </c>
      <c r="AU137" s="231" t="s">
        <v>84</v>
      </c>
      <c r="AY137" s="16" t="s">
        <v>130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6" t="s">
        <v>84</v>
      </c>
      <c r="BK137" s="232">
        <f>ROUND(I137*H137,2)</f>
        <v>0</v>
      </c>
      <c r="BL137" s="16" t="s">
        <v>357</v>
      </c>
      <c r="BM137" s="231" t="s">
        <v>310</v>
      </c>
    </row>
    <row r="138" spans="1:65" s="2" customFormat="1" ht="21.75" customHeight="1">
      <c r="A138" s="37"/>
      <c r="B138" s="38"/>
      <c r="C138" s="219" t="s">
        <v>228</v>
      </c>
      <c r="D138" s="219" t="s">
        <v>133</v>
      </c>
      <c r="E138" s="220" t="s">
        <v>392</v>
      </c>
      <c r="F138" s="221" t="s">
        <v>393</v>
      </c>
      <c r="G138" s="222" t="s">
        <v>197</v>
      </c>
      <c r="H138" s="223">
        <v>10</v>
      </c>
      <c r="I138" s="224"/>
      <c r="J138" s="225">
        <f>ROUND(I138*H138,2)</f>
        <v>0</v>
      </c>
      <c r="K138" s="226"/>
      <c r="L138" s="43"/>
      <c r="M138" s="227" t="s">
        <v>1</v>
      </c>
      <c r="N138" s="228" t="s">
        <v>41</v>
      </c>
      <c r="O138" s="90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1" t="s">
        <v>357</v>
      </c>
      <c r="AT138" s="231" t="s">
        <v>133</v>
      </c>
      <c r="AU138" s="231" t="s">
        <v>84</v>
      </c>
      <c r="AY138" s="16" t="s">
        <v>130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6" t="s">
        <v>84</v>
      </c>
      <c r="BK138" s="232">
        <f>ROUND(I138*H138,2)</f>
        <v>0</v>
      </c>
      <c r="BL138" s="16" t="s">
        <v>357</v>
      </c>
      <c r="BM138" s="231" t="s">
        <v>319</v>
      </c>
    </row>
    <row r="139" spans="1:65" s="2" customFormat="1" ht="24.15" customHeight="1">
      <c r="A139" s="37"/>
      <c r="B139" s="38"/>
      <c r="C139" s="256" t="s">
        <v>234</v>
      </c>
      <c r="D139" s="256" t="s">
        <v>217</v>
      </c>
      <c r="E139" s="257" t="s">
        <v>394</v>
      </c>
      <c r="F139" s="258" t="s">
        <v>395</v>
      </c>
      <c r="G139" s="259" t="s">
        <v>367</v>
      </c>
      <c r="H139" s="260">
        <v>5</v>
      </c>
      <c r="I139" s="261"/>
      <c r="J139" s="262">
        <f>ROUND(I139*H139,2)</f>
        <v>0</v>
      </c>
      <c r="K139" s="263"/>
      <c r="L139" s="264"/>
      <c r="M139" s="265" t="s">
        <v>1</v>
      </c>
      <c r="N139" s="266" t="s">
        <v>41</v>
      </c>
      <c r="O139" s="90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1" t="s">
        <v>360</v>
      </c>
      <c r="AT139" s="231" t="s">
        <v>217</v>
      </c>
      <c r="AU139" s="231" t="s">
        <v>84</v>
      </c>
      <c r="AY139" s="16" t="s">
        <v>130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6" t="s">
        <v>84</v>
      </c>
      <c r="BK139" s="232">
        <f>ROUND(I139*H139,2)</f>
        <v>0</v>
      </c>
      <c r="BL139" s="16" t="s">
        <v>357</v>
      </c>
      <c r="BM139" s="231" t="s">
        <v>330</v>
      </c>
    </row>
    <row r="140" spans="1:65" s="2" customFormat="1" ht="24.15" customHeight="1">
      <c r="A140" s="37"/>
      <c r="B140" s="38"/>
      <c r="C140" s="256" t="s">
        <v>240</v>
      </c>
      <c r="D140" s="256" t="s">
        <v>217</v>
      </c>
      <c r="E140" s="257" t="s">
        <v>396</v>
      </c>
      <c r="F140" s="258" t="s">
        <v>397</v>
      </c>
      <c r="G140" s="259" t="s">
        <v>367</v>
      </c>
      <c r="H140" s="260">
        <v>4</v>
      </c>
      <c r="I140" s="261"/>
      <c r="J140" s="262">
        <f>ROUND(I140*H140,2)</f>
        <v>0</v>
      </c>
      <c r="K140" s="263"/>
      <c r="L140" s="264"/>
      <c r="M140" s="265" t="s">
        <v>1</v>
      </c>
      <c r="N140" s="266" t="s">
        <v>41</v>
      </c>
      <c r="O140" s="90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1" t="s">
        <v>360</v>
      </c>
      <c r="AT140" s="231" t="s">
        <v>217</v>
      </c>
      <c r="AU140" s="231" t="s">
        <v>84</v>
      </c>
      <c r="AY140" s="16" t="s">
        <v>130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6" t="s">
        <v>84</v>
      </c>
      <c r="BK140" s="232">
        <f>ROUND(I140*H140,2)</f>
        <v>0</v>
      </c>
      <c r="BL140" s="16" t="s">
        <v>357</v>
      </c>
      <c r="BM140" s="231" t="s">
        <v>341</v>
      </c>
    </row>
    <row r="141" spans="1:65" s="2" customFormat="1" ht="24.15" customHeight="1">
      <c r="A141" s="37"/>
      <c r="B141" s="38"/>
      <c r="C141" s="256" t="s">
        <v>7</v>
      </c>
      <c r="D141" s="256" t="s">
        <v>217</v>
      </c>
      <c r="E141" s="257" t="s">
        <v>398</v>
      </c>
      <c r="F141" s="258" t="s">
        <v>399</v>
      </c>
      <c r="G141" s="259" t="s">
        <v>367</v>
      </c>
      <c r="H141" s="260">
        <v>1</v>
      </c>
      <c r="I141" s="261"/>
      <c r="J141" s="262">
        <f>ROUND(I141*H141,2)</f>
        <v>0</v>
      </c>
      <c r="K141" s="263"/>
      <c r="L141" s="264"/>
      <c r="M141" s="265" t="s">
        <v>1</v>
      </c>
      <c r="N141" s="266" t="s">
        <v>41</v>
      </c>
      <c r="O141" s="90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1" t="s">
        <v>360</v>
      </c>
      <c r="AT141" s="231" t="s">
        <v>217</v>
      </c>
      <c r="AU141" s="231" t="s">
        <v>84</v>
      </c>
      <c r="AY141" s="16" t="s">
        <v>130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6" t="s">
        <v>84</v>
      </c>
      <c r="BK141" s="232">
        <f>ROUND(I141*H141,2)</f>
        <v>0</v>
      </c>
      <c r="BL141" s="16" t="s">
        <v>357</v>
      </c>
      <c r="BM141" s="231" t="s">
        <v>400</v>
      </c>
    </row>
    <row r="142" spans="1:65" s="2" customFormat="1" ht="33" customHeight="1">
      <c r="A142" s="37"/>
      <c r="B142" s="38"/>
      <c r="C142" s="256" t="s">
        <v>253</v>
      </c>
      <c r="D142" s="256" t="s">
        <v>217</v>
      </c>
      <c r="E142" s="257" t="s">
        <v>401</v>
      </c>
      <c r="F142" s="258" t="s">
        <v>402</v>
      </c>
      <c r="G142" s="259" t="s">
        <v>367</v>
      </c>
      <c r="H142" s="260">
        <v>18</v>
      </c>
      <c r="I142" s="261"/>
      <c r="J142" s="262">
        <f>ROUND(I142*H142,2)</f>
        <v>0</v>
      </c>
      <c r="K142" s="263"/>
      <c r="L142" s="264"/>
      <c r="M142" s="265" t="s">
        <v>1</v>
      </c>
      <c r="N142" s="266" t="s">
        <v>41</v>
      </c>
      <c r="O142" s="90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1" t="s">
        <v>360</v>
      </c>
      <c r="AT142" s="231" t="s">
        <v>217</v>
      </c>
      <c r="AU142" s="231" t="s">
        <v>84</v>
      </c>
      <c r="AY142" s="16" t="s">
        <v>130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6" t="s">
        <v>84</v>
      </c>
      <c r="BK142" s="232">
        <f>ROUND(I142*H142,2)</f>
        <v>0</v>
      </c>
      <c r="BL142" s="16" t="s">
        <v>357</v>
      </c>
      <c r="BM142" s="231" t="s">
        <v>403</v>
      </c>
    </row>
    <row r="143" spans="1:65" s="2" customFormat="1" ht="24.15" customHeight="1">
      <c r="A143" s="37"/>
      <c r="B143" s="38"/>
      <c r="C143" s="256" t="s">
        <v>258</v>
      </c>
      <c r="D143" s="256" t="s">
        <v>217</v>
      </c>
      <c r="E143" s="257" t="s">
        <v>404</v>
      </c>
      <c r="F143" s="258" t="s">
        <v>405</v>
      </c>
      <c r="G143" s="259" t="s">
        <v>367</v>
      </c>
      <c r="H143" s="260">
        <v>5</v>
      </c>
      <c r="I143" s="261"/>
      <c r="J143" s="262">
        <f>ROUND(I143*H143,2)</f>
        <v>0</v>
      </c>
      <c r="K143" s="263"/>
      <c r="L143" s="264"/>
      <c r="M143" s="265" t="s">
        <v>1</v>
      </c>
      <c r="N143" s="266" t="s">
        <v>41</v>
      </c>
      <c r="O143" s="90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1" t="s">
        <v>360</v>
      </c>
      <c r="AT143" s="231" t="s">
        <v>217</v>
      </c>
      <c r="AU143" s="231" t="s">
        <v>84</v>
      </c>
      <c r="AY143" s="16" t="s">
        <v>130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6" t="s">
        <v>84</v>
      </c>
      <c r="BK143" s="232">
        <f>ROUND(I143*H143,2)</f>
        <v>0</v>
      </c>
      <c r="BL143" s="16" t="s">
        <v>357</v>
      </c>
      <c r="BM143" s="231" t="s">
        <v>406</v>
      </c>
    </row>
    <row r="144" spans="1:65" s="2" customFormat="1" ht="16.5" customHeight="1">
      <c r="A144" s="37"/>
      <c r="B144" s="38"/>
      <c r="C144" s="219" t="s">
        <v>262</v>
      </c>
      <c r="D144" s="219" t="s">
        <v>133</v>
      </c>
      <c r="E144" s="220" t="s">
        <v>407</v>
      </c>
      <c r="F144" s="221" t="s">
        <v>408</v>
      </c>
      <c r="G144" s="222" t="s">
        <v>367</v>
      </c>
      <c r="H144" s="223">
        <v>2</v>
      </c>
      <c r="I144" s="224"/>
      <c r="J144" s="225">
        <f>ROUND(I144*H144,2)</f>
        <v>0</v>
      </c>
      <c r="K144" s="226"/>
      <c r="L144" s="43"/>
      <c r="M144" s="227" t="s">
        <v>1</v>
      </c>
      <c r="N144" s="228" t="s">
        <v>41</v>
      </c>
      <c r="O144" s="90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1" t="s">
        <v>357</v>
      </c>
      <c r="AT144" s="231" t="s">
        <v>133</v>
      </c>
      <c r="AU144" s="231" t="s">
        <v>84</v>
      </c>
      <c r="AY144" s="16" t="s">
        <v>130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6" t="s">
        <v>84</v>
      </c>
      <c r="BK144" s="232">
        <f>ROUND(I144*H144,2)</f>
        <v>0</v>
      </c>
      <c r="BL144" s="16" t="s">
        <v>357</v>
      </c>
      <c r="BM144" s="231" t="s">
        <v>409</v>
      </c>
    </row>
    <row r="145" spans="1:65" s="2" customFormat="1" ht="33" customHeight="1">
      <c r="A145" s="37"/>
      <c r="B145" s="38"/>
      <c r="C145" s="256" t="s">
        <v>266</v>
      </c>
      <c r="D145" s="256" t="s">
        <v>217</v>
      </c>
      <c r="E145" s="257" t="s">
        <v>410</v>
      </c>
      <c r="F145" s="258" t="s">
        <v>411</v>
      </c>
      <c r="G145" s="259" t="s">
        <v>367</v>
      </c>
      <c r="H145" s="260">
        <v>2</v>
      </c>
      <c r="I145" s="261"/>
      <c r="J145" s="262">
        <f>ROUND(I145*H145,2)</f>
        <v>0</v>
      </c>
      <c r="K145" s="263"/>
      <c r="L145" s="264"/>
      <c r="M145" s="265" t="s">
        <v>1</v>
      </c>
      <c r="N145" s="266" t="s">
        <v>41</v>
      </c>
      <c r="O145" s="90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1" t="s">
        <v>360</v>
      </c>
      <c r="AT145" s="231" t="s">
        <v>217</v>
      </c>
      <c r="AU145" s="231" t="s">
        <v>84</v>
      </c>
      <c r="AY145" s="16" t="s">
        <v>130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6" t="s">
        <v>84</v>
      </c>
      <c r="BK145" s="232">
        <f>ROUND(I145*H145,2)</f>
        <v>0</v>
      </c>
      <c r="BL145" s="16" t="s">
        <v>357</v>
      </c>
      <c r="BM145" s="231" t="s">
        <v>412</v>
      </c>
    </row>
    <row r="146" spans="1:65" s="2" customFormat="1" ht="24.15" customHeight="1">
      <c r="A146" s="37"/>
      <c r="B146" s="38"/>
      <c r="C146" s="219" t="s">
        <v>271</v>
      </c>
      <c r="D146" s="219" t="s">
        <v>133</v>
      </c>
      <c r="E146" s="220" t="s">
        <v>413</v>
      </c>
      <c r="F146" s="221" t="s">
        <v>414</v>
      </c>
      <c r="G146" s="222" t="s">
        <v>197</v>
      </c>
      <c r="H146" s="223">
        <v>2</v>
      </c>
      <c r="I146" s="224"/>
      <c r="J146" s="225">
        <f>ROUND(I146*H146,2)</f>
        <v>0</v>
      </c>
      <c r="K146" s="226"/>
      <c r="L146" s="43"/>
      <c r="M146" s="227" t="s">
        <v>1</v>
      </c>
      <c r="N146" s="228" t="s">
        <v>41</v>
      </c>
      <c r="O146" s="90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1" t="s">
        <v>357</v>
      </c>
      <c r="AT146" s="231" t="s">
        <v>133</v>
      </c>
      <c r="AU146" s="231" t="s">
        <v>84</v>
      </c>
      <c r="AY146" s="16" t="s">
        <v>130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6" t="s">
        <v>84</v>
      </c>
      <c r="BK146" s="232">
        <f>ROUND(I146*H146,2)</f>
        <v>0</v>
      </c>
      <c r="BL146" s="16" t="s">
        <v>357</v>
      </c>
      <c r="BM146" s="231" t="s">
        <v>415</v>
      </c>
    </row>
    <row r="147" spans="1:65" s="2" customFormat="1" ht="16.5" customHeight="1">
      <c r="A147" s="37"/>
      <c r="B147" s="38"/>
      <c r="C147" s="256" t="s">
        <v>276</v>
      </c>
      <c r="D147" s="256" t="s">
        <v>217</v>
      </c>
      <c r="E147" s="257" t="s">
        <v>416</v>
      </c>
      <c r="F147" s="258" t="s">
        <v>417</v>
      </c>
      <c r="G147" s="259" t="s">
        <v>197</v>
      </c>
      <c r="H147" s="260">
        <v>2</v>
      </c>
      <c r="I147" s="261"/>
      <c r="J147" s="262">
        <f>ROUND(I147*H147,2)</f>
        <v>0</v>
      </c>
      <c r="K147" s="263"/>
      <c r="L147" s="264"/>
      <c r="M147" s="265" t="s">
        <v>1</v>
      </c>
      <c r="N147" s="266" t="s">
        <v>41</v>
      </c>
      <c r="O147" s="90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1" t="s">
        <v>360</v>
      </c>
      <c r="AT147" s="231" t="s">
        <v>217</v>
      </c>
      <c r="AU147" s="231" t="s">
        <v>84</v>
      </c>
      <c r="AY147" s="16" t="s">
        <v>130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6" t="s">
        <v>84</v>
      </c>
      <c r="BK147" s="232">
        <f>ROUND(I147*H147,2)</f>
        <v>0</v>
      </c>
      <c r="BL147" s="16" t="s">
        <v>357</v>
      </c>
      <c r="BM147" s="231" t="s">
        <v>418</v>
      </c>
    </row>
    <row r="148" spans="1:65" s="2" customFormat="1" ht="16.5" customHeight="1">
      <c r="A148" s="37"/>
      <c r="B148" s="38"/>
      <c r="C148" s="219" t="s">
        <v>281</v>
      </c>
      <c r="D148" s="219" t="s">
        <v>133</v>
      </c>
      <c r="E148" s="220" t="s">
        <v>419</v>
      </c>
      <c r="F148" s="221" t="s">
        <v>420</v>
      </c>
      <c r="G148" s="222" t="s">
        <v>421</v>
      </c>
      <c r="H148" s="223">
        <v>1</v>
      </c>
      <c r="I148" s="224"/>
      <c r="J148" s="225">
        <f>ROUND(I148*H148,2)</f>
        <v>0</v>
      </c>
      <c r="K148" s="226"/>
      <c r="L148" s="43"/>
      <c r="M148" s="227" t="s">
        <v>1</v>
      </c>
      <c r="N148" s="228" t="s">
        <v>41</v>
      </c>
      <c r="O148" s="90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1" t="s">
        <v>357</v>
      </c>
      <c r="AT148" s="231" t="s">
        <v>133</v>
      </c>
      <c r="AU148" s="231" t="s">
        <v>84</v>
      </c>
      <c r="AY148" s="16" t="s">
        <v>130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6" t="s">
        <v>84</v>
      </c>
      <c r="BK148" s="232">
        <f>ROUND(I148*H148,2)</f>
        <v>0</v>
      </c>
      <c r="BL148" s="16" t="s">
        <v>357</v>
      </c>
      <c r="BM148" s="231" t="s">
        <v>422</v>
      </c>
    </row>
    <row r="149" spans="1:65" s="2" customFormat="1" ht="16.5" customHeight="1">
      <c r="A149" s="37"/>
      <c r="B149" s="38"/>
      <c r="C149" s="256" t="s">
        <v>286</v>
      </c>
      <c r="D149" s="256" t="s">
        <v>217</v>
      </c>
      <c r="E149" s="257" t="s">
        <v>419</v>
      </c>
      <c r="F149" s="258" t="s">
        <v>423</v>
      </c>
      <c r="G149" s="259" t="s">
        <v>367</v>
      </c>
      <c r="H149" s="260">
        <v>1</v>
      </c>
      <c r="I149" s="261"/>
      <c r="J149" s="262">
        <f>ROUND(I149*H149,2)</f>
        <v>0</v>
      </c>
      <c r="K149" s="263"/>
      <c r="L149" s="264"/>
      <c r="M149" s="265" t="s">
        <v>1</v>
      </c>
      <c r="N149" s="266" t="s">
        <v>41</v>
      </c>
      <c r="O149" s="90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1" t="s">
        <v>360</v>
      </c>
      <c r="AT149" s="231" t="s">
        <v>217</v>
      </c>
      <c r="AU149" s="231" t="s">
        <v>84</v>
      </c>
      <c r="AY149" s="16" t="s">
        <v>130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6" t="s">
        <v>84</v>
      </c>
      <c r="BK149" s="232">
        <f>ROUND(I149*H149,2)</f>
        <v>0</v>
      </c>
      <c r="BL149" s="16" t="s">
        <v>357</v>
      </c>
      <c r="BM149" s="231" t="s">
        <v>424</v>
      </c>
    </row>
    <row r="150" spans="1:65" s="2" customFormat="1" ht="16.5" customHeight="1">
      <c r="A150" s="37"/>
      <c r="B150" s="38"/>
      <c r="C150" s="219" t="s">
        <v>291</v>
      </c>
      <c r="D150" s="219" t="s">
        <v>133</v>
      </c>
      <c r="E150" s="220" t="s">
        <v>425</v>
      </c>
      <c r="F150" s="221" t="s">
        <v>426</v>
      </c>
      <c r="G150" s="222" t="s">
        <v>421</v>
      </c>
      <c r="H150" s="223">
        <v>1</v>
      </c>
      <c r="I150" s="224"/>
      <c r="J150" s="225">
        <f>ROUND(I150*H150,2)</f>
        <v>0</v>
      </c>
      <c r="K150" s="226"/>
      <c r="L150" s="43"/>
      <c r="M150" s="227" t="s">
        <v>1</v>
      </c>
      <c r="N150" s="228" t="s">
        <v>41</v>
      </c>
      <c r="O150" s="90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1" t="s">
        <v>357</v>
      </c>
      <c r="AT150" s="231" t="s">
        <v>133</v>
      </c>
      <c r="AU150" s="231" t="s">
        <v>84</v>
      </c>
      <c r="AY150" s="16" t="s">
        <v>130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6" t="s">
        <v>84</v>
      </c>
      <c r="BK150" s="232">
        <f>ROUND(I150*H150,2)</f>
        <v>0</v>
      </c>
      <c r="BL150" s="16" t="s">
        <v>357</v>
      </c>
      <c r="BM150" s="231" t="s">
        <v>427</v>
      </c>
    </row>
    <row r="151" spans="1:65" s="2" customFormat="1" ht="24.15" customHeight="1">
      <c r="A151" s="37"/>
      <c r="B151" s="38"/>
      <c r="C151" s="219" t="s">
        <v>296</v>
      </c>
      <c r="D151" s="219" t="s">
        <v>133</v>
      </c>
      <c r="E151" s="220" t="s">
        <v>428</v>
      </c>
      <c r="F151" s="221" t="s">
        <v>429</v>
      </c>
      <c r="G151" s="222" t="s">
        <v>430</v>
      </c>
      <c r="H151" s="223">
        <v>60</v>
      </c>
      <c r="I151" s="224"/>
      <c r="J151" s="225">
        <f>ROUND(I151*H151,2)</f>
        <v>0</v>
      </c>
      <c r="K151" s="226"/>
      <c r="L151" s="43"/>
      <c r="M151" s="227" t="s">
        <v>1</v>
      </c>
      <c r="N151" s="228" t="s">
        <v>41</v>
      </c>
      <c r="O151" s="90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1" t="s">
        <v>357</v>
      </c>
      <c r="AT151" s="231" t="s">
        <v>133</v>
      </c>
      <c r="AU151" s="231" t="s">
        <v>84</v>
      </c>
      <c r="AY151" s="16" t="s">
        <v>130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6" t="s">
        <v>84</v>
      </c>
      <c r="BK151" s="232">
        <f>ROUND(I151*H151,2)</f>
        <v>0</v>
      </c>
      <c r="BL151" s="16" t="s">
        <v>357</v>
      </c>
      <c r="BM151" s="231" t="s">
        <v>431</v>
      </c>
    </row>
    <row r="152" spans="1:65" s="2" customFormat="1" ht="37.8" customHeight="1">
      <c r="A152" s="37"/>
      <c r="B152" s="38"/>
      <c r="C152" s="219" t="s">
        <v>221</v>
      </c>
      <c r="D152" s="219" t="s">
        <v>133</v>
      </c>
      <c r="E152" s="220" t="s">
        <v>432</v>
      </c>
      <c r="F152" s="221" t="s">
        <v>433</v>
      </c>
      <c r="G152" s="222" t="s">
        <v>197</v>
      </c>
      <c r="H152" s="223">
        <v>1</v>
      </c>
      <c r="I152" s="224"/>
      <c r="J152" s="225">
        <f>ROUND(I152*H152,2)</f>
        <v>0</v>
      </c>
      <c r="K152" s="226"/>
      <c r="L152" s="43"/>
      <c r="M152" s="227" t="s">
        <v>1</v>
      </c>
      <c r="N152" s="228" t="s">
        <v>41</v>
      </c>
      <c r="O152" s="90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1" t="s">
        <v>357</v>
      </c>
      <c r="AT152" s="231" t="s">
        <v>133</v>
      </c>
      <c r="AU152" s="231" t="s">
        <v>84</v>
      </c>
      <c r="AY152" s="16" t="s">
        <v>130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6" t="s">
        <v>84</v>
      </c>
      <c r="BK152" s="232">
        <f>ROUND(I152*H152,2)</f>
        <v>0</v>
      </c>
      <c r="BL152" s="16" t="s">
        <v>357</v>
      </c>
      <c r="BM152" s="231" t="s">
        <v>357</v>
      </c>
    </row>
    <row r="153" spans="1:65" s="2" customFormat="1" ht="24.15" customHeight="1">
      <c r="A153" s="37"/>
      <c r="B153" s="38"/>
      <c r="C153" s="219" t="s">
        <v>304</v>
      </c>
      <c r="D153" s="219" t="s">
        <v>133</v>
      </c>
      <c r="E153" s="220" t="s">
        <v>434</v>
      </c>
      <c r="F153" s="221" t="s">
        <v>435</v>
      </c>
      <c r="G153" s="222" t="s">
        <v>197</v>
      </c>
      <c r="H153" s="223">
        <v>1</v>
      </c>
      <c r="I153" s="224"/>
      <c r="J153" s="225">
        <f>ROUND(I153*H153,2)</f>
        <v>0</v>
      </c>
      <c r="K153" s="226"/>
      <c r="L153" s="43"/>
      <c r="M153" s="227" t="s">
        <v>1</v>
      </c>
      <c r="N153" s="228" t="s">
        <v>41</v>
      </c>
      <c r="O153" s="90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1" t="s">
        <v>357</v>
      </c>
      <c r="AT153" s="231" t="s">
        <v>133</v>
      </c>
      <c r="AU153" s="231" t="s">
        <v>84</v>
      </c>
      <c r="AY153" s="16" t="s">
        <v>130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6" t="s">
        <v>84</v>
      </c>
      <c r="BK153" s="232">
        <f>ROUND(I153*H153,2)</f>
        <v>0</v>
      </c>
      <c r="BL153" s="16" t="s">
        <v>357</v>
      </c>
      <c r="BM153" s="231" t="s">
        <v>436</v>
      </c>
    </row>
    <row r="154" spans="1:65" s="2" customFormat="1" ht="24.15" customHeight="1">
      <c r="A154" s="37"/>
      <c r="B154" s="38"/>
      <c r="C154" s="219" t="s">
        <v>310</v>
      </c>
      <c r="D154" s="219" t="s">
        <v>133</v>
      </c>
      <c r="E154" s="220" t="s">
        <v>437</v>
      </c>
      <c r="F154" s="221" t="s">
        <v>438</v>
      </c>
      <c r="G154" s="222" t="s">
        <v>197</v>
      </c>
      <c r="H154" s="223">
        <v>9</v>
      </c>
      <c r="I154" s="224"/>
      <c r="J154" s="225">
        <f>ROUND(I154*H154,2)</f>
        <v>0</v>
      </c>
      <c r="K154" s="226"/>
      <c r="L154" s="43"/>
      <c r="M154" s="227" t="s">
        <v>1</v>
      </c>
      <c r="N154" s="228" t="s">
        <v>41</v>
      </c>
      <c r="O154" s="90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1" t="s">
        <v>357</v>
      </c>
      <c r="AT154" s="231" t="s">
        <v>133</v>
      </c>
      <c r="AU154" s="231" t="s">
        <v>84</v>
      </c>
      <c r="AY154" s="16" t="s">
        <v>130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6" t="s">
        <v>84</v>
      </c>
      <c r="BK154" s="232">
        <f>ROUND(I154*H154,2)</f>
        <v>0</v>
      </c>
      <c r="BL154" s="16" t="s">
        <v>357</v>
      </c>
      <c r="BM154" s="231" t="s">
        <v>439</v>
      </c>
    </row>
    <row r="155" spans="1:63" s="12" customFormat="1" ht="25.9" customHeight="1">
      <c r="A155" s="12"/>
      <c r="B155" s="203"/>
      <c r="C155" s="204"/>
      <c r="D155" s="205" t="s">
        <v>75</v>
      </c>
      <c r="E155" s="206" t="s">
        <v>440</v>
      </c>
      <c r="F155" s="206" t="s">
        <v>441</v>
      </c>
      <c r="G155" s="204"/>
      <c r="H155" s="204"/>
      <c r="I155" s="207"/>
      <c r="J155" s="208">
        <f>BK155</f>
        <v>0</v>
      </c>
      <c r="K155" s="204"/>
      <c r="L155" s="209"/>
      <c r="M155" s="210"/>
      <c r="N155" s="211"/>
      <c r="O155" s="211"/>
      <c r="P155" s="212">
        <f>SUM(P156:P157)</f>
        <v>0</v>
      </c>
      <c r="Q155" s="211"/>
      <c r="R155" s="212">
        <f>SUM(R156:R157)</f>
        <v>0</v>
      </c>
      <c r="S155" s="211"/>
      <c r="T155" s="213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4" t="s">
        <v>149</v>
      </c>
      <c r="AT155" s="215" t="s">
        <v>75</v>
      </c>
      <c r="AU155" s="215" t="s">
        <v>76</v>
      </c>
      <c r="AY155" s="214" t="s">
        <v>130</v>
      </c>
      <c r="BK155" s="216">
        <f>SUM(BK156:BK157)</f>
        <v>0</v>
      </c>
    </row>
    <row r="156" spans="1:65" s="2" customFormat="1" ht="24.15" customHeight="1">
      <c r="A156" s="37"/>
      <c r="B156" s="38"/>
      <c r="C156" s="219" t="s">
        <v>315</v>
      </c>
      <c r="D156" s="219" t="s">
        <v>133</v>
      </c>
      <c r="E156" s="220" t="s">
        <v>442</v>
      </c>
      <c r="F156" s="221" t="s">
        <v>443</v>
      </c>
      <c r="G156" s="222" t="s">
        <v>248</v>
      </c>
      <c r="H156" s="223">
        <v>50</v>
      </c>
      <c r="I156" s="224"/>
      <c r="J156" s="225">
        <f>ROUND(I156*H156,2)</f>
        <v>0</v>
      </c>
      <c r="K156" s="226"/>
      <c r="L156" s="43"/>
      <c r="M156" s="227" t="s">
        <v>1</v>
      </c>
      <c r="N156" s="228" t="s">
        <v>41</v>
      </c>
      <c r="O156" s="90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1" t="s">
        <v>357</v>
      </c>
      <c r="AT156" s="231" t="s">
        <v>133</v>
      </c>
      <c r="AU156" s="231" t="s">
        <v>84</v>
      </c>
      <c r="AY156" s="16" t="s">
        <v>130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6" t="s">
        <v>84</v>
      </c>
      <c r="BK156" s="232">
        <f>ROUND(I156*H156,2)</f>
        <v>0</v>
      </c>
      <c r="BL156" s="16" t="s">
        <v>357</v>
      </c>
      <c r="BM156" s="231" t="s">
        <v>444</v>
      </c>
    </row>
    <row r="157" spans="1:65" s="2" customFormat="1" ht="24.15" customHeight="1">
      <c r="A157" s="37"/>
      <c r="B157" s="38"/>
      <c r="C157" s="219" t="s">
        <v>319</v>
      </c>
      <c r="D157" s="219" t="s">
        <v>133</v>
      </c>
      <c r="E157" s="220" t="s">
        <v>445</v>
      </c>
      <c r="F157" s="221" t="s">
        <v>446</v>
      </c>
      <c r="G157" s="222" t="s">
        <v>248</v>
      </c>
      <c r="H157" s="223">
        <v>50</v>
      </c>
      <c r="I157" s="224"/>
      <c r="J157" s="225">
        <f>ROUND(I157*H157,2)</f>
        <v>0</v>
      </c>
      <c r="K157" s="226"/>
      <c r="L157" s="43"/>
      <c r="M157" s="227" t="s">
        <v>1</v>
      </c>
      <c r="N157" s="228" t="s">
        <v>41</v>
      </c>
      <c r="O157" s="90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1" t="s">
        <v>357</v>
      </c>
      <c r="AT157" s="231" t="s">
        <v>133</v>
      </c>
      <c r="AU157" s="231" t="s">
        <v>84</v>
      </c>
      <c r="AY157" s="16" t="s">
        <v>130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6" t="s">
        <v>84</v>
      </c>
      <c r="BK157" s="232">
        <f>ROUND(I157*H157,2)</f>
        <v>0</v>
      </c>
      <c r="BL157" s="16" t="s">
        <v>357</v>
      </c>
      <c r="BM157" s="231" t="s">
        <v>447</v>
      </c>
    </row>
    <row r="158" spans="1:63" s="12" customFormat="1" ht="25.9" customHeight="1">
      <c r="A158" s="12"/>
      <c r="B158" s="203"/>
      <c r="C158" s="204"/>
      <c r="D158" s="205" t="s">
        <v>75</v>
      </c>
      <c r="E158" s="206" t="s">
        <v>448</v>
      </c>
      <c r="F158" s="206" t="s">
        <v>449</v>
      </c>
      <c r="G158" s="204"/>
      <c r="H158" s="204"/>
      <c r="I158" s="207"/>
      <c r="J158" s="208">
        <f>BK158</f>
        <v>0</v>
      </c>
      <c r="K158" s="204"/>
      <c r="L158" s="209"/>
      <c r="M158" s="210"/>
      <c r="N158" s="211"/>
      <c r="O158" s="211"/>
      <c r="P158" s="212">
        <f>SUM(P159:P162)</f>
        <v>0</v>
      </c>
      <c r="Q158" s="211"/>
      <c r="R158" s="212">
        <f>SUM(R159:R162)</f>
        <v>0</v>
      </c>
      <c r="S158" s="211"/>
      <c r="T158" s="213">
        <f>SUM(T159:T162)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4" t="s">
        <v>156</v>
      </c>
      <c r="AT158" s="215" t="s">
        <v>75</v>
      </c>
      <c r="AU158" s="215" t="s">
        <v>76</v>
      </c>
      <c r="AY158" s="214" t="s">
        <v>130</v>
      </c>
      <c r="BK158" s="216">
        <f>SUM(BK159:BK162)</f>
        <v>0</v>
      </c>
    </row>
    <row r="159" spans="1:65" s="2" customFormat="1" ht="16.5" customHeight="1">
      <c r="A159" s="37"/>
      <c r="B159" s="38"/>
      <c r="C159" s="256" t="s">
        <v>324</v>
      </c>
      <c r="D159" s="256" t="s">
        <v>217</v>
      </c>
      <c r="E159" s="257" t="s">
        <v>450</v>
      </c>
      <c r="F159" s="258" t="s">
        <v>451</v>
      </c>
      <c r="G159" s="259" t="s">
        <v>452</v>
      </c>
      <c r="H159" s="272"/>
      <c r="I159" s="261"/>
      <c r="J159" s="262">
        <f>ROUND(I159*H159,2)</f>
        <v>0</v>
      </c>
      <c r="K159" s="263"/>
      <c r="L159" s="264"/>
      <c r="M159" s="265" t="s">
        <v>1</v>
      </c>
      <c r="N159" s="266" t="s">
        <v>41</v>
      </c>
      <c r="O159" s="90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1" t="s">
        <v>173</v>
      </c>
      <c r="AT159" s="231" t="s">
        <v>217</v>
      </c>
      <c r="AU159" s="231" t="s">
        <v>84</v>
      </c>
      <c r="AY159" s="16" t="s">
        <v>130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6" t="s">
        <v>84</v>
      </c>
      <c r="BK159" s="232">
        <f>ROUND(I159*H159,2)</f>
        <v>0</v>
      </c>
      <c r="BL159" s="16" t="s">
        <v>137</v>
      </c>
      <c r="BM159" s="231" t="s">
        <v>453</v>
      </c>
    </row>
    <row r="160" spans="1:65" s="2" customFormat="1" ht="16.5" customHeight="1">
      <c r="A160" s="37"/>
      <c r="B160" s="38"/>
      <c r="C160" s="219" t="s">
        <v>330</v>
      </c>
      <c r="D160" s="219" t="s">
        <v>133</v>
      </c>
      <c r="E160" s="220" t="s">
        <v>454</v>
      </c>
      <c r="F160" s="221" t="s">
        <v>455</v>
      </c>
      <c r="G160" s="222" t="s">
        <v>452</v>
      </c>
      <c r="H160" s="273"/>
      <c r="I160" s="224"/>
      <c r="J160" s="225">
        <f>ROUND(I160*H160,2)</f>
        <v>0</v>
      </c>
      <c r="K160" s="226"/>
      <c r="L160" s="43"/>
      <c r="M160" s="227" t="s">
        <v>1</v>
      </c>
      <c r="N160" s="228" t="s">
        <v>41</v>
      </c>
      <c r="O160" s="90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1" t="s">
        <v>137</v>
      </c>
      <c r="AT160" s="231" t="s">
        <v>133</v>
      </c>
      <c r="AU160" s="231" t="s">
        <v>84</v>
      </c>
      <c r="AY160" s="16" t="s">
        <v>130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6" t="s">
        <v>84</v>
      </c>
      <c r="BK160" s="232">
        <f>ROUND(I160*H160,2)</f>
        <v>0</v>
      </c>
      <c r="BL160" s="16" t="s">
        <v>137</v>
      </c>
      <c r="BM160" s="231" t="s">
        <v>456</v>
      </c>
    </row>
    <row r="161" spans="1:65" s="2" customFormat="1" ht="16.5" customHeight="1">
      <c r="A161" s="37"/>
      <c r="B161" s="38"/>
      <c r="C161" s="219" t="s">
        <v>337</v>
      </c>
      <c r="D161" s="219" t="s">
        <v>133</v>
      </c>
      <c r="E161" s="220" t="s">
        <v>457</v>
      </c>
      <c r="F161" s="221" t="s">
        <v>458</v>
      </c>
      <c r="G161" s="222" t="s">
        <v>452</v>
      </c>
      <c r="H161" s="273"/>
      <c r="I161" s="224"/>
      <c r="J161" s="225">
        <f>ROUND(I161*H161,2)</f>
        <v>0</v>
      </c>
      <c r="K161" s="226"/>
      <c r="L161" s="43"/>
      <c r="M161" s="227" t="s">
        <v>1</v>
      </c>
      <c r="N161" s="228" t="s">
        <v>41</v>
      </c>
      <c r="O161" s="90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1" t="s">
        <v>137</v>
      </c>
      <c r="AT161" s="231" t="s">
        <v>133</v>
      </c>
      <c r="AU161" s="231" t="s">
        <v>84</v>
      </c>
      <c r="AY161" s="16" t="s">
        <v>130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6" t="s">
        <v>84</v>
      </c>
      <c r="BK161" s="232">
        <f>ROUND(I161*H161,2)</f>
        <v>0</v>
      </c>
      <c r="BL161" s="16" t="s">
        <v>137</v>
      </c>
      <c r="BM161" s="231" t="s">
        <v>459</v>
      </c>
    </row>
    <row r="162" spans="1:65" s="2" customFormat="1" ht="24.15" customHeight="1">
      <c r="A162" s="37"/>
      <c r="B162" s="38"/>
      <c r="C162" s="219" t="s">
        <v>341</v>
      </c>
      <c r="D162" s="219" t="s">
        <v>133</v>
      </c>
      <c r="E162" s="220" t="s">
        <v>460</v>
      </c>
      <c r="F162" s="221" t="s">
        <v>461</v>
      </c>
      <c r="G162" s="222" t="s">
        <v>421</v>
      </c>
      <c r="H162" s="223">
        <v>1</v>
      </c>
      <c r="I162" s="224"/>
      <c r="J162" s="225">
        <f>ROUND(I162*H162,2)</f>
        <v>0</v>
      </c>
      <c r="K162" s="226"/>
      <c r="L162" s="43"/>
      <c r="M162" s="267" t="s">
        <v>1</v>
      </c>
      <c r="N162" s="268" t="s">
        <v>41</v>
      </c>
      <c r="O162" s="269"/>
      <c r="P162" s="270">
        <f>O162*H162</f>
        <v>0</v>
      </c>
      <c r="Q162" s="270">
        <v>0</v>
      </c>
      <c r="R162" s="270">
        <f>Q162*H162</f>
        <v>0</v>
      </c>
      <c r="S162" s="270">
        <v>0</v>
      </c>
      <c r="T162" s="27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1" t="s">
        <v>137</v>
      </c>
      <c r="AT162" s="231" t="s">
        <v>133</v>
      </c>
      <c r="AU162" s="231" t="s">
        <v>84</v>
      </c>
      <c r="AY162" s="16" t="s">
        <v>130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6" t="s">
        <v>84</v>
      </c>
      <c r="BK162" s="232">
        <f>ROUND(I162*H162,2)</f>
        <v>0</v>
      </c>
      <c r="BL162" s="16" t="s">
        <v>137</v>
      </c>
      <c r="BM162" s="231" t="s">
        <v>462</v>
      </c>
    </row>
    <row r="163" spans="1:31" s="2" customFormat="1" ht="6.95" customHeight="1">
      <c r="A163" s="37"/>
      <c r="B163" s="65"/>
      <c r="C163" s="66"/>
      <c r="D163" s="66"/>
      <c r="E163" s="66"/>
      <c r="F163" s="66"/>
      <c r="G163" s="66"/>
      <c r="H163" s="66"/>
      <c r="I163" s="66"/>
      <c r="J163" s="66"/>
      <c r="K163" s="66"/>
      <c r="L163" s="43"/>
      <c r="M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</row>
  </sheetData>
  <sheetProtection password="CC35" sheet="1" objects="1" scenarios="1" formatColumns="0" formatRows="0" autoFilter="0"/>
  <autoFilter ref="C118:K162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</row>
    <row r="4" spans="2:46" s="1" customFormat="1" ht="24.95" customHeight="1">
      <c r="B4" s="19"/>
      <c r="D4" s="138" t="s">
        <v>95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39.75" customHeight="1">
      <c r="B7" s="19"/>
      <c r="E7" s="141" t="str">
        <f>'Rekapitulace stavby'!K6</f>
        <v>VÝMĚNA STŘEŠNÍHO PLÁŠTĚ OPRAVA KROVU A BLESKOSVODNÉ SOUSTAVY OBJEKTU ZŠ MÁCHOVO NÁMĚSTÍ DĚČÍN - ŠINDEL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96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463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21. 6. 2022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31</v>
      </c>
      <c r="F21" s="37"/>
      <c r="G21" s="37"/>
      <c r="H21" s="37"/>
      <c r="I21" s="140" t="s">
        <v>27</v>
      </c>
      <c r="J21" s="143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ROUND((SUM(BE121:BE131)),2)</f>
        <v>0</v>
      </c>
      <c r="G33" s="37"/>
      <c r="H33" s="37"/>
      <c r="I33" s="155">
        <v>0.21</v>
      </c>
      <c r="J33" s="154">
        <f>ROUND(((SUM(BE121:BE131))*I33),2)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4">
        <f>ROUND((SUM(BF121:BF131)),2)</f>
        <v>0</v>
      </c>
      <c r="G34" s="37"/>
      <c r="H34" s="37"/>
      <c r="I34" s="155">
        <v>0.15</v>
      </c>
      <c r="J34" s="154">
        <f>ROUND(((SUM(BF121:BF131))*I34),2)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4">
        <f>ROUND((SUM(BG121:BG131)),2)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4">
        <f>ROUND((SUM(BH121:BH131)),2)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4">
        <f>ROUND((SUM(BI121:BI131)),2)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98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39.75" customHeight="1">
      <c r="A85" s="37"/>
      <c r="B85" s="38"/>
      <c r="C85" s="39"/>
      <c r="D85" s="39"/>
      <c r="E85" s="174" t="str">
        <f>E7</f>
        <v>VÝMĚNA STŘEŠNÍHO PLÁŠTĚ OPRAVA KROVU A BLESKOSVODNÉ SOUSTAVY OBJEKTU ZŠ MÁCHOVO NÁMĚSTÍ DĚČÍN - ŠINDEL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96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VON - Vedlejší a ostatní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p.p.č. 1043 a p.p.č. 929/1, 1056</v>
      </c>
      <c r="G89" s="39"/>
      <c r="H89" s="39"/>
      <c r="I89" s="31" t="s">
        <v>22</v>
      </c>
      <c r="J89" s="78" t="str">
        <f>IF(J12="","",J12)</f>
        <v>21. 6. 2022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Děčín</v>
      </c>
      <c r="G91" s="39"/>
      <c r="H91" s="39"/>
      <c r="I91" s="31" t="s">
        <v>30</v>
      </c>
      <c r="J91" s="35" t="str">
        <f>E21</f>
        <v>NORDARCH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 Jan Duben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99</v>
      </c>
      <c r="D94" s="176"/>
      <c r="E94" s="176"/>
      <c r="F94" s="176"/>
      <c r="G94" s="176"/>
      <c r="H94" s="176"/>
      <c r="I94" s="176"/>
      <c r="J94" s="177" t="s">
        <v>100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101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102</v>
      </c>
    </row>
    <row r="97" spans="1:31" s="9" customFormat="1" ht="24.95" customHeight="1">
      <c r="A97" s="9"/>
      <c r="B97" s="179"/>
      <c r="C97" s="180"/>
      <c r="D97" s="181" t="s">
        <v>352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464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465</v>
      </c>
      <c r="E99" s="188"/>
      <c r="F99" s="188"/>
      <c r="G99" s="188"/>
      <c r="H99" s="188"/>
      <c r="I99" s="188"/>
      <c r="J99" s="189">
        <f>J125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466</v>
      </c>
      <c r="E100" s="188"/>
      <c r="F100" s="188"/>
      <c r="G100" s="188"/>
      <c r="H100" s="188"/>
      <c r="I100" s="188"/>
      <c r="J100" s="189">
        <f>J127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467</v>
      </c>
      <c r="E101" s="188"/>
      <c r="F101" s="188"/>
      <c r="G101" s="188"/>
      <c r="H101" s="188"/>
      <c r="I101" s="188"/>
      <c r="J101" s="189">
        <f>J129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115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39.75" customHeight="1">
      <c r="A111" s="37"/>
      <c r="B111" s="38"/>
      <c r="C111" s="39"/>
      <c r="D111" s="39"/>
      <c r="E111" s="174" t="str">
        <f>E7</f>
        <v>VÝMĚNA STŘEŠNÍHO PLÁŠTĚ OPRAVA KROVU A BLESKOSVODNÉ SOUSTAVY OBJEKTU ZŠ MÁCHOVO NÁMĚSTÍ DĚČÍN - ŠINDEL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96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VON - Vedlejší a ostatní náklady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>p.p.č. 1043 a p.p.č. 929/1, 1056</v>
      </c>
      <c r="G115" s="39"/>
      <c r="H115" s="39"/>
      <c r="I115" s="31" t="s">
        <v>22</v>
      </c>
      <c r="J115" s="78" t="str">
        <f>IF(J12="","",J12)</f>
        <v>21. 6. 2022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Statutární město Děčín</v>
      </c>
      <c r="G117" s="39"/>
      <c r="H117" s="39"/>
      <c r="I117" s="31" t="s">
        <v>30</v>
      </c>
      <c r="J117" s="35" t="str">
        <f>E21</f>
        <v>NORDARCH s.r.o.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28</v>
      </c>
      <c r="D118" s="39"/>
      <c r="E118" s="39"/>
      <c r="F118" s="26" t="str">
        <f>IF(E18="","",E18)</f>
        <v>Vyplň údaj</v>
      </c>
      <c r="G118" s="39"/>
      <c r="H118" s="39"/>
      <c r="I118" s="31" t="s">
        <v>33</v>
      </c>
      <c r="J118" s="35" t="str">
        <f>E24</f>
        <v>Ing. Jan Duben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1"/>
      <c r="B120" s="192"/>
      <c r="C120" s="193" t="s">
        <v>116</v>
      </c>
      <c r="D120" s="194" t="s">
        <v>61</v>
      </c>
      <c r="E120" s="194" t="s">
        <v>57</v>
      </c>
      <c r="F120" s="194" t="s">
        <v>58</v>
      </c>
      <c r="G120" s="194" t="s">
        <v>117</v>
      </c>
      <c r="H120" s="194" t="s">
        <v>118</v>
      </c>
      <c r="I120" s="194" t="s">
        <v>119</v>
      </c>
      <c r="J120" s="195" t="s">
        <v>100</v>
      </c>
      <c r="K120" s="196" t="s">
        <v>120</v>
      </c>
      <c r="L120" s="197"/>
      <c r="M120" s="99" t="s">
        <v>1</v>
      </c>
      <c r="N120" s="100" t="s">
        <v>40</v>
      </c>
      <c r="O120" s="100" t="s">
        <v>121</v>
      </c>
      <c r="P120" s="100" t="s">
        <v>122</v>
      </c>
      <c r="Q120" s="100" t="s">
        <v>123</v>
      </c>
      <c r="R120" s="100" t="s">
        <v>124</v>
      </c>
      <c r="S120" s="100" t="s">
        <v>125</v>
      </c>
      <c r="T120" s="101" t="s">
        <v>126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7"/>
      <c r="B121" s="38"/>
      <c r="C121" s="106" t="s">
        <v>127</v>
      </c>
      <c r="D121" s="39"/>
      <c r="E121" s="39"/>
      <c r="F121" s="39"/>
      <c r="G121" s="39"/>
      <c r="H121" s="39"/>
      <c r="I121" s="39"/>
      <c r="J121" s="198">
        <f>BK121</f>
        <v>0</v>
      </c>
      <c r="K121" s="39"/>
      <c r="L121" s="43"/>
      <c r="M121" s="102"/>
      <c r="N121" s="199"/>
      <c r="O121" s="103"/>
      <c r="P121" s="200">
        <f>P122</f>
        <v>0</v>
      </c>
      <c r="Q121" s="103"/>
      <c r="R121" s="200">
        <f>R122</f>
        <v>0</v>
      </c>
      <c r="S121" s="103"/>
      <c r="T121" s="201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75</v>
      </c>
      <c r="AU121" s="16" t="s">
        <v>102</v>
      </c>
      <c r="BK121" s="202">
        <f>BK122</f>
        <v>0</v>
      </c>
    </row>
    <row r="122" spans="1:63" s="12" customFormat="1" ht="25.9" customHeight="1">
      <c r="A122" s="12"/>
      <c r="B122" s="203"/>
      <c r="C122" s="204"/>
      <c r="D122" s="205" t="s">
        <v>75</v>
      </c>
      <c r="E122" s="206" t="s">
        <v>448</v>
      </c>
      <c r="F122" s="206" t="s">
        <v>449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P123+P125+P127+P129</f>
        <v>0</v>
      </c>
      <c r="Q122" s="211"/>
      <c r="R122" s="212">
        <f>R123+R125+R127+R129</f>
        <v>0</v>
      </c>
      <c r="S122" s="211"/>
      <c r="T122" s="213">
        <f>T123+T125+T127+T129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156</v>
      </c>
      <c r="AT122" s="215" t="s">
        <v>75</v>
      </c>
      <c r="AU122" s="215" t="s">
        <v>76</v>
      </c>
      <c r="AY122" s="214" t="s">
        <v>130</v>
      </c>
      <c r="BK122" s="216">
        <f>BK123+BK125+BK127+BK129</f>
        <v>0</v>
      </c>
    </row>
    <row r="123" spans="1:63" s="12" customFormat="1" ht="22.8" customHeight="1">
      <c r="A123" s="12"/>
      <c r="B123" s="203"/>
      <c r="C123" s="204"/>
      <c r="D123" s="205" t="s">
        <v>75</v>
      </c>
      <c r="E123" s="217" t="s">
        <v>468</v>
      </c>
      <c r="F123" s="217" t="s">
        <v>469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P124</f>
        <v>0</v>
      </c>
      <c r="Q123" s="211"/>
      <c r="R123" s="212">
        <f>R124</f>
        <v>0</v>
      </c>
      <c r="S123" s="211"/>
      <c r="T123" s="213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156</v>
      </c>
      <c r="AT123" s="215" t="s">
        <v>75</v>
      </c>
      <c r="AU123" s="215" t="s">
        <v>84</v>
      </c>
      <c r="AY123" s="214" t="s">
        <v>130</v>
      </c>
      <c r="BK123" s="216">
        <f>BK124</f>
        <v>0</v>
      </c>
    </row>
    <row r="124" spans="1:65" s="2" customFormat="1" ht="16.5" customHeight="1">
      <c r="A124" s="37"/>
      <c r="B124" s="38"/>
      <c r="C124" s="219" t="s">
        <v>84</v>
      </c>
      <c r="D124" s="219" t="s">
        <v>133</v>
      </c>
      <c r="E124" s="220" t="s">
        <v>470</v>
      </c>
      <c r="F124" s="221" t="s">
        <v>471</v>
      </c>
      <c r="G124" s="222" t="s">
        <v>472</v>
      </c>
      <c r="H124" s="223">
        <v>1</v>
      </c>
      <c r="I124" s="224"/>
      <c r="J124" s="225">
        <f>ROUND(I124*H124,2)</f>
        <v>0</v>
      </c>
      <c r="K124" s="226"/>
      <c r="L124" s="43"/>
      <c r="M124" s="227" t="s">
        <v>1</v>
      </c>
      <c r="N124" s="228" t="s">
        <v>41</v>
      </c>
      <c r="O124" s="90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1" t="s">
        <v>473</v>
      </c>
      <c r="AT124" s="231" t="s">
        <v>133</v>
      </c>
      <c r="AU124" s="231" t="s">
        <v>86</v>
      </c>
      <c r="AY124" s="16" t="s">
        <v>130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6" t="s">
        <v>84</v>
      </c>
      <c r="BK124" s="232">
        <f>ROUND(I124*H124,2)</f>
        <v>0</v>
      </c>
      <c r="BL124" s="16" t="s">
        <v>473</v>
      </c>
      <c r="BM124" s="231" t="s">
        <v>474</v>
      </c>
    </row>
    <row r="125" spans="1:63" s="12" customFormat="1" ht="22.8" customHeight="1">
      <c r="A125" s="12"/>
      <c r="B125" s="203"/>
      <c r="C125" s="204"/>
      <c r="D125" s="205" t="s">
        <v>75</v>
      </c>
      <c r="E125" s="217" t="s">
        <v>475</v>
      </c>
      <c r="F125" s="217" t="s">
        <v>476</v>
      </c>
      <c r="G125" s="204"/>
      <c r="H125" s="204"/>
      <c r="I125" s="207"/>
      <c r="J125" s="218">
        <f>BK125</f>
        <v>0</v>
      </c>
      <c r="K125" s="204"/>
      <c r="L125" s="209"/>
      <c r="M125" s="210"/>
      <c r="N125" s="211"/>
      <c r="O125" s="211"/>
      <c r="P125" s="212">
        <f>P126</f>
        <v>0</v>
      </c>
      <c r="Q125" s="211"/>
      <c r="R125" s="212">
        <f>R126</f>
        <v>0</v>
      </c>
      <c r="S125" s="211"/>
      <c r="T125" s="213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156</v>
      </c>
      <c r="AT125" s="215" t="s">
        <v>75</v>
      </c>
      <c r="AU125" s="215" t="s">
        <v>84</v>
      </c>
      <c r="AY125" s="214" t="s">
        <v>130</v>
      </c>
      <c r="BK125" s="216">
        <f>BK126</f>
        <v>0</v>
      </c>
    </row>
    <row r="126" spans="1:65" s="2" customFormat="1" ht="16.5" customHeight="1">
      <c r="A126" s="37"/>
      <c r="B126" s="38"/>
      <c r="C126" s="219" t="s">
        <v>86</v>
      </c>
      <c r="D126" s="219" t="s">
        <v>133</v>
      </c>
      <c r="E126" s="220" t="s">
        <v>477</v>
      </c>
      <c r="F126" s="221" t="s">
        <v>476</v>
      </c>
      <c r="G126" s="222" t="s">
        <v>472</v>
      </c>
      <c r="H126" s="223">
        <v>1</v>
      </c>
      <c r="I126" s="224"/>
      <c r="J126" s="225">
        <f>ROUND(I126*H126,2)</f>
        <v>0</v>
      </c>
      <c r="K126" s="226"/>
      <c r="L126" s="43"/>
      <c r="M126" s="227" t="s">
        <v>1</v>
      </c>
      <c r="N126" s="228" t="s">
        <v>41</v>
      </c>
      <c r="O126" s="90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1" t="s">
        <v>473</v>
      </c>
      <c r="AT126" s="231" t="s">
        <v>133</v>
      </c>
      <c r="AU126" s="231" t="s">
        <v>86</v>
      </c>
      <c r="AY126" s="16" t="s">
        <v>130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6" t="s">
        <v>84</v>
      </c>
      <c r="BK126" s="232">
        <f>ROUND(I126*H126,2)</f>
        <v>0</v>
      </c>
      <c r="BL126" s="16" t="s">
        <v>473</v>
      </c>
      <c r="BM126" s="231" t="s">
        <v>478</v>
      </c>
    </row>
    <row r="127" spans="1:63" s="12" customFormat="1" ht="22.8" customHeight="1">
      <c r="A127" s="12"/>
      <c r="B127" s="203"/>
      <c r="C127" s="204"/>
      <c r="D127" s="205" t="s">
        <v>75</v>
      </c>
      <c r="E127" s="217" t="s">
        <v>479</v>
      </c>
      <c r="F127" s="217" t="s">
        <v>480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P128</f>
        <v>0</v>
      </c>
      <c r="Q127" s="211"/>
      <c r="R127" s="212">
        <f>R128</f>
        <v>0</v>
      </c>
      <c r="S127" s="211"/>
      <c r="T127" s="213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156</v>
      </c>
      <c r="AT127" s="215" t="s">
        <v>75</v>
      </c>
      <c r="AU127" s="215" t="s">
        <v>84</v>
      </c>
      <c r="AY127" s="214" t="s">
        <v>130</v>
      </c>
      <c r="BK127" s="216">
        <f>BK128</f>
        <v>0</v>
      </c>
    </row>
    <row r="128" spans="1:65" s="2" customFormat="1" ht="16.5" customHeight="1">
      <c r="A128" s="37"/>
      <c r="B128" s="38"/>
      <c r="C128" s="219" t="s">
        <v>149</v>
      </c>
      <c r="D128" s="219" t="s">
        <v>133</v>
      </c>
      <c r="E128" s="220" t="s">
        <v>481</v>
      </c>
      <c r="F128" s="221" t="s">
        <v>482</v>
      </c>
      <c r="G128" s="222" t="s">
        <v>472</v>
      </c>
      <c r="H128" s="223">
        <v>1</v>
      </c>
      <c r="I128" s="224"/>
      <c r="J128" s="225">
        <f>ROUND(I128*H128,2)</f>
        <v>0</v>
      </c>
      <c r="K128" s="226"/>
      <c r="L128" s="43"/>
      <c r="M128" s="227" t="s">
        <v>1</v>
      </c>
      <c r="N128" s="228" t="s">
        <v>41</v>
      </c>
      <c r="O128" s="90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1" t="s">
        <v>473</v>
      </c>
      <c r="AT128" s="231" t="s">
        <v>133</v>
      </c>
      <c r="AU128" s="231" t="s">
        <v>86</v>
      </c>
      <c r="AY128" s="16" t="s">
        <v>130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6" t="s">
        <v>84</v>
      </c>
      <c r="BK128" s="232">
        <f>ROUND(I128*H128,2)</f>
        <v>0</v>
      </c>
      <c r="BL128" s="16" t="s">
        <v>473</v>
      </c>
      <c r="BM128" s="231" t="s">
        <v>483</v>
      </c>
    </row>
    <row r="129" spans="1:63" s="12" customFormat="1" ht="22.8" customHeight="1">
      <c r="A129" s="12"/>
      <c r="B129" s="203"/>
      <c r="C129" s="204"/>
      <c r="D129" s="205" t="s">
        <v>75</v>
      </c>
      <c r="E129" s="217" t="s">
        <v>484</v>
      </c>
      <c r="F129" s="217" t="s">
        <v>485</v>
      </c>
      <c r="G129" s="204"/>
      <c r="H129" s="204"/>
      <c r="I129" s="207"/>
      <c r="J129" s="218">
        <f>BK129</f>
        <v>0</v>
      </c>
      <c r="K129" s="204"/>
      <c r="L129" s="209"/>
      <c r="M129" s="210"/>
      <c r="N129" s="211"/>
      <c r="O129" s="211"/>
      <c r="P129" s="212">
        <f>SUM(P130:P131)</f>
        <v>0</v>
      </c>
      <c r="Q129" s="211"/>
      <c r="R129" s="212">
        <f>SUM(R130:R131)</f>
        <v>0</v>
      </c>
      <c r="S129" s="211"/>
      <c r="T129" s="213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156</v>
      </c>
      <c r="AT129" s="215" t="s">
        <v>75</v>
      </c>
      <c r="AU129" s="215" t="s">
        <v>84</v>
      </c>
      <c r="AY129" s="214" t="s">
        <v>130</v>
      </c>
      <c r="BK129" s="216">
        <f>SUM(BK130:BK131)</f>
        <v>0</v>
      </c>
    </row>
    <row r="130" spans="1:65" s="2" customFormat="1" ht="16.5" customHeight="1">
      <c r="A130" s="37"/>
      <c r="B130" s="38"/>
      <c r="C130" s="219" t="s">
        <v>137</v>
      </c>
      <c r="D130" s="219" t="s">
        <v>133</v>
      </c>
      <c r="E130" s="220" t="s">
        <v>486</v>
      </c>
      <c r="F130" s="221" t="s">
        <v>485</v>
      </c>
      <c r="G130" s="222" t="s">
        <v>472</v>
      </c>
      <c r="H130" s="223">
        <v>1</v>
      </c>
      <c r="I130" s="224"/>
      <c r="J130" s="225">
        <f>ROUND(I130*H130,2)</f>
        <v>0</v>
      </c>
      <c r="K130" s="226"/>
      <c r="L130" s="43"/>
      <c r="M130" s="227" t="s">
        <v>1</v>
      </c>
      <c r="N130" s="228" t="s">
        <v>41</v>
      </c>
      <c r="O130" s="90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1" t="s">
        <v>473</v>
      </c>
      <c r="AT130" s="231" t="s">
        <v>133</v>
      </c>
      <c r="AU130" s="231" t="s">
        <v>86</v>
      </c>
      <c r="AY130" s="16" t="s">
        <v>130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6" t="s">
        <v>84</v>
      </c>
      <c r="BK130" s="232">
        <f>ROUND(I130*H130,2)</f>
        <v>0</v>
      </c>
      <c r="BL130" s="16" t="s">
        <v>473</v>
      </c>
      <c r="BM130" s="231" t="s">
        <v>487</v>
      </c>
    </row>
    <row r="131" spans="1:51" s="13" customFormat="1" ht="12">
      <c r="A131" s="13"/>
      <c r="B131" s="233"/>
      <c r="C131" s="234"/>
      <c r="D131" s="235" t="s">
        <v>139</v>
      </c>
      <c r="E131" s="236" t="s">
        <v>1</v>
      </c>
      <c r="F131" s="237" t="s">
        <v>488</v>
      </c>
      <c r="G131" s="234"/>
      <c r="H131" s="238">
        <v>1</v>
      </c>
      <c r="I131" s="239"/>
      <c r="J131" s="234"/>
      <c r="K131" s="234"/>
      <c r="L131" s="240"/>
      <c r="M131" s="274"/>
      <c r="N131" s="275"/>
      <c r="O131" s="275"/>
      <c r="P131" s="275"/>
      <c r="Q131" s="275"/>
      <c r="R131" s="275"/>
      <c r="S131" s="275"/>
      <c r="T131" s="27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139</v>
      </c>
      <c r="AU131" s="244" t="s">
        <v>86</v>
      </c>
      <c r="AV131" s="13" t="s">
        <v>86</v>
      </c>
      <c r="AW131" s="13" t="s">
        <v>32</v>
      </c>
      <c r="AX131" s="13" t="s">
        <v>84</v>
      </c>
      <c r="AY131" s="244" t="s">
        <v>130</v>
      </c>
    </row>
    <row r="132" spans="1:31" s="2" customFormat="1" ht="6.95" customHeight="1">
      <c r="A132" s="37"/>
      <c r="B132" s="65"/>
      <c r="C132" s="66"/>
      <c r="D132" s="66"/>
      <c r="E132" s="66"/>
      <c r="F132" s="66"/>
      <c r="G132" s="66"/>
      <c r="H132" s="66"/>
      <c r="I132" s="66"/>
      <c r="J132" s="66"/>
      <c r="K132" s="66"/>
      <c r="L132" s="43"/>
      <c r="M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</sheetData>
  <sheetProtection password="CC35" sheet="1" objects="1" scenarios="1" formatColumns="0" formatRows="0" autoFilter="0"/>
  <autoFilter ref="C120:K131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6"/>
      <c r="C3" s="137"/>
      <c r="D3" s="137"/>
      <c r="E3" s="137"/>
      <c r="F3" s="137"/>
      <c r="G3" s="137"/>
      <c r="H3" s="19"/>
    </row>
    <row r="4" spans="2:8" s="1" customFormat="1" ht="24.95" customHeight="1">
      <c r="B4" s="19"/>
      <c r="C4" s="138" t="s">
        <v>489</v>
      </c>
      <c r="H4" s="19"/>
    </row>
    <row r="5" spans="2:8" s="1" customFormat="1" ht="12" customHeight="1">
      <c r="B5" s="19"/>
      <c r="C5" s="277" t="s">
        <v>13</v>
      </c>
      <c r="D5" s="147" t="s">
        <v>14</v>
      </c>
      <c r="E5" s="1"/>
      <c r="F5" s="1"/>
      <c r="H5" s="19"/>
    </row>
    <row r="6" spans="2:8" s="1" customFormat="1" ht="36.95" customHeight="1">
      <c r="B6" s="19"/>
      <c r="C6" s="278" t="s">
        <v>16</v>
      </c>
      <c r="D6" s="279" t="s">
        <v>17</v>
      </c>
      <c r="E6" s="1"/>
      <c r="F6" s="1"/>
      <c r="H6" s="19"/>
    </row>
    <row r="7" spans="2:8" s="1" customFormat="1" ht="24.75" customHeight="1">
      <c r="B7" s="19"/>
      <c r="C7" s="140" t="s">
        <v>22</v>
      </c>
      <c r="D7" s="144" t="str">
        <f>'Rekapitulace stavby'!AN8</f>
        <v>21. 6. 2022</v>
      </c>
      <c r="H7" s="19"/>
    </row>
    <row r="8" spans="1: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pans="1:8" s="11" customFormat="1" ht="29.25" customHeight="1">
      <c r="A9" s="191"/>
      <c r="B9" s="280"/>
      <c r="C9" s="281" t="s">
        <v>57</v>
      </c>
      <c r="D9" s="282" t="s">
        <v>58</v>
      </c>
      <c r="E9" s="282" t="s">
        <v>117</v>
      </c>
      <c r="F9" s="283" t="s">
        <v>490</v>
      </c>
      <c r="G9" s="191"/>
      <c r="H9" s="280"/>
    </row>
    <row r="10" spans="1:8" s="2" customFormat="1" ht="12">
      <c r="A10" s="37"/>
      <c r="B10" s="43"/>
      <c r="C10" s="284" t="s">
        <v>14</v>
      </c>
      <c r="D10" s="284" t="s">
        <v>17</v>
      </c>
      <c r="E10" s="37"/>
      <c r="F10" s="37"/>
      <c r="G10" s="37"/>
      <c r="H10" s="43"/>
    </row>
    <row r="11" spans="1:8" s="2" customFormat="1" ht="16.8" customHeight="1">
      <c r="A11" s="37"/>
      <c r="B11" s="43"/>
      <c r="C11" s="285" t="s">
        <v>93</v>
      </c>
      <c r="D11" s="286" t="s">
        <v>1</v>
      </c>
      <c r="E11" s="287" t="s">
        <v>1</v>
      </c>
      <c r="F11" s="288">
        <v>4589.13</v>
      </c>
      <c r="G11" s="37"/>
      <c r="H11" s="43"/>
    </row>
    <row r="12" spans="1:8" s="2" customFormat="1" ht="16.8" customHeight="1">
      <c r="A12" s="37"/>
      <c r="B12" s="43"/>
      <c r="C12" s="289" t="s">
        <v>1</v>
      </c>
      <c r="D12" s="289" t="s">
        <v>140</v>
      </c>
      <c r="E12" s="16" t="s">
        <v>1</v>
      </c>
      <c r="F12" s="290">
        <v>475.15</v>
      </c>
      <c r="G12" s="37"/>
      <c r="H12" s="43"/>
    </row>
    <row r="13" spans="1:8" s="2" customFormat="1" ht="16.8" customHeight="1">
      <c r="A13" s="37"/>
      <c r="B13" s="43"/>
      <c r="C13" s="289" t="s">
        <v>1</v>
      </c>
      <c r="D13" s="289" t="s">
        <v>141</v>
      </c>
      <c r="E13" s="16" t="s">
        <v>1</v>
      </c>
      <c r="F13" s="290">
        <v>749.385</v>
      </c>
      <c r="G13" s="37"/>
      <c r="H13" s="43"/>
    </row>
    <row r="14" spans="1:8" s="2" customFormat="1" ht="16.8" customHeight="1">
      <c r="A14" s="37"/>
      <c r="B14" s="43"/>
      <c r="C14" s="289" t="s">
        <v>1</v>
      </c>
      <c r="D14" s="289" t="s">
        <v>142</v>
      </c>
      <c r="E14" s="16" t="s">
        <v>1</v>
      </c>
      <c r="F14" s="290">
        <v>1300.975</v>
      </c>
      <c r="G14" s="37"/>
      <c r="H14" s="43"/>
    </row>
    <row r="15" spans="1:8" s="2" customFormat="1" ht="16.8" customHeight="1">
      <c r="A15" s="37"/>
      <c r="B15" s="43"/>
      <c r="C15" s="289" t="s">
        <v>1</v>
      </c>
      <c r="D15" s="289" t="s">
        <v>143</v>
      </c>
      <c r="E15" s="16" t="s">
        <v>1</v>
      </c>
      <c r="F15" s="290">
        <v>2063.62</v>
      </c>
      <c r="G15" s="37"/>
      <c r="H15" s="43"/>
    </row>
    <row r="16" spans="1:8" s="2" customFormat="1" ht="16.8" customHeight="1">
      <c r="A16" s="37"/>
      <c r="B16" s="43"/>
      <c r="C16" s="289" t="s">
        <v>93</v>
      </c>
      <c r="D16" s="289" t="s">
        <v>144</v>
      </c>
      <c r="E16" s="16" t="s">
        <v>1</v>
      </c>
      <c r="F16" s="290">
        <v>4589.13</v>
      </c>
      <c r="G16" s="37"/>
      <c r="H16" s="43"/>
    </row>
    <row r="17" spans="1:8" s="2" customFormat="1" ht="26.4" customHeight="1">
      <c r="A17" s="37"/>
      <c r="B17" s="43"/>
      <c r="C17" s="284" t="s">
        <v>491</v>
      </c>
      <c r="D17" s="284" t="s">
        <v>82</v>
      </c>
      <c r="E17" s="37"/>
      <c r="F17" s="37"/>
      <c r="G17" s="37"/>
      <c r="H17" s="43"/>
    </row>
    <row r="18" spans="1:8" s="2" customFormat="1" ht="16.8" customHeight="1">
      <c r="A18" s="37"/>
      <c r="B18" s="43"/>
      <c r="C18" s="285" t="s">
        <v>93</v>
      </c>
      <c r="D18" s="286" t="s">
        <v>1</v>
      </c>
      <c r="E18" s="287" t="s">
        <v>1</v>
      </c>
      <c r="F18" s="288">
        <v>4589.13</v>
      </c>
      <c r="G18" s="37"/>
      <c r="H18" s="43"/>
    </row>
    <row r="19" spans="1:8" s="2" customFormat="1" ht="16.8" customHeight="1">
      <c r="A19" s="37"/>
      <c r="B19" s="43"/>
      <c r="C19" s="289" t="s">
        <v>1</v>
      </c>
      <c r="D19" s="289" t="s">
        <v>140</v>
      </c>
      <c r="E19" s="16" t="s">
        <v>1</v>
      </c>
      <c r="F19" s="290">
        <v>475.15</v>
      </c>
      <c r="G19" s="37"/>
      <c r="H19" s="43"/>
    </row>
    <row r="20" spans="1:8" s="2" customFormat="1" ht="16.8" customHeight="1">
      <c r="A20" s="37"/>
      <c r="B20" s="43"/>
      <c r="C20" s="289" t="s">
        <v>1</v>
      </c>
      <c r="D20" s="289" t="s">
        <v>141</v>
      </c>
      <c r="E20" s="16" t="s">
        <v>1</v>
      </c>
      <c r="F20" s="290">
        <v>749.385</v>
      </c>
      <c r="G20" s="37"/>
      <c r="H20" s="43"/>
    </row>
    <row r="21" spans="1:8" s="2" customFormat="1" ht="16.8" customHeight="1">
      <c r="A21" s="37"/>
      <c r="B21" s="43"/>
      <c r="C21" s="289" t="s">
        <v>1</v>
      </c>
      <c r="D21" s="289" t="s">
        <v>142</v>
      </c>
      <c r="E21" s="16" t="s">
        <v>1</v>
      </c>
      <c r="F21" s="290">
        <v>1300.975</v>
      </c>
      <c r="G21" s="37"/>
      <c r="H21" s="43"/>
    </row>
    <row r="22" spans="1:8" s="2" customFormat="1" ht="16.8" customHeight="1">
      <c r="A22" s="37"/>
      <c r="B22" s="43"/>
      <c r="C22" s="289" t="s">
        <v>1</v>
      </c>
      <c r="D22" s="289" t="s">
        <v>143</v>
      </c>
      <c r="E22" s="16" t="s">
        <v>1</v>
      </c>
      <c r="F22" s="290">
        <v>2063.62</v>
      </c>
      <c r="G22" s="37"/>
      <c r="H22" s="43"/>
    </row>
    <row r="23" spans="1:8" s="2" customFormat="1" ht="16.8" customHeight="1">
      <c r="A23" s="37"/>
      <c r="B23" s="43"/>
      <c r="C23" s="289" t="s">
        <v>93</v>
      </c>
      <c r="D23" s="289" t="s">
        <v>144</v>
      </c>
      <c r="E23" s="16" t="s">
        <v>1</v>
      </c>
      <c r="F23" s="290">
        <v>4589.13</v>
      </c>
      <c r="G23" s="37"/>
      <c r="H23" s="43"/>
    </row>
    <row r="24" spans="1:8" s="2" customFormat="1" ht="16.8" customHeight="1">
      <c r="A24" s="37"/>
      <c r="B24" s="43"/>
      <c r="C24" s="291" t="s">
        <v>492</v>
      </c>
      <c r="D24" s="37"/>
      <c r="E24" s="37"/>
      <c r="F24" s="37"/>
      <c r="G24" s="37"/>
      <c r="H24" s="43"/>
    </row>
    <row r="25" spans="1:8" s="2" customFormat="1" ht="12">
      <c r="A25" s="37"/>
      <c r="B25" s="43"/>
      <c r="C25" s="289" t="s">
        <v>134</v>
      </c>
      <c r="D25" s="289" t="s">
        <v>135</v>
      </c>
      <c r="E25" s="16" t="s">
        <v>136</v>
      </c>
      <c r="F25" s="290">
        <v>4589.13</v>
      </c>
      <c r="G25" s="37"/>
      <c r="H25" s="43"/>
    </row>
    <row r="26" spans="1:8" s="2" customFormat="1" ht="12">
      <c r="A26" s="37"/>
      <c r="B26" s="43"/>
      <c r="C26" s="289" t="s">
        <v>145</v>
      </c>
      <c r="D26" s="289" t="s">
        <v>146</v>
      </c>
      <c r="E26" s="16" t="s">
        <v>136</v>
      </c>
      <c r="F26" s="290">
        <v>642478.2</v>
      </c>
      <c r="G26" s="37"/>
      <c r="H26" s="43"/>
    </row>
    <row r="27" spans="1:8" s="2" customFormat="1" ht="12">
      <c r="A27" s="37"/>
      <c r="B27" s="43"/>
      <c r="C27" s="289" t="s">
        <v>150</v>
      </c>
      <c r="D27" s="289" t="s">
        <v>151</v>
      </c>
      <c r="E27" s="16" t="s">
        <v>136</v>
      </c>
      <c r="F27" s="290">
        <v>4589.13</v>
      </c>
      <c r="G27" s="37"/>
      <c r="H27" s="43"/>
    </row>
    <row r="28" spans="1:8" s="2" customFormat="1" ht="16.8" customHeight="1">
      <c r="A28" s="37"/>
      <c r="B28" s="43"/>
      <c r="C28" s="289" t="s">
        <v>153</v>
      </c>
      <c r="D28" s="289" t="s">
        <v>154</v>
      </c>
      <c r="E28" s="16" t="s">
        <v>136</v>
      </c>
      <c r="F28" s="290">
        <v>4589.13</v>
      </c>
      <c r="G28" s="37"/>
      <c r="H28" s="43"/>
    </row>
    <row r="29" spans="1:8" s="2" customFormat="1" ht="16.8" customHeight="1">
      <c r="A29" s="37"/>
      <c r="B29" s="43"/>
      <c r="C29" s="289" t="s">
        <v>157</v>
      </c>
      <c r="D29" s="289" t="s">
        <v>158</v>
      </c>
      <c r="E29" s="16" t="s">
        <v>136</v>
      </c>
      <c r="F29" s="290">
        <v>642478.2</v>
      </c>
      <c r="G29" s="37"/>
      <c r="H29" s="43"/>
    </row>
    <row r="30" spans="1:8" s="2" customFormat="1" ht="16.8" customHeight="1">
      <c r="A30" s="37"/>
      <c r="B30" s="43"/>
      <c r="C30" s="289" t="s">
        <v>162</v>
      </c>
      <c r="D30" s="289" t="s">
        <v>163</v>
      </c>
      <c r="E30" s="16" t="s">
        <v>136</v>
      </c>
      <c r="F30" s="290">
        <v>4589.13</v>
      </c>
      <c r="G30" s="37"/>
      <c r="H30" s="43"/>
    </row>
    <row r="31" spans="1:8" s="2" customFormat="1" ht="7.4" customHeight="1">
      <c r="A31" s="37"/>
      <c r="B31" s="170"/>
      <c r="C31" s="171"/>
      <c r="D31" s="171"/>
      <c r="E31" s="171"/>
      <c r="F31" s="171"/>
      <c r="G31" s="171"/>
      <c r="H31" s="43"/>
    </row>
    <row r="32" spans="1:8" s="2" customFormat="1" ht="12">
      <c r="A32" s="37"/>
      <c r="B32" s="37"/>
      <c r="C32" s="37"/>
      <c r="D32" s="37"/>
      <c r="E32" s="37"/>
      <c r="F32" s="37"/>
      <c r="G32" s="37"/>
      <c r="H32" s="37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Duben</dc:creator>
  <cp:keywords/>
  <dc:description/>
  <cp:lastModifiedBy>Jan Duben</cp:lastModifiedBy>
  <dcterms:created xsi:type="dcterms:W3CDTF">2022-09-13T06:40:24Z</dcterms:created>
  <dcterms:modified xsi:type="dcterms:W3CDTF">2022-09-13T06:40:30Z</dcterms:modified>
  <cp:category/>
  <cp:version/>
  <cp:contentType/>
  <cp:contentStatus/>
</cp:coreProperties>
</file>