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94 - MŠ Klostermanova – 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'094 - MŠ Klostermanova – ...'!$C$87:$K$159</definedName>
    <definedName name="_xlnm.Print_Area" localSheetId="1">'094 - MŠ Klostermanova – ...'!$C$4:$J$37,'094 - MŠ Klostermanova – ...'!$C$43:$J$71,'094 - MŠ Klostermanova – ...'!$C$77:$K$159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'094 - MŠ Klostermanova – ...'!$87:$87</definedName>
  </definedNames>
  <calcPr fullCalcOnLoad="1"/>
</workbook>
</file>

<file path=xl/sharedStrings.xml><?xml version="1.0" encoding="utf-8"?>
<sst xmlns="http://schemas.openxmlformats.org/spreadsheetml/2006/main" count="1389" uniqueCount="483">
  <si>
    <t>Export Komplet</t>
  </si>
  <si>
    <t>VZ</t>
  </si>
  <si>
    <t>2.0</t>
  </si>
  <si>
    <t>ZAMOK</t>
  </si>
  <si>
    <t>False</t>
  </si>
  <si>
    <t>{c04f100b-7673-4827-be3e-67db5cd24e72}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</si>
  <si>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</si>
  <si>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</si>
  <si>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</si>
  <si>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</si>
  <si>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</si>
  <si>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</si>
  <si>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</si>
  <si>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</si>
  <si>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094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</si>
  <si>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</si>
  <si>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</si>
  <si>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MŠ Klostermanova – výměna malého nákladního výtahu</t>
  </si>
  <si>
    <t>KSO:</t>
  </si>
  <si>
    <t/>
  </si>
  <si>
    <t>CC-CZ:</t>
  </si>
  <si>
    <t>Místo:</t>
  </si>
  <si>
    <t>Klostermannova 1474/11, Děčín VI</t>
  </si>
  <si>
    <t>Datum:</t>
  </si>
  <si>
    <t>14. 2. 2023</t>
  </si>
  <si>
    <t>Zadavatel:</t>
  </si>
  <si>
    <t>IČ:</t>
  </si>
  <si>
    <t>261238</t>
  </si>
  <si>
    <t>Statutární město Děčín</t>
  </si>
  <si>
    <t>DIČ:</t>
  </si>
  <si>
    <t>Uchazeč:</t>
  </si>
  <si>
    <t>Vyplň údaj</t>
  </si>
  <si>
    <t>Projektant:</t>
  </si>
  <si>
    <t>69288992</t>
  </si>
  <si>
    <t>Vladimír Vidai</t>
  </si>
  <si>
    <t>CZ5705170625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</si>
  <si>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</si>
  <si>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</si>
  <si>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</si>
  <si>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</si>
  <si>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</si>
  <si>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</si>
  <si>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</si>
  <si>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</si>
  <si>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</si>
  <si>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</si>
  <si>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</si>
  <si>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</si>
  <si>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</si>
  <si>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</si>
  <si>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</si>
  <si>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</si>
  <si>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</si>
  <si>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</si>
  <si>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</si>
  <si>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</si>
  <si>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</si>
  <si>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</si>
  <si>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</si>
  <si>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</si>
  <si>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</si>
  <si>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</si>
  <si>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</si>
  <si>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</si>
  <si>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</si>
  <si>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</si>
  <si>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</si>
  <si>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</si>
  <si>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</si>
  <si>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</si>
  <si>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</si>
  <si>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</si>
  <si>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</si>
  <si>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</si>
  <si>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</si>
  <si>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</si>
  <si>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</si>
  <si>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</si>
  <si>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</si>
  <si>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</si>
  <si>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</si>
  <si>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</si>
  <si>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</si>
  <si>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</si>
  <si>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</si>
  <si>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</si>
  <si>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</si>
  <si>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</si>
  <si>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</si>
  <si>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34 - Stěny a příčky</t>
  </si>
  <si>
    <t xml:space="preserve">    61 - Úprava povrchů vnitřních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</si>
  <si>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</si>
  <si>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</si>
  <si>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</si>
  <si>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</si>
  <si>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781 - Dokončovací práce - obklady</t>
  </si>
  <si>
    <t xml:space="preserve">    784 - Dokončovací práce - malby a tapety</t>
  </si>
  <si>
    <t>M - Práce a dodávky M</t>
  </si>
  <si>
    <t xml:space="preserve">    33.1-M - Demontáže a montáže  jídelního výtahu</t>
  </si>
  <si>
    <t xml:space="preserve">    58.1-M - Revize, zkoušky, technická dokumentace</t>
  </si>
  <si>
    <t>VRN - Vedlejší rozpočtové náklady</t>
  </si>
  <si>
    <t xml:space="preserve">    VRN6 - Územní vlivy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</si>
  <si>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</si>
  <si>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</si>
  <si>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</si>
  <si>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</si>
  <si>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</si>
  <si>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</si>
  <si>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</si>
  <si>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</si>
  <si>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</si>
  <si>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</si>
  <si>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</si>
  <si>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</si>
  <si>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</si>
  <si>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</si>
  <si>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</si>
  <si>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</si>
  <si>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</si>
  <si>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34</t>
  </si>
  <si>
    <t>Stěny a příčky</t>
  </si>
  <si>
    <t>K</t>
  </si>
  <si>
    <t>340235211</t>
  </si>
  <si>
    <t>Zazdívka otvorů v příčkách nebo stěnách cihlami plnými pálenými plochy do 0,0225 m2, tloušťky do 100 mm</t>
  </si>
  <si>
    <t>kus</t>
  </si>
  <si>
    <t>CS ÚRS 2023 01</t>
  </si>
  <si>
    <t>4</t>
  </si>
  <si>
    <t>1605217347</t>
  </si>
  <si>
    <t>Online PSC</t>
  </si>
  <si>
    <t>https://podminky.urs.cz/item/CS_URS_2023_01/340235211</t>
  </si>
  <si>
    <t>340236212</t>
  </si>
  <si>
    <t>Zazdívka otvorů v příčkách nebo stěnách cihlami plnými pálenými plochy přes 0,0225 m2 do 0,09 m2, tloušťky přes 100 mm</t>
  </si>
  <si>
    <t>1187071082</t>
  </si>
  <si>
    <t>https://podminky.urs.cz/item/CS_URS_2023_01/340236212</t>
  </si>
  <si>
    <t>61</t>
  </si>
  <si>
    <t>Úprava povrchů vnitřních</t>
  </si>
  <si>
    <t>3</t>
  </si>
  <si>
    <t>612325222</t>
  </si>
  <si>
    <t>Vápenocementová omítka jednotlivých malých ploch štuková na stěnách, plochy jednotlivě přes 0,09 do 0,25 m2</t>
  </si>
  <si>
    <t>-443952568</t>
  </si>
  <si>
    <t>https://podminky.urs.cz/item/CS_URS_2023_01/612325222</t>
  </si>
  <si>
    <t>612325422</t>
  </si>
  <si>
    <t>Oprava vápenocementové omítky vnitřních ploch štukové dvouvrstvé, tloušťky do 20 mm a tloušťky štuku do 3 mm stěn, v rozsahu opravované plochy přes 10 do 30%</t>
  </si>
  <si>
    <t>m2</t>
  </si>
  <si>
    <t>-1150528438</t>
  </si>
  <si>
    <t>https://podminky.urs.cz/item/CS_URS_2023_01/612325422</t>
  </si>
  <si>
    <t>VV</t>
  </si>
  <si>
    <t>"rozvodna výtahu"(0,75+1,07)*2*3,00</t>
  </si>
  <si>
    <t>5</t>
  </si>
  <si>
    <t>619995001</t>
  </si>
  <si>
    <t>Začištění omítek (s dodáním hmot) kolem oken, dveří, podlah, obkladů apod.</t>
  </si>
  <si>
    <t>m</t>
  </si>
  <si>
    <t>459483353</t>
  </si>
  <si>
    <t>https://podminky.urs.cz/item/CS_URS_2023_01/619995001</t>
  </si>
  <si>
    <t>9</t>
  </si>
  <si>
    <t>Ostatní konstrukce a práce, bourání</t>
  </si>
  <si>
    <t>6</t>
  </si>
  <si>
    <t>949101111</t>
  </si>
  <si>
    <t>Lešení pomocné pracovní pro objekty pozemních staveb pro zatížení do 150 kg/m2, o výšce lešeňové podlahy do 1,9 m</t>
  </si>
  <si>
    <t>1996028048</t>
  </si>
  <si>
    <t>https://podminky.urs.cz/item/CS_URS_2023_01/949101111</t>
  </si>
  <si>
    <t>7</t>
  </si>
  <si>
    <t>952902021</t>
  </si>
  <si>
    <t>Čištění budov při provádění oprav a udržovacích prací podlah hladkých zametením</t>
  </si>
  <si>
    <t>953786519</t>
  </si>
  <si>
    <t>https://podminky.urs.cz/item/CS_URS_2023_01/952902021</t>
  </si>
  <si>
    <t>8</t>
  </si>
  <si>
    <t>978013141</t>
  </si>
  <si>
    <t>Otlučení vápenných nebo vápenocementových omítek vnitřních ploch stěn s vyškrabáním spar, s očištěním zdiva, v rozsahu přes 10 do 30 %</t>
  </si>
  <si>
    <t>1728462327</t>
  </si>
  <si>
    <t>https://podminky.urs.cz/item/CS_URS_2023_01/978013141</t>
  </si>
  <si>
    <t>997</t>
  </si>
  <si>
    <t>Přesun sutě</t>
  </si>
  <si>
    <t>997013001</t>
  </si>
  <si>
    <t>Vyklizení odpadu a suti z podlahy výtahové šachty na vzdálenost do 3 m od okraje vyklízeného prostoru nebo s naložením na dopravní prostředek z prostorů o půdorysné ploše do 15 m2 z výšky (hloubky) do 2 m</t>
  </si>
  <si>
    <t>m3</t>
  </si>
  <si>
    <t>1707258470</t>
  </si>
  <si>
    <t>https://podminky.urs.cz/item/CS_URS_2023_01/997013001</t>
  </si>
  <si>
    <t>10</t>
  </si>
  <si>
    <t>997013211</t>
  </si>
  <si>
    <t>Vnitrostaveništní doprava suti a vybouraných hmot vodorovně do 50 m svisle ručně pro budovy a haly výšky do 6 m</t>
  </si>
  <si>
    <t>t</t>
  </si>
  <si>
    <t>-348428318</t>
  </si>
  <si>
    <t>https://podminky.urs.cz/item/CS_URS_2023_01/997013211</t>
  </si>
  <si>
    <t>11</t>
  </si>
  <si>
    <t>997013511</t>
  </si>
  <si>
    <t>Odvoz suti a vybouraných hmot z meziskládky na skládku s naložením a se složením, na vzdálenost do 1 km</t>
  </si>
  <si>
    <t>-509793707</t>
  </si>
  <si>
    <t>https://podminky.urs.cz/item/CS_URS_2023_01/997013511</t>
  </si>
  <si>
    <t>12</t>
  </si>
  <si>
    <t>997013509</t>
  </si>
  <si>
    <t>Odvoz suti a vybouraných hmot na skládku nebo meziskládku se složením, na vzdálenost Příplatek k ceně za každý další i započatý 1 km přes 1 km</t>
  </si>
  <si>
    <t>-1401184111</t>
  </si>
  <si>
    <t>https://podminky.urs.cz/item/CS_URS_2023_01/997013509</t>
  </si>
  <si>
    <t>0,465*14 'Přepočtené koeficientem množství</t>
  </si>
  <si>
    <t>13</t>
  </si>
  <si>
    <t>M</t>
  </si>
  <si>
    <t>94620250</t>
  </si>
  <si>
    <t>poplatek za uložení směsného stavebního a demoličního odpadu zatříděného kódem 17 09 04</t>
  </si>
  <si>
    <t>-252709705</t>
  </si>
  <si>
    <t>998</t>
  </si>
  <si>
    <t>Přesun hmot</t>
  </si>
  <si>
    <t>14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</si>
  <si>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</si>
  <si>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</si>
  <si>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-1581329340</t>
  </si>
  <si>
    <t>https://podminky.urs.cz/item/CS_URS_2023_01/998018001</t>
  </si>
  <si>
    <t>PSV</t>
  </si>
  <si>
    <t>Práce a dodávky PSV</t>
  </si>
  <si>
    <t>781</t>
  </si>
  <si>
    <t>Dokončovací práce - obklady</t>
  </si>
  <si>
    <t>781121011</t>
  </si>
  <si>
    <t>Příprava podkladu před provedením obkladu nátěr penetrační na stěnu</t>
  </si>
  <si>
    <t>16</t>
  </si>
  <si>
    <t>31206296</t>
  </si>
  <si>
    <t>https://podminky.urs.cz/item/CS_URS_2023_01/781121011</t>
  </si>
  <si>
    <t>781473810</t>
  </si>
  <si>
    <t>Demontáž obkladů z dlaždic keramických lepených</t>
  </si>
  <si>
    <t>825540839</t>
  </si>
  <si>
    <t>https://podminky.urs.cz/item/CS_URS_2023_01/781473810</t>
  </si>
  <si>
    <t>17</t>
  </si>
  <si>
    <t>781474115</t>
  </si>
  <si>
    <t>Montáž obkladů vnitřních stěn z dlaždic keramických lepených flexibilním lepidlem maloformátových hladkých přes 22 do 25 ks/m2</t>
  </si>
  <si>
    <t>-2123114436</t>
  </si>
  <si>
    <t>https://podminky.urs.cz/item/CS_URS_2023_01/781474115</t>
  </si>
  <si>
    <t>18</t>
  </si>
  <si>
    <t>59761039</t>
  </si>
  <si>
    <t>obklad keramický hladký přes 22 do 25ks/m2</t>
  </si>
  <si>
    <t>32</t>
  </si>
  <si>
    <t>730843686</t>
  </si>
  <si>
    <t>2*1,1 'Přepočtené koeficientem množství</t>
  </si>
  <si>
    <t>19</t>
  </si>
  <si>
    <t>998781101</t>
  </si>
  <si>
    <t>Přesun hmot pro obklady keramické stanovený z hmotnosti přesunovaného materiálu vodorovná dopravní vzdálenost do 50 m v objektech výšky do 6 m</t>
  </si>
  <si>
    <t>1742496719</t>
  </si>
  <si>
    <t>https://podminky.urs.cz/item/CS_URS_2023_01/998781101</t>
  </si>
  <si>
    <t>784</t>
  </si>
  <si>
    <t>Dokončovací práce - malby a tapety</t>
  </si>
  <si>
    <t>20</t>
  </si>
  <si>
    <t>784111011</t>
  </si>
  <si>
    <t>Obroušení podkladu omítky v místnostech výšky do 3,80 m</t>
  </si>
  <si>
    <t>449705928</t>
  </si>
  <si>
    <t>https://podminky.urs.cz/item/CS_URS_2023_01/784111011</t>
  </si>
  <si>
    <t>784181102</t>
  </si>
  <si>
    <t>Penetrace podkladu jednonásobná základní pigmentovaná v místnostech výšky do 3,80 m</t>
  </si>
  <si>
    <t>1997719651</t>
  </si>
  <si>
    <t>https://podminky.urs.cz/item/CS_URS_2023_01/784181102</t>
  </si>
  <si>
    <t>22</t>
  </si>
  <si>
    <t>784221101</t>
  </si>
  <si>
    <t>Malby z malířských směsí otěruvzdorných za sucha dvojnásobné, bílé za sucha otěruvzdorné dobře v místnostech výšky do 3,80 m</t>
  </si>
  <si>
    <t>-1550985143</t>
  </si>
  <si>
    <t>https://podminky.urs.cz/item/CS_URS_2023_01/784221101</t>
  </si>
  <si>
    <t>Práce a dodávky M</t>
  </si>
  <si>
    <t>33.1-M</t>
  </si>
  <si>
    <t>Demontáže a montáže  jídelního výtahu</t>
  </si>
  <si>
    <t>23</t>
  </si>
  <si>
    <t>33.1-M.01</t>
  </si>
  <si>
    <t>Kompletní demontáž stávajícího jídelního výtahu včetně vodítek, ovládacích prvků a výtahového stroje s válcovanými nosníky nesoucí stroj a zařízení rozvodny včetně odvozu a ekologické likvidace</t>
  </si>
  <si>
    <t>R-položka</t>
  </si>
  <si>
    <t>64</t>
  </si>
  <si>
    <t>-1527461254</t>
  </si>
  <si>
    <t>24</t>
  </si>
  <si>
    <t>33.1-M.02</t>
  </si>
  <si>
    <t>Dodávka a montáž jídelního výtahu včetně dopravy podle technické specifikace, která je uvedena v technické zprávě čl. 4.4</t>
  </si>
  <si>
    <t>533758784</t>
  </si>
  <si>
    <t>58.1-M</t>
  </si>
  <si>
    <t>Revize, zkoušky, technická dokumentace</t>
  </si>
  <si>
    <t>25</t>
  </si>
  <si>
    <t>5801020-R</t>
  </si>
  <si>
    <t>Zajištění výchozí revizní zprávy stávajícího přívodního kabelu do rozvodny</t>
  </si>
  <si>
    <t>365880229</t>
  </si>
  <si>
    <t>26</t>
  </si>
  <si>
    <t>5811091-R</t>
  </si>
  <si>
    <t>Související zkoušky jídelního výtahu podle ČSN</t>
  </si>
  <si>
    <t>1763266049</t>
  </si>
  <si>
    <t>27</t>
  </si>
  <si>
    <t>5829999-R</t>
  </si>
  <si>
    <t>Technická dokumentace včetně certifikátu bezpečnostních komponent jídelního výtahu</t>
  </si>
  <si>
    <t>224391049</t>
  </si>
  <si>
    <t>VRN</t>
  </si>
  <si>
    <t>Vedlejší rozpočtové náklady</t>
  </si>
  <si>
    <t>VRN6</t>
  </si>
  <si>
    <t>Územní vlivy</t>
  </si>
  <si>
    <t>28</t>
  </si>
  <si>
    <t>065002000</t>
  </si>
  <si>
    <t>Mimostaveništní doprava materiálů</t>
  </si>
  <si>
    <t>…</t>
  </si>
  <si>
    <t>1024</t>
  </si>
  <si>
    <t>1777529266</t>
  </si>
  <si>
    <t>https://podminky.urs.cz/item/CS_URS_2023_01/065002000</t>
  </si>
  <si>
    <t>VRN7</t>
  </si>
  <si>
    <t>Provozní vlivy</t>
  </si>
  <si>
    <t>29</t>
  </si>
  <si>
    <t>071002000</t>
  </si>
  <si>
    <t>Provoz investora podle podmínek uvedených v tecnické zprávě čl. 4.6</t>
  </si>
  <si>
    <t>1941441953</t>
  </si>
  <si>
    <t>https://podminky.urs.cz/item/CS_URS_2023_01/071002000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</si>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</sst>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2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340235211" TargetMode="External" /><Relationship Id="rId2" Type="http://schemas.openxmlformats.org/officeDocument/2006/relationships/hyperlink" Target="https://podminky.urs.cz/item/CS_URS_2023_01/340236212" TargetMode="External" /><Relationship Id="rId3" Type="http://schemas.openxmlformats.org/officeDocument/2006/relationships/hyperlink" Target="https://podminky.urs.cz/item/CS_URS_2023_01/612325222" TargetMode="External" /><Relationship Id="rId4" Type="http://schemas.openxmlformats.org/officeDocument/2006/relationships/hyperlink" Target="https://podminky.urs.cz/item/CS_URS_2023_01/612325422" TargetMode="External" /><Relationship Id="rId5" Type="http://schemas.openxmlformats.org/officeDocument/2006/relationships/hyperlink" Target="https://podminky.urs.cz/item/CS_URS_2023_01/619995001" TargetMode="External" /><Relationship Id="rId6" Type="http://schemas.openxmlformats.org/officeDocument/2006/relationships/hyperlink" Target="https://podminky.urs.cz/item/CS_URS_2023_01/949101111" TargetMode="External" /><Relationship Id="rId7" Type="http://schemas.openxmlformats.org/officeDocument/2006/relationships/hyperlink" Target="https://podminky.urs.cz/item/CS_URS_2023_01/952902021" TargetMode="External" /><Relationship Id="rId8" Type="http://schemas.openxmlformats.org/officeDocument/2006/relationships/hyperlink" Target="https://podminky.urs.cz/item/CS_URS_2023_01/978013141" TargetMode="External" /><Relationship Id="rId9" Type="http://schemas.openxmlformats.org/officeDocument/2006/relationships/hyperlink" Target="https://podminky.urs.cz/item/CS_URS_2023_01/997013001" TargetMode="External" /><Relationship Id="rId10" Type="http://schemas.openxmlformats.org/officeDocument/2006/relationships/hyperlink" Target="https://podminky.urs.cz/item/CS_URS_2023_01/997013211" TargetMode="External" /><Relationship Id="rId11" Type="http://schemas.openxmlformats.org/officeDocument/2006/relationships/hyperlink" Target="https://podminky.urs.cz/item/CS_URS_2023_01/997013511" TargetMode="External" /><Relationship Id="rId12" Type="http://schemas.openxmlformats.org/officeDocument/2006/relationships/hyperlink" Target="https://podminky.urs.cz/item/CS_URS_2023_01/997013509" TargetMode="External" /><Relationship Id="rId13" Type="http://schemas.openxmlformats.org/officeDocument/2006/relationships/hyperlink" Target="https://podminky.urs.cz/item/CS_URS_2023_01/998018001" TargetMode="External" /><Relationship Id="rId14" Type="http://schemas.openxmlformats.org/officeDocument/2006/relationships/hyperlink" Target="https://podminky.urs.cz/item/CS_URS_2023_01/781121011" TargetMode="External" /><Relationship Id="rId15" Type="http://schemas.openxmlformats.org/officeDocument/2006/relationships/hyperlink" Target="https://podminky.urs.cz/item/CS_URS_2023_01/781473810" TargetMode="External" /><Relationship Id="rId16" Type="http://schemas.openxmlformats.org/officeDocument/2006/relationships/hyperlink" Target="https://podminky.urs.cz/item/CS_URS_2023_01/781474115" TargetMode="External" /><Relationship Id="rId17" Type="http://schemas.openxmlformats.org/officeDocument/2006/relationships/hyperlink" Target="https://podminky.urs.cz/item/CS_URS_2023_01/998781101" TargetMode="External" /><Relationship Id="rId18" Type="http://schemas.openxmlformats.org/officeDocument/2006/relationships/hyperlink" Target="https://podminky.urs.cz/item/CS_URS_2023_01/784111011" TargetMode="External" /><Relationship Id="rId19" Type="http://schemas.openxmlformats.org/officeDocument/2006/relationships/hyperlink" Target="https://podminky.urs.cz/item/CS_URS_2023_01/784181102" TargetMode="External" /><Relationship Id="rId20" Type="http://schemas.openxmlformats.org/officeDocument/2006/relationships/hyperlink" Target="https://podminky.urs.cz/item/CS_URS_2023_01/784221101" TargetMode="External" /><Relationship Id="rId21" Type="http://schemas.openxmlformats.org/officeDocument/2006/relationships/hyperlink" Target="https://podminky.urs.cz/item/CS_URS_2023_01/065002000" TargetMode="External" /><Relationship Id="rId22" Type="http://schemas.openxmlformats.org/officeDocument/2006/relationships/hyperlink" Target="https://podminky.urs.cz/item/CS_URS_2023_01/071002000" TargetMode="External" /><Relationship Id="rId2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19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27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28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29</v>
      </c>
      <c r="AL11" s="21"/>
      <c r="AM11" s="21"/>
      <c r="AN11" s="26" t="s">
        <v>19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31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29</v>
      </c>
      <c r="AL14" s="21"/>
      <c r="AM14" s="21"/>
      <c r="AN14" s="33" t="s">
        <v>31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33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29</v>
      </c>
      <c r="AL17" s="21"/>
      <c r="AM17" s="21"/>
      <c r="AN17" s="26" t="s">
        <v>35</v>
      </c>
      <c r="AO17" s="21"/>
      <c r="AP17" s="21"/>
      <c r="AQ17" s="21"/>
      <c r="AR17" s="19"/>
      <c r="BE17" s="30"/>
      <c r="BS17" s="16" t="s">
        <v>36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38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29</v>
      </c>
      <c r="AL20" s="21"/>
      <c r="AM20" s="21"/>
      <c r="AN20" s="26" t="s">
        <v>19</v>
      </c>
      <c r="AO20" s="21"/>
      <c r="AP20" s="21"/>
      <c r="AQ20" s="21"/>
      <c r="AR20" s="19"/>
      <c r="BE20" s="3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39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7.25" customHeight="1">
      <c r="B23" s="20"/>
      <c r="C23" s="21"/>
      <c r="D23" s="21"/>
      <c r="E23" s="35" t="s">
        <v>40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41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42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43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44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45</v>
      </c>
      <c r="E29" s="46"/>
      <c r="F29" s="31" t="s">
        <v>46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47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48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49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50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51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52</v>
      </c>
      <c r="U35" s="53"/>
      <c r="V35" s="53"/>
      <c r="W35" s="53"/>
      <c r="X35" s="55" t="s">
        <v>53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2" t="s">
        <v>54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1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094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MŠ Klostermanova – výměna malého nákladního výtahu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Klostermannova 1474/11, Děčín VI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23</v>
      </c>
      <c r="AJ47" s="39"/>
      <c r="AK47" s="39"/>
      <c r="AL47" s="39"/>
      <c r="AM47" s="71" t="str">
        <f>IF(AN8="","",AN8)</f>
        <v>14. 2. 2023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15" customHeight="1">
      <c r="A49" s="37"/>
      <c r="B49" s="38"/>
      <c r="C49" s="31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>Statutární město Děčín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32</v>
      </c>
      <c r="AJ49" s="39"/>
      <c r="AK49" s="39"/>
      <c r="AL49" s="39"/>
      <c r="AM49" s="72" t="str">
        <f>IF(E17="","",E17)</f>
        <v>Vladimír Vidai</v>
      </c>
      <c r="AN49" s="63"/>
      <c r="AO49" s="63"/>
      <c r="AP49" s="63"/>
      <c r="AQ49" s="39"/>
      <c r="AR49" s="43"/>
      <c r="AS49" s="73" t="s">
        <v>55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15.15" customHeight="1">
      <c r="A50" s="37"/>
      <c r="B50" s="38"/>
      <c r="C50" s="31" t="s">
        <v>30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37</v>
      </c>
      <c r="AJ50" s="39"/>
      <c r="AK50" s="39"/>
      <c r="AL50" s="39"/>
      <c r="AM50" s="72" t="str">
        <f>IF(E20="","",E20)</f>
        <v xml:space="preserve"> 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56</v>
      </c>
      <c r="D52" s="86"/>
      <c r="E52" s="86"/>
      <c r="F52" s="86"/>
      <c r="G52" s="86"/>
      <c r="H52" s="87"/>
      <c r="I52" s="88" t="s">
        <v>57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58</v>
      </c>
      <c r="AH52" s="86"/>
      <c r="AI52" s="86"/>
      <c r="AJ52" s="86"/>
      <c r="AK52" s="86"/>
      <c r="AL52" s="86"/>
      <c r="AM52" s="86"/>
      <c r="AN52" s="88" t="s">
        <v>59</v>
      </c>
      <c r="AO52" s="86"/>
      <c r="AP52" s="86"/>
      <c r="AQ52" s="90" t="s">
        <v>60</v>
      </c>
      <c r="AR52" s="43"/>
      <c r="AS52" s="91" t="s">
        <v>61</v>
      </c>
      <c r="AT52" s="92" t="s">
        <v>62</v>
      </c>
      <c r="AU52" s="92" t="s">
        <v>63</v>
      </c>
      <c r="AV52" s="92" t="s">
        <v>64</v>
      </c>
      <c r="AW52" s="92" t="s">
        <v>65</v>
      </c>
      <c r="AX52" s="92" t="s">
        <v>66</v>
      </c>
      <c r="AY52" s="92" t="s">
        <v>67</v>
      </c>
      <c r="AZ52" s="92" t="s">
        <v>68</v>
      </c>
      <c r="BA52" s="92" t="s">
        <v>69</v>
      </c>
      <c r="BB52" s="92" t="s">
        <v>70</v>
      </c>
      <c r="BC52" s="92" t="s">
        <v>71</v>
      </c>
      <c r="BD52" s="93" t="s">
        <v>72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73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ROUND(AG55,2)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ROUND(AS55,2)</f>
        <v>0</v>
      </c>
      <c r="AT54" s="105">
        <f>ROUND(SUM(AV54:AW54),2)</f>
        <v>0</v>
      </c>
      <c r="AU54" s="106">
        <f>ROUND(AU55,5)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ROUND(AZ55,2)</f>
        <v>0</v>
      </c>
      <c r="BA54" s="105">
        <f>ROUND(BA55,2)</f>
        <v>0</v>
      </c>
      <c r="BB54" s="105">
        <f>ROUND(BB55,2)</f>
        <v>0</v>
      </c>
      <c r="BC54" s="105">
        <f>ROUND(BC55,2)</f>
        <v>0</v>
      </c>
      <c r="BD54" s="107">
        <f>ROUND(BD55,2)</f>
        <v>0</v>
      </c>
      <c r="BE54" s="6"/>
      <c r="BS54" s="108" t="s">
        <v>74</v>
      </c>
      <c r="BT54" s="108" t="s">
        <v>75</v>
      </c>
      <c r="BV54" s="108" t="s">
        <v>76</v>
      </c>
      <c r="BW54" s="108" t="s">
        <v>5</v>
      </c>
      <c r="BX54" s="108" t="s">
        <v>77</v>
      </c>
      <c r="CL54" s="108" t="s">
        <v>19</v>
      </c>
    </row>
    <row r="55" spans="1:90" s="7" customFormat="1" ht="24.75" customHeight="1">
      <c r="A55" s="109" t="s">
        <v>78</v>
      </c>
      <c r="B55" s="110"/>
      <c r="C55" s="111"/>
      <c r="D55" s="112" t="s">
        <v>14</v>
      </c>
      <c r="E55" s="112"/>
      <c r="F55" s="112"/>
      <c r="G55" s="112"/>
      <c r="H55" s="112"/>
      <c r="I55" s="113"/>
      <c r="J55" s="112" t="s">
        <v>17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4">
        <f>'094 - MŠ Klostermanova – ...'!J28</f>
        <v>0</v>
      </c>
      <c r="AH55" s="113"/>
      <c r="AI55" s="113"/>
      <c r="AJ55" s="113"/>
      <c r="AK55" s="113"/>
      <c r="AL55" s="113"/>
      <c r="AM55" s="113"/>
      <c r="AN55" s="114">
        <f>SUM(AG55,AT55)</f>
        <v>0</v>
      </c>
      <c r="AO55" s="113"/>
      <c r="AP55" s="113"/>
      <c r="AQ55" s="115" t="s">
        <v>79</v>
      </c>
      <c r="AR55" s="116"/>
      <c r="AS55" s="117">
        <v>0</v>
      </c>
      <c r="AT55" s="118">
        <f>ROUND(SUM(AV55:AW55),2)</f>
        <v>0</v>
      </c>
      <c r="AU55" s="119">
        <f>'094 - MŠ Klostermanova – ...'!P88</f>
        <v>0</v>
      </c>
      <c r="AV55" s="118">
        <f>'094 - MŠ Klostermanova – ...'!J31</f>
        <v>0</v>
      </c>
      <c r="AW55" s="118">
        <f>'094 - MŠ Klostermanova – ...'!J32</f>
        <v>0</v>
      </c>
      <c r="AX55" s="118">
        <f>'094 - MŠ Klostermanova – ...'!J33</f>
        <v>0</v>
      </c>
      <c r="AY55" s="118">
        <f>'094 - MŠ Klostermanova – ...'!J34</f>
        <v>0</v>
      </c>
      <c r="AZ55" s="118">
        <f>'094 - MŠ Klostermanova – ...'!F31</f>
        <v>0</v>
      </c>
      <c r="BA55" s="118">
        <f>'094 - MŠ Klostermanova – ...'!F32</f>
        <v>0</v>
      </c>
      <c r="BB55" s="118">
        <f>'094 - MŠ Klostermanova – ...'!F33</f>
        <v>0</v>
      </c>
      <c r="BC55" s="118">
        <f>'094 - MŠ Klostermanova – ...'!F34</f>
        <v>0</v>
      </c>
      <c r="BD55" s="120">
        <f>'094 - MŠ Klostermanova – ...'!F35</f>
        <v>0</v>
      </c>
      <c r="BE55" s="7"/>
      <c r="BT55" s="121" t="s">
        <v>80</v>
      </c>
      <c r="BU55" s="121" t="s">
        <v>81</v>
      </c>
      <c r="BV55" s="121" t="s">
        <v>76</v>
      </c>
      <c r="BW55" s="121" t="s">
        <v>5</v>
      </c>
      <c r="BX55" s="121" t="s">
        <v>77</v>
      </c>
      <c r="CL55" s="121" t="s">
        <v>19</v>
      </c>
    </row>
    <row r="56" spans="1:57" s="2" customFormat="1" ht="30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3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s="2" customFormat="1" ht="6.95" customHeight="1">
      <c r="A57" s="37"/>
      <c r="B57" s="58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4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94 - MŠ Klostermanova –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5</v>
      </c>
    </row>
    <row r="3" spans="2:46" s="1" customFormat="1" ht="6.95" customHeight="1"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9"/>
      <c r="AT3" s="16" t="s">
        <v>82</v>
      </c>
    </row>
    <row r="4" spans="2:46" s="1" customFormat="1" ht="24.95" customHeight="1">
      <c r="B4" s="19"/>
      <c r="D4" s="124" t="s">
        <v>83</v>
      </c>
      <c r="L4" s="19"/>
      <c r="M4" s="125" t="s">
        <v>10</v>
      </c>
      <c r="AT4" s="16" t="s">
        <v>4</v>
      </c>
    </row>
    <row r="5" spans="2:12" s="1" customFormat="1" ht="6.95" customHeight="1">
      <c r="B5" s="19"/>
      <c r="L5" s="19"/>
    </row>
    <row r="6" spans="1:31" s="2" customFormat="1" ht="12" customHeight="1">
      <c r="A6" s="37"/>
      <c r="B6" s="43"/>
      <c r="C6" s="37"/>
      <c r="D6" s="126" t="s">
        <v>16</v>
      </c>
      <c r="E6" s="37"/>
      <c r="F6" s="37"/>
      <c r="G6" s="37"/>
      <c r="H6" s="37"/>
      <c r="I6" s="37"/>
      <c r="J6" s="37"/>
      <c r="K6" s="37"/>
      <c r="L6" s="12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2" customFormat="1" ht="16.5" customHeight="1">
      <c r="A7" s="37"/>
      <c r="B7" s="43"/>
      <c r="C7" s="37"/>
      <c r="D7" s="37"/>
      <c r="E7" s="128" t="s">
        <v>17</v>
      </c>
      <c r="F7" s="37"/>
      <c r="G7" s="37"/>
      <c r="H7" s="37"/>
      <c r="I7" s="37"/>
      <c r="J7" s="37"/>
      <c r="K7" s="37"/>
      <c r="L7" s="12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s="2" customFormat="1" ht="12">
      <c r="A8" s="37"/>
      <c r="B8" s="43"/>
      <c r="C8" s="37"/>
      <c r="D8" s="37"/>
      <c r="E8" s="37"/>
      <c r="F8" s="37"/>
      <c r="G8" s="37"/>
      <c r="H8" s="37"/>
      <c r="I8" s="37"/>
      <c r="J8" s="37"/>
      <c r="K8" s="37"/>
      <c r="L8" s="12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2" customHeight="1">
      <c r="A9" s="37"/>
      <c r="B9" s="43"/>
      <c r="C9" s="37"/>
      <c r="D9" s="126" t="s">
        <v>18</v>
      </c>
      <c r="E9" s="37"/>
      <c r="F9" s="129" t="s">
        <v>19</v>
      </c>
      <c r="G9" s="37"/>
      <c r="H9" s="37"/>
      <c r="I9" s="126" t="s">
        <v>20</v>
      </c>
      <c r="J9" s="129" t="s">
        <v>19</v>
      </c>
      <c r="K9" s="37"/>
      <c r="L9" s="12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26" t="s">
        <v>21</v>
      </c>
      <c r="E10" s="37"/>
      <c r="F10" s="129" t="s">
        <v>22</v>
      </c>
      <c r="G10" s="37"/>
      <c r="H10" s="37"/>
      <c r="I10" s="126" t="s">
        <v>23</v>
      </c>
      <c r="J10" s="130" t="str">
        <f>'Rekapitulace stavby'!AN8</f>
        <v>14. 2. 2023</v>
      </c>
      <c r="K10" s="37"/>
      <c r="L10" s="12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0.8" customHeight="1">
      <c r="A11" s="37"/>
      <c r="B11" s="43"/>
      <c r="C11" s="37"/>
      <c r="D11" s="37"/>
      <c r="E11" s="37"/>
      <c r="F11" s="37"/>
      <c r="G11" s="37"/>
      <c r="H11" s="37"/>
      <c r="I11" s="37"/>
      <c r="J11" s="37"/>
      <c r="K11" s="37"/>
      <c r="L11" s="12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26" t="s">
        <v>25</v>
      </c>
      <c r="E12" s="37"/>
      <c r="F12" s="37"/>
      <c r="G12" s="37"/>
      <c r="H12" s="37"/>
      <c r="I12" s="126" t="s">
        <v>26</v>
      </c>
      <c r="J12" s="129" t="s">
        <v>27</v>
      </c>
      <c r="K12" s="37"/>
      <c r="L12" s="12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8" customHeight="1">
      <c r="A13" s="37"/>
      <c r="B13" s="43"/>
      <c r="C13" s="37"/>
      <c r="D13" s="37"/>
      <c r="E13" s="129" t="s">
        <v>28</v>
      </c>
      <c r="F13" s="37"/>
      <c r="G13" s="37"/>
      <c r="H13" s="37"/>
      <c r="I13" s="126" t="s">
        <v>29</v>
      </c>
      <c r="J13" s="129" t="s">
        <v>19</v>
      </c>
      <c r="K13" s="37"/>
      <c r="L13" s="12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6.95" customHeight="1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12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26" t="s">
        <v>30</v>
      </c>
      <c r="E15" s="37"/>
      <c r="F15" s="37"/>
      <c r="G15" s="37"/>
      <c r="H15" s="37"/>
      <c r="I15" s="126" t="s">
        <v>26</v>
      </c>
      <c r="J15" s="32" t="str">
        <f>'Rekapitulace stavby'!AN13</f>
        <v>Vyplň údaj</v>
      </c>
      <c r="K15" s="37"/>
      <c r="L15" s="12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8" customHeight="1">
      <c r="A16" s="37"/>
      <c r="B16" s="43"/>
      <c r="C16" s="37"/>
      <c r="D16" s="37"/>
      <c r="E16" s="32" t="str">
        <f>'Rekapitulace stavby'!E14</f>
        <v>Vyplň údaj</v>
      </c>
      <c r="F16" s="129"/>
      <c r="G16" s="129"/>
      <c r="H16" s="129"/>
      <c r="I16" s="126" t="s">
        <v>29</v>
      </c>
      <c r="J16" s="32" t="str">
        <f>'Rekapitulace stavby'!AN14</f>
        <v>Vyplň údaj</v>
      </c>
      <c r="K16" s="37"/>
      <c r="L16" s="12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6.95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12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26" t="s">
        <v>32</v>
      </c>
      <c r="E18" s="37"/>
      <c r="F18" s="37"/>
      <c r="G18" s="37"/>
      <c r="H18" s="37"/>
      <c r="I18" s="126" t="s">
        <v>26</v>
      </c>
      <c r="J18" s="129" t="s">
        <v>33</v>
      </c>
      <c r="K18" s="37"/>
      <c r="L18" s="12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29" t="s">
        <v>34</v>
      </c>
      <c r="F19" s="37"/>
      <c r="G19" s="37"/>
      <c r="H19" s="37"/>
      <c r="I19" s="126" t="s">
        <v>29</v>
      </c>
      <c r="J19" s="129" t="s">
        <v>35</v>
      </c>
      <c r="K19" s="37"/>
      <c r="L19" s="12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12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26" t="s">
        <v>37</v>
      </c>
      <c r="E21" s="37"/>
      <c r="F21" s="37"/>
      <c r="G21" s="37"/>
      <c r="H21" s="37"/>
      <c r="I21" s="126" t="s">
        <v>26</v>
      </c>
      <c r="J21" s="129" t="str">
        <f>IF('Rekapitulace stavby'!AN19="","",'Rekapitulace stavby'!AN19)</f>
        <v/>
      </c>
      <c r="K21" s="37"/>
      <c r="L21" s="12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129" t="str">
        <f>IF('Rekapitulace stavby'!E20="","",'Rekapitulace stavby'!E20)</f>
        <v xml:space="preserve"> </v>
      </c>
      <c r="F22" s="37"/>
      <c r="G22" s="37"/>
      <c r="H22" s="37"/>
      <c r="I22" s="126" t="s">
        <v>29</v>
      </c>
      <c r="J22" s="129" t="str">
        <f>IF('Rekapitulace stavby'!AN20="","",'Rekapitulace stavby'!AN20)</f>
        <v/>
      </c>
      <c r="K22" s="37"/>
      <c r="L22" s="12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12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26" t="s">
        <v>39</v>
      </c>
      <c r="E24" s="37"/>
      <c r="F24" s="37"/>
      <c r="G24" s="37"/>
      <c r="H24" s="37"/>
      <c r="I24" s="37"/>
      <c r="J24" s="37"/>
      <c r="K24" s="37"/>
      <c r="L24" s="12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8" customFormat="1" ht="47.25" customHeight="1">
      <c r="A25" s="131"/>
      <c r="B25" s="132"/>
      <c r="C25" s="131"/>
      <c r="D25" s="131"/>
      <c r="E25" s="133" t="s">
        <v>40</v>
      </c>
      <c r="F25" s="133"/>
      <c r="G25" s="133"/>
      <c r="H25" s="133"/>
      <c r="I25" s="131"/>
      <c r="J25" s="131"/>
      <c r="K25" s="131"/>
      <c r="L25" s="134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12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135"/>
      <c r="E27" s="135"/>
      <c r="F27" s="135"/>
      <c r="G27" s="135"/>
      <c r="H27" s="135"/>
      <c r="I27" s="135"/>
      <c r="J27" s="135"/>
      <c r="K27" s="135"/>
      <c r="L27" s="12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25.4" customHeight="1">
      <c r="A28" s="37"/>
      <c r="B28" s="43"/>
      <c r="C28" s="37"/>
      <c r="D28" s="136" t="s">
        <v>41</v>
      </c>
      <c r="E28" s="37"/>
      <c r="F28" s="37"/>
      <c r="G28" s="37"/>
      <c r="H28" s="37"/>
      <c r="I28" s="37"/>
      <c r="J28" s="137">
        <f>ROUND(J88,2)</f>
        <v>0</v>
      </c>
      <c r="K28" s="37"/>
      <c r="L28" s="12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35"/>
      <c r="E29" s="135"/>
      <c r="F29" s="135"/>
      <c r="G29" s="135"/>
      <c r="H29" s="135"/>
      <c r="I29" s="135"/>
      <c r="J29" s="135"/>
      <c r="K29" s="135"/>
      <c r="L29" s="12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4.4" customHeight="1">
      <c r="A30" s="37"/>
      <c r="B30" s="43"/>
      <c r="C30" s="37"/>
      <c r="D30" s="37"/>
      <c r="E30" s="37"/>
      <c r="F30" s="138" t="s">
        <v>43</v>
      </c>
      <c r="G30" s="37"/>
      <c r="H30" s="37"/>
      <c r="I30" s="138" t="s">
        <v>42</v>
      </c>
      <c r="J30" s="138" t="s">
        <v>44</v>
      </c>
      <c r="K30" s="37"/>
      <c r="L30" s="12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4.4" customHeight="1">
      <c r="A31" s="37"/>
      <c r="B31" s="43"/>
      <c r="C31" s="37"/>
      <c r="D31" s="139" t="s">
        <v>45</v>
      </c>
      <c r="E31" s="126" t="s">
        <v>46</v>
      </c>
      <c r="F31" s="140">
        <f>ROUND((SUM(BE88:BE159)),2)</f>
        <v>0</v>
      </c>
      <c r="G31" s="37"/>
      <c r="H31" s="37"/>
      <c r="I31" s="141">
        <v>0.21</v>
      </c>
      <c r="J31" s="140">
        <f>ROUND(((SUM(BE88:BE159))*I31),2)</f>
        <v>0</v>
      </c>
      <c r="K31" s="37"/>
      <c r="L31" s="12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126" t="s">
        <v>47</v>
      </c>
      <c r="F32" s="140">
        <f>ROUND((SUM(BF88:BF159)),2)</f>
        <v>0</v>
      </c>
      <c r="G32" s="37"/>
      <c r="H32" s="37"/>
      <c r="I32" s="141">
        <v>0.15</v>
      </c>
      <c r="J32" s="140">
        <f>ROUND(((SUM(BF88:BF159))*I32),2)</f>
        <v>0</v>
      </c>
      <c r="K32" s="37"/>
      <c r="L32" s="12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37"/>
      <c r="E33" s="126" t="s">
        <v>48</v>
      </c>
      <c r="F33" s="140">
        <f>ROUND((SUM(BG88:BG159)),2)</f>
        <v>0</v>
      </c>
      <c r="G33" s="37"/>
      <c r="H33" s="37"/>
      <c r="I33" s="141">
        <v>0.21</v>
      </c>
      <c r="J33" s="140">
        <f>0</f>
        <v>0</v>
      </c>
      <c r="K33" s="37"/>
      <c r="L33" s="12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26" t="s">
        <v>49</v>
      </c>
      <c r="F34" s="140">
        <f>ROUND((SUM(BH88:BH159)),2)</f>
        <v>0</v>
      </c>
      <c r="G34" s="37"/>
      <c r="H34" s="37"/>
      <c r="I34" s="141">
        <v>0.15</v>
      </c>
      <c r="J34" s="140">
        <f>0</f>
        <v>0</v>
      </c>
      <c r="K34" s="37"/>
      <c r="L34" s="12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26" t="s">
        <v>50</v>
      </c>
      <c r="F35" s="140">
        <f>ROUND((SUM(BI88:BI159)),2)</f>
        <v>0</v>
      </c>
      <c r="G35" s="37"/>
      <c r="H35" s="37"/>
      <c r="I35" s="141">
        <v>0</v>
      </c>
      <c r="J35" s="140">
        <f>0</f>
        <v>0</v>
      </c>
      <c r="K35" s="37"/>
      <c r="L35" s="12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6.95" customHeight="1">
      <c r="A36" s="37"/>
      <c r="B36" s="43"/>
      <c r="C36" s="37"/>
      <c r="D36" s="37"/>
      <c r="E36" s="37"/>
      <c r="F36" s="37"/>
      <c r="G36" s="37"/>
      <c r="H36" s="37"/>
      <c r="I36" s="37"/>
      <c r="J36" s="37"/>
      <c r="K36" s="37"/>
      <c r="L36" s="12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25.4" customHeight="1">
      <c r="A37" s="37"/>
      <c r="B37" s="43"/>
      <c r="C37" s="142"/>
      <c r="D37" s="143" t="s">
        <v>51</v>
      </c>
      <c r="E37" s="144"/>
      <c r="F37" s="144"/>
      <c r="G37" s="145" t="s">
        <v>52</v>
      </c>
      <c r="H37" s="146" t="s">
        <v>53</v>
      </c>
      <c r="I37" s="144"/>
      <c r="J37" s="147">
        <f>SUM(J28:J35)</f>
        <v>0</v>
      </c>
      <c r="K37" s="148"/>
      <c r="L37" s="12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149"/>
      <c r="C38" s="150"/>
      <c r="D38" s="150"/>
      <c r="E38" s="150"/>
      <c r="F38" s="150"/>
      <c r="G38" s="150"/>
      <c r="H38" s="150"/>
      <c r="I38" s="150"/>
      <c r="J38" s="150"/>
      <c r="K38" s="150"/>
      <c r="L38" s="12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42" spans="1:31" s="2" customFormat="1" ht="6.95" customHeight="1">
      <c r="A42" s="37"/>
      <c r="B42" s="151"/>
      <c r="C42" s="152"/>
      <c r="D42" s="152"/>
      <c r="E42" s="152"/>
      <c r="F42" s="152"/>
      <c r="G42" s="152"/>
      <c r="H42" s="152"/>
      <c r="I42" s="152"/>
      <c r="J42" s="152"/>
      <c r="K42" s="152"/>
      <c r="L42" s="12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4.95" customHeight="1">
      <c r="A43" s="37"/>
      <c r="B43" s="38"/>
      <c r="C43" s="22" t="s">
        <v>84</v>
      </c>
      <c r="D43" s="39"/>
      <c r="E43" s="39"/>
      <c r="F43" s="39"/>
      <c r="G43" s="39"/>
      <c r="H43" s="39"/>
      <c r="I43" s="39"/>
      <c r="J43" s="39"/>
      <c r="K43" s="39"/>
      <c r="L43" s="12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6.95" customHeight="1">
      <c r="A44" s="37"/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12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12" customHeight="1">
      <c r="A45" s="37"/>
      <c r="B45" s="38"/>
      <c r="C45" s="31" t="s">
        <v>16</v>
      </c>
      <c r="D45" s="39"/>
      <c r="E45" s="39"/>
      <c r="F45" s="39"/>
      <c r="G45" s="39"/>
      <c r="H45" s="39"/>
      <c r="I45" s="39"/>
      <c r="J45" s="39"/>
      <c r="K45" s="39"/>
      <c r="L45" s="12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16.5" customHeight="1">
      <c r="A46" s="37"/>
      <c r="B46" s="38"/>
      <c r="C46" s="39"/>
      <c r="D46" s="39"/>
      <c r="E46" s="68" t="str">
        <f>E7</f>
        <v>MŠ Klostermanova – výměna malého nákladního výtahu</v>
      </c>
      <c r="F46" s="39"/>
      <c r="G46" s="39"/>
      <c r="H46" s="39"/>
      <c r="I46" s="39"/>
      <c r="J46" s="39"/>
      <c r="K46" s="39"/>
      <c r="L46" s="12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6.95" customHeight="1">
      <c r="A47" s="37"/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12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2" customHeight="1">
      <c r="A48" s="37"/>
      <c r="B48" s="38"/>
      <c r="C48" s="31" t="s">
        <v>21</v>
      </c>
      <c r="D48" s="39"/>
      <c r="E48" s="39"/>
      <c r="F48" s="26" t="str">
        <f>F10</f>
        <v>Klostermannova 1474/11, Děčín VI</v>
      </c>
      <c r="G48" s="39"/>
      <c r="H48" s="39"/>
      <c r="I48" s="31" t="s">
        <v>23</v>
      </c>
      <c r="J48" s="71" t="str">
        <f>IF(J10="","",J10)</f>
        <v>14. 2. 2023</v>
      </c>
      <c r="K48" s="39"/>
      <c r="L48" s="12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6.95" customHeight="1">
      <c r="A49" s="37"/>
      <c r="B49" s="38"/>
      <c r="C49" s="39"/>
      <c r="D49" s="39"/>
      <c r="E49" s="39"/>
      <c r="F49" s="39"/>
      <c r="G49" s="39"/>
      <c r="H49" s="39"/>
      <c r="I49" s="39"/>
      <c r="J49" s="39"/>
      <c r="K49" s="39"/>
      <c r="L49" s="12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5.15" customHeight="1">
      <c r="A50" s="37"/>
      <c r="B50" s="38"/>
      <c r="C50" s="31" t="s">
        <v>25</v>
      </c>
      <c r="D50" s="39"/>
      <c r="E50" s="39"/>
      <c r="F50" s="26" t="str">
        <f>E13</f>
        <v>Statutární město Děčín</v>
      </c>
      <c r="G50" s="39"/>
      <c r="H50" s="39"/>
      <c r="I50" s="31" t="s">
        <v>32</v>
      </c>
      <c r="J50" s="35" t="str">
        <f>E19</f>
        <v>Vladimír Vidai</v>
      </c>
      <c r="K50" s="39"/>
      <c r="L50" s="12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15.15" customHeight="1">
      <c r="A51" s="37"/>
      <c r="B51" s="38"/>
      <c r="C51" s="31" t="s">
        <v>30</v>
      </c>
      <c r="D51" s="39"/>
      <c r="E51" s="39"/>
      <c r="F51" s="26" t="str">
        <f>IF(E16="","",E16)</f>
        <v>Vyplň údaj</v>
      </c>
      <c r="G51" s="39"/>
      <c r="H51" s="39"/>
      <c r="I51" s="31" t="s">
        <v>37</v>
      </c>
      <c r="J51" s="35" t="str">
        <f>E22</f>
        <v xml:space="preserve"> </v>
      </c>
      <c r="K51" s="39"/>
      <c r="L51" s="12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0.3" customHeight="1">
      <c r="A52" s="37"/>
      <c r="B52" s="38"/>
      <c r="C52" s="39"/>
      <c r="D52" s="39"/>
      <c r="E52" s="39"/>
      <c r="F52" s="39"/>
      <c r="G52" s="39"/>
      <c r="H52" s="39"/>
      <c r="I52" s="39"/>
      <c r="J52" s="39"/>
      <c r="K52" s="39"/>
      <c r="L52" s="12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29.25" customHeight="1">
      <c r="A53" s="37"/>
      <c r="B53" s="38"/>
      <c r="C53" s="153" t="s">
        <v>85</v>
      </c>
      <c r="D53" s="154"/>
      <c r="E53" s="154"/>
      <c r="F53" s="154"/>
      <c r="G53" s="154"/>
      <c r="H53" s="154"/>
      <c r="I53" s="154"/>
      <c r="J53" s="155" t="s">
        <v>86</v>
      </c>
      <c r="K53" s="154"/>
      <c r="L53" s="12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0.3" customHeight="1">
      <c r="A54" s="37"/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12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47" s="2" customFormat="1" ht="22.8" customHeight="1">
      <c r="A55" s="37"/>
      <c r="B55" s="38"/>
      <c r="C55" s="156" t="s">
        <v>73</v>
      </c>
      <c r="D55" s="39"/>
      <c r="E55" s="39"/>
      <c r="F55" s="39"/>
      <c r="G55" s="39"/>
      <c r="H55" s="39"/>
      <c r="I55" s="39"/>
      <c r="J55" s="101">
        <f>J88</f>
        <v>0</v>
      </c>
      <c r="K55" s="39"/>
      <c r="L55" s="12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U55" s="16" t="s">
        <v>87</v>
      </c>
    </row>
    <row r="56" spans="1:31" s="9" customFormat="1" ht="24.95" customHeight="1">
      <c r="A56" s="9"/>
      <c r="B56" s="157"/>
      <c r="C56" s="158"/>
      <c r="D56" s="159" t="s">
        <v>88</v>
      </c>
      <c r="E56" s="160"/>
      <c r="F56" s="160"/>
      <c r="G56" s="160"/>
      <c r="H56" s="160"/>
      <c r="I56" s="160"/>
      <c r="J56" s="161">
        <f>J89</f>
        <v>0</v>
      </c>
      <c r="K56" s="158"/>
      <c r="L56" s="162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3"/>
      <c r="C57" s="164"/>
      <c r="D57" s="165" t="s">
        <v>89</v>
      </c>
      <c r="E57" s="166"/>
      <c r="F57" s="166"/>
      <c r="G57" s="166"/>
      <c r="H57" s="166"/>
      <c r="I57" s="166"/>
      <c r="J57" s="167">
        <f>J90</f>
        <v>0</v>
      </c>
      <c r="K57" s="164"/>
      <c r="L57" s="168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63"/>
      <c r="C58" s="164"/>
      <c r="D58" s="165" t="s">
        <v>90</v>
      </c>
      <c r="E58" s="166"/>
      <c r="F58" s="166"/>
      <c r="G58" s="166"/>
      <c r="H58" s="166"/>
      <c r="I58" s="166"/>
      <c r="J58" s="167">
        <f>J95</f>
        <v>0</v>
      </c>
      <c r="K58" s="164"/>
      <c r="L58" s="168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63"/>
      <c r="C59" s="164"/>
      <c r="D59" s="165" t="s">
        <v>91</v>
      </c>
      <c r="E59" s="166"/>
      <c r="F59" s="166"/>
      <c r="G59" s="166"/>
      <c r="H59" s="166"/>
      <c r="I59" s="166"/>
      <c r="J59" s="167">
        <f>J103</f>
        <v>0</v>
      </c>
      <c r="K59" s="164"/>
      <c r="L59" s="168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>
      <c r="A60" s="10"/>
      <c r="B60" s="163"/>
      <c r="C60" s="164"/>
      <c r="D60" s="165" t="s">
        <v>92</v>
      </c>
      <c r="E60" s="166"/>
      <c r="F60" s="166"/>
      <c r="G60" s="166"/>
      <c r="H60" s="166"/>
      <c r="I60" s="166"/>
      <c r="J60" s="167">
        <f>J111</f>
        <v>0</v>
      </c>
      <c r="K60" s="164"/>
      <c r="L60" s="168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10" customFormat="1" ht="19.9" customHeight="1">
      <c r="A61" s="10"/>
      <c r="B61" s="163"/>
      <c r="C61" s="164"/>
      <c r="D61" s="165" t="s">
        <v>93</v>
      </c>
      <c r="E61" s="166"/>
      <c r="F61" s="166"/>
      <c r="G61" s="166"/>
      <c r="H61" s="166"/>
      <c r="I61" s="166"/>
      <c r="J61" s="167">
        <f>J122</f>
        <v>0</v>
      </c>
      <c r="K61" s="164"/>
      <c r="L61" s="16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57"/>
      <c r="C62" s="158"/>
      <c r="D62" s="159" t="s">
        <v>94</v>
      </c>
      <c r="E62" s="160"/>
      <c r="F62" s="160"/>
      <c r="G62" s="160"/>
      <c r="H62" s="160"/>
      <c r="I62" s="160"/>
      <c r="J62" s="161">
        <f>J125</f>
        <v>0</v>
      </c>
      <c r="K62" s="158"/>
      <c r="L62" s="16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63"/>
      <c r="C63" s="164"/>
      <c r="D63" s="165" t="s">
        <v>95</v>
      </c>
      <c r="E63" s="166"/>
      <c r="F63" s="166"/>
      <c r="G63" s="166"/>
      <c r="H63" s="166"/>
      <c r="I63" s="166"/>
      <c r="J63" s="167">
        <f>J126</f>
        <v>0</v>
      </c>
      <c r="K63" s="164"/>
      <c r="L63" s="16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3"/>
      <c r="C64" s="164"/>
      <c r="D64" s="165" t="s">
        <v>96</v>
      </c>
      <c r="E64" s="166"/>
      <c r="F64" s="166"/>
      <c r="G64" s="166"/>
      <c r="H64" s="166"/>
      <c r="I64" s="166"/>
      <c r="J64" s="167">
        <f>J137</f>
        <v>0</v>
      </c>
      <c r="K64" s="164"/>
      <c r="L64" s="16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57"/>
      <c r="C65" s="158"/>
      <c r="D65" s="159" t="s">
        <v>97</v>
      </c>
      <c r="E65" s="160"/>
      <c r="F65" s="160"/>
      <c r="G65" s="160"/>
      <c r="H65" s="160"/>
      <c r="I65" s="160"/>
      <c r="J65" s="161">
        <f>J145</f>
        <v>0</v>
      </c>
      <c r="K65" s="158"/>
      <c r="L65" s="16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63"/>
      <c r="C66" s="164"/>
      <c r="D66" s="165" t="s">
        <v>98</v>
      </c>
      <c r="E66" s="166"/>
      <c r="F66" s="166"/>
      <c r="G66" s="166"/>
      <c r="H66" s="166"/>
      <c r="I66" s="166"/>
      <c r="J66" s="167">
        <f>J146</f>
        <v>0</v>
      </c>
      <c r="K66" s="164"/>
      <c r="L66" s="16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63"/>
      <c r="C67" s="164"/>
      <c r="D67" s="165" t="s">
        <v>99</v>
      </c>
      <c r="E67" s="166"/>
      <c r="F67" s="166"/>
      <c r="G67" s="166"/>
      <c r="H67" s="166"/>
      <c r="I67" s="166"/>
      <c r="J67" s="167">
        <f>J149</f>
        <v>0</v>
      </c>
      <c r="K67" s="164"/>
      <c r="L67" s="16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57"/>
      <c r="C68" s="158"/>
      <c r="D68" s="159" t="s">
        <v>100</v>
      </c>
      <c r="E68" s="160"/>
      <c r="F68" s="160"/>
      <c r="G68" s="160"/>
      <c r="H68" s="160"/>
      <c r="I68" s="160"/>
      <c r="J68" s="161">
        <f>J153</f>
        <v>0</v>
      </c>
      <c r="K68" s="158"/>
      <c r="L68" s="16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63"/>
      <c r="C69" s="164"/>
      <c r="D69" s="165" t="s">
        <v>101</v>
      </c>
      <c r="E69" s="166"/>
      <c r="F69" s="166"/>
      <c r="G69" s="166"/>
      <c r="H69" s="166"/>
      <c r="I69" s="166"/>
      <c r="J69" s="167">
        <f>J154</f>
        <v>0</v>
      </c>
      <c r="K69" s="164"/>
      <c r="L69" s="16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63"/>
      <c r="C70" s="164"/>
      <c r="D70" s="165" t="s">
        <v>102</v>
      </c>
      <c r="E70" s="166"/>
      <c r="F70" s="166"/>
      <c r="G70" s="166"/>
      <c r="H70" s="166"/>
      <c r="I70" s="166"/>
      <c r="J70" s="167">
        <f>J157</f>
        <v>0</v>
      </c>
      <c r="K70" s="164"/>
      <c r="L70" s="16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12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6.95" customHeight="1">
      <c r="A72" s="37"/>
      <c r="B72" s="58"/>
      <c r="C72" s="59"/>
      <c r="D72" s="59"/>
      <c r="E72" s="59"/>
      <c r="F72" s="59"/>
      <c r="G72" s="59"/>
      <c r="H72" s="59"/>
      <c r="I72" s="59"/>
      <c r="J72" s="59"/>
      <c r="K72" s="59"/>
      <c r="L72" s="12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6" spans="1:31" s="2" customFormat="1" ht="6.95" customHeight="1">
      <c r="A76" s="37"/>
      <c r="B76" s="60"/>
      <c r="C76" s="61"/>
      <c r="D76" s="61"/>
      <c r="E76" s="61"/>
      <c r="F76" s="61"/>
      <c r="G76" s="61"/>
      <c r="H76" s="61"/>
      <c r="I76" s="61"/>
      <c r="J76" s="61"/>
      <c r="K76" s="61"/>
      <c r="L76" s="12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24.95" customHeight="1">
      <c r="A77" s="37"/>
      <c r="B77" s="38"/>
      <c r="C77" s="22" t="s">
        <v>103</v>
      </c>
      <c r="D77" s="39"/>
      <c r="E77" s="39"/>
      <c r="F77" s="39"/>
      <c r="G77" s="39"/>
      <c r="H77" s="39"/>
      <c r="I77" s="39"/>
      <c r="J77" s="39"/>
      <c r="K77" s="39"/>
      <c r="L77" s="12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2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2" customHeight="1">
      <c r="A79" s="37"/>
      <c r="B79" s="38"/>
      <c r="C79" s="31" t="s">
        <v>16</v>
      </c>
      <c r="D79" s="39"/>
      <c r="E79" s="39"/>
      <c r="F79" s="39"/>
      <c r="G79" s="39"/>
      <c r="H79" s="39"/>
      <c r="I79" s="39"/>
      <c r="J79" s="39"/>
      <c r="K79" s="39"/>
      <c r="L79" s="12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6.5" customHeight="1">
      <c r="A80" s="37"/>
      <c r="B80" s="38"/>
      <c r="C80" s="39"/>
      <c r="D80" s="39"/>
      <c r="E80" s="68" t="str">
        <f>E7</f>
        <v>MŠ Klostermanova – výměna malého nákladního výtahu</v>
      </c>
      <c r="F80" s="39"/>
      <c r="G80" s="39"/>
      <c r="H80" s="39"/>
      <c r="I80" s="39"/>
      <c r="J80" s="39"/>
      <c r="K80" s="39"/>
      <c r="L80" s="12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6.95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2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2" customHeight="1">
      <c r="A82" s="37"/>
      <c r="B82" s="38"/>
      <c r="C82" s="31" t="s">
        <v>21</v>
      </c>
      <c r="D82" s="39"/>
      <c r="E82" s="39"/>
      <c r="F82" s="26" t="str">
        <f>F10</f>
        <v>Klostermannova 1474/11, Děčín VI</v>
      </c>
      <c r="G82" s="39"/>
      <c r="H82" s="39"/>
      <c r="I82" s="31" t="s">
        <v>23</v>
      </c>
      <c r="J82" s="71" t="str">
        <f>IF(J10="","",J10)</f>
        <v>14. 2. 2023</v>
      </c>
      <c r="K82" s="39"/>
      <c r="L82" s="12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12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5.15" customHeight="1">
      <c r="A84" s="37"/>
      <c r="B84" s="38"/>
      <c r="C84" s="31" t="s">
        <v>25</v>
      </c>
      <c r="D84" s="39"/>
      <c r="E84" s="39"/>
      <c r="F84" s="26" t="str">
        <f>E13</f>
        <v>Statutární město Děčín</v>
      </c>
      <c r="G84" s="39"/>
      <c r="H84" s="39"/>
      <c r="I84" s="31" t="s">
        <v>32</v>
      </c>
      <c r="J84" s="35" t="str">
        <f>E19</f>
        <v>Vladimír Vidai</v>
      </c>
      <c r="K84" s="39"/>
      <c r="L84" s="12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5.15" customHeight="1">
      <c r="A85" s="37"/>
      <c r="B85" s="38"/>
      <c r="C85" s="31" t="s">
        <v>30</v>
      </c>
      <c r="D85" s="39"/>
      <c r="E85" s="39"/>
      <c r="F85" s="26" t="str">
        <f>IF(E16="","",E16)</f>
        <v>Vyplň údaj</v>
      </c>
      <c r="G85" s="39"/>
      <c r="H85" s="39"/>
      <c r="I85" s="31" t="s">
        <v>37</v>
      </c>
      <c r="J85" s="35" t="str">
        <f>E22</f>
        <v xml:space="preserve"> </v>
      </c>
      <c r="K85" s="39"/>
      <c r="L85" s="12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0.3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12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11" customFormat="1" ht="29.25" customHeight="1">
      <c r="A87" s="169"/>
      <c r="B87" s="170"/>
      <c r="C87" s="171" t="s">
        <v>104</v>
      </c>
      <c r="D87" s="172" t="s">
        <v>60</v>
      </c>
      <c r="E87" s="172" t="s">
        <v>56</v>
      </c>
      <c r="F87" s="172" t="s">
        <v>57</v>
      </c>
      <c r="G87" s="172" t="s">
        <v>105</v>
      </c>
      <c r="H87" s="172" t="s">
        <v>106</v>
      </c>
      <c r="I87" s="172" t="s">
        <v>107</v>
      </c>
      <c r="J87" s="172" t="s">
        <v>86</v>
      </c>
      <c r="K87" s="173" t="s">
        <v>108</v>
      </c>
      <c r="L87" s="174"/>
      <c r="M87" s="91" t="s">
        <v>19</v>
      </c>
      <c r="N87" s="92" t="s">
        <v>45</v>
      </c>
      <c r="O87" s="92" t="s">
        <v>109</v>
      </c>
      <c r="P87" s="92" t="s">
        <v>110</v>
      </c>
      <c r="Q87" s="92" t="s">
        <v>111</v>
      </c>
      <c r="R87" s="92" t="s">
        <v>112</v>
      </c>
      <c r="S87" s="92" t="s">
        <v>113</v>
      </c>
      <c r="T87" s="93" t="s">
        <v>114</v>
      </c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</row>
    <row r="88" spans="1:63" s="2" customFormat="1" ht="22.8" customHeight="1">
      <c r="A88" s="37"/>
      <c r="B88" s="38"/>
      <c r="C88" s="98" t="s">
        <v>115</v>
      </c>
      <c r="D88" s="39"/>
      <c r="E88" s="39"/>
      <c r="F88" s="39"/>
      <c r="G88" s="39"/>
      <c r="H88" s="39"/>
      <c r="I88" s="39"/>
      <c r="J88" s="175">
        <f>BK88</f>
        <v>0</v>
      </c>
      <c r="K88" s="39"/>
      <c r="L88" s="43"/>
      <c r="M88" s="94"/>
      <c r="N88" s="176"/>
      <c r="O88" s="95"/>
      <c r="P88" s="177">
        <f>P89+P125+P145+P153</f>
        <v>0</v>
      </c>
      <c r="Q88" s="95"/>
      <c r="R88" s="177">
        <f>R89+R125+R145+R153</f>
        <v>0.8026116</v>
      </c>
      <c r="S88" s="95"/>
      <c r="T88" s="178">
        <f>T89+T125+T145+T153</f>
        <v>0.46523800000000004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16" t="s">
        <v>74</v>
      </c>
      <c r="AU88" s="16" t="s">
        <v>87</v>
      </c>
      <c r="BK88" s="179">
        <f>BK89+BK125+BK145+BK153</f>
        <v>0</v>
      </c>
    </row>
    <row r="89" spans="1:63" s="12" customFormat="1" ht="25.9" customHeight="1">
      <c r="A89" s="12"/>
      <c r="B89" s="180"/>
      <c r="C89" s="181"/>
      <c r="D89" s="182" t="s">
        <v>74</v>
      </c>
      <c r="E89" s="183" t="s">
        <v>116</v>
      </c>
      <c r="F89" s="183" t="s">
        <v>117</v>
      </c>
      <c r="G89" s="181"/>
      <c r="H89" s="181"/>
      <c r="I89" s="184"/>
      <c r="J89" s="185">
        <f>BK89</f>
        <v>0</v>
      </c>
      <c r="K89" s="181"/>
      <c r="L89" s="186"/>
      <c r="M89" s="187"/>
      <c r="N89" s="188"/>
      <c r="O89" s="188"/>
      <c r="P89" s="189">
        <f>P90+P95+P103+P111+P122</f>
        <v>0</v>
      </c>
      <c r="Q89" s="188"/>
      <c r="R89" s="189">
        <f>R90+R95+R103+R111+R122</f>
        <v>0.7588</v>
      </c>
      <c r="S89" s="188"/>
      <c r="T89" s="190">
        <f>T90+T95+T103+T111+T122</f>
        <v>0.40920000000000006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91" t="s">
        <v>80</v>
      </c>
      <c r="AT89" s="192" t="s">
        <v>74</v>
      </c>
      <c r="AU89" s="192" t="s">
        <v>75</v>
      </c>
      <c r="AY89" s="191" t="s">
        <v>118</v>
      </c>
      <c r="BK89" s="193">
        <f>BK90+BK95+BK103+BK111+BK122</f>
        <v>0</v>
      </c>
    </row>
    <row r="90" spans="1:63" s="12" customFormat="1" ht="22.8" customHeight="1">
      <c r="A90" s="12"/>
      <c r="B90" s="180"/>
      <c r="C90" s="181"/>
      <c r="D90" s="182" t="s">
        <v>74</v>
      </c>
      <c r="E90" s="194" t="s">
        <v>119</v>
      </c>
      <c r="F90" s="194" t="s">
        <v>120</v>
      </c>
      <c r="G90" s="181"/>
      <c r="H90" s="181"/>
      <c r="I90" s="184"/>
      <c r="J90" s="195">
        <f>BK90</f>
        <v>0</v>
      </c>
      <c r="K90" s="181"/>
      <c r="L90" s="186"/>
      <c r="M90" s="187"/>
      <c r="N90" s="188"/>
      <c r="O90" s="188"/>
      <c r="P90" s="189">
        <f>SUM(P91:P94)</f>
        <v>0</v>
      </c>
      <c r="Q90" s="188"/>
      <c r="R90" s="189">
        <f>SUM(R91:R94)</f>
        <v>0.46026</v>
      </c>
      <c r="S90" s="188"/>
      <c r="T90" s="190">
        <f>SUM(T91:T94)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91" t="s">
        <v>80</v>
      </c>
      <c r="AT90" s="192" t="s">
        <v>74</v>
      </c>
      <c r="AU90" s="192" t="s">
        <v>80</v>
      </c>
      <c r="AY90" s="191" t="s">
        <v>118</v>
      </c>
      <c r="BK90" s="193">
        <f>SUM(BK91:BK94)</f>
        <v>0</v>
      </c>
    </row>
    <row r="91" spans="1:65" s="2" customFormat="1" ht="21.75" customHeight="1">
      <c r="A91" s="37"/>
      <c r="B91" s="38"/>
      <c r="C91" s="196" t="s">
        <v>80</v>
      </c>
      <c r="D91" s="196" t="s">
        <v>121</v>
      </c>
      <c r="E91" s="197" t="s">
        <v>122</v>
      </c>
      <c r="F91" s="198" t="s">
        <v>123</v>
      </c>
      <c r="G91" s="199" t="s">
        <v>124</v>
      </c>
      <c r="H91" s="200">
        <v>12</v>
      </c>
      <c r="I91" s="201"/>
      <c r="J91" s="202">
        <f>ROUND(I91*H91,2)</f>
        <v>0</v>
      </c>
      <c r="K91" s="198" t="s">
        <v>125</v>
      </c>
      <c r="L91" s="43"/>
      <c r="M91" s="203" t="s">
        <v>19</v>
      </c>
      <c r="N91" s="204" t="s">
        <v>46</v>
      </c>
      <c r="O91" s="83"/>
      <c r="P91" s="205">
        <f>O91*H91</f>
        <v>0</v>
      </c>
      <c r="Q91" s="205">
        <v>0.00249</v>
      </c>
      <c r="R91" s="205">
        <f>Q91*H91</f>
        <v>0.02988</v>
      </c>
      <c r="S91" s="205">
        <v>0</v>
      </c>
      <c r="T91" s="206">
        <f>S91*H91</f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207" t="s">
        <v>126</v>
      </c>
      <c r="AT91" s="207" t="s">
        <v>121</v>
      </c>
      <c r="AU91" s="207" t="s">
        <v>82</v>
      </c>
      <c r="AY91" s="16" t="s">
        <v>118</v>
      </c>
      <c r="BE91" s="208">
        <f>IF(N91="základní",J91,0)</f>
        <v>0</v>
      </c>
      <c r="BF91" s="208">
        <f>IF(N91="snížená",J91,0)</f>
        <v>0</v>
      </c>
      <c r="BG91" s="208">
        <f>IF(N91="zákl. přenesená",J91,0)</f>
        <v>0</v>
      </c>
      <c r="BH91" s="208">
        <f>IF(N91="sníž. přenesená",J91,0)</f>
        <v>0</v>
      </c>
      <c r="BI91" s="208">
        <f>IF(N91="nulová",J91,0)</f>
        <v>0</v>
      </c>
      <c r="BJ91" s="16" t="s">
        <v>80</v>
      </c>
      <c r="BK91" s="208">
        <f>ROUND(I91*H91,2)</f>
        <v>0</v>
      </c>
      <c r="BL91" s="16" t="s">
        <v>126</v>
      </c>
      <c r="BM91" s="207" t="s">
        <v>127</v>
      </c>
    </row>
    <row r="92" spans="1:47" s="2" customFormat="1" ht="12">
      <c r="A92" s="37"/>
      <c r="B92" s="38"/>
      <c r="C92" s="39"/>
      <c r="D92" s="209" t="s">
        <v>128</v>
      </c>
      <c r="E92" s="39"/>
      <c r="F92" s="210" t="s">
        <v>129</v>
      </c>
      <c r="G92" s="39"/>
      <c r="H92" s="39"/>
      <c r="I92" s="211"/>
      <c r="J92" s="39"/>
      <c r="K92" s="39"/>
      <c r="L92" s="43"/>
      <c r="M92" s="212"/>
      <c r="N92" s="213"/>
      <c r="O92" s="83"/>
      <c r="P92" s="83"/>
      <c r="Q92" s="83"/>
      <c r="R92" s="83"/>
      <c r="S92" s="83"/>
      <c r="T92" s="84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16" t="s">
        <v>128</v>
      </c>
      <c r="AU92" s="16" t="s">
        <v>82</v>
      </c>
    </row>
    <row r="93" spans="1:65" s="2" customFormat="1" ht="24.15" customHeight="1">
      <c r="A93" s="37"/>
      <c r="B93" s="38"/>
      <c r="C93" s="196" t="s">
        <v>82</v>
      </c>
      <c r="D93" s="196" t="s">
        <v>121</v>
      </c>
      <c r="E93" s="197" t="s">
        <v>130</v>
      </c>
      <c r="F93" s="198" t="s">
        <v>131</v>
      </c>
      <c r="G93" s="199" t="s">
        <v>124</v>
      </c>
      <c r="H93" s="200">
        <v>18</v>
      </c>
      <c r="I93" s="201"/>
      <c r="J93" s="202">
        <f>ROUND(I93*H93,2)</f>
        <v>0</v>
      </c>
      <c r="K93" s="198" t="s">
        <v>125</v>
      </c>
      <c r="L93" s="43"/>
      <c r="M93" s="203" t="s">
        <v>19</v>
      </c>
      <c r="N93" s="204" t="s">
        <v>46</v>
      </c>
      <c r="O93" s="83"/>
      <c r="P93" s="205">
        <f>O93*H93</f>
        <v>0</v>
      </c>
      <c r="Q93" s="205">
        <v>0.02391</v>
      </c>
      <c r="R93" s="205">
        <f>Q93*H93</f>
        <v>0.43038</v>
      </c>
      <c r="S93" s="205">
        <v>0</v>
      </c>
      <c r="T93" s="206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207" t="s">
        <v>126</v>
      </c>
      <c r="AT93" s="207" t="s">
        <v>121</v>
      </c>
      <c r="AU93" s="207" t="s">
        <v>82</v>
      </c>
      <c r="AY93" s="16" t="s">
        <v>118</v>
      </c>
      <c r="BE93" s="208">
        <f>IF(N93="základní",J93,0)</f>
        <v>0</v>
      </c>
      <c r="BF93" s="208">
        <f>IF(N93="snížená",J93,0)</f>
        <v>0</v>
      </c>
      <c r="BG93" s="208">
        <f>IF(N93="zákl. přenesená",J93,0)</f>
        <v>0</v>
      </c>
      <c r="BH93" s="208">
        <f>IF(N93="sníž. přenesená",J93,0)</f>
        <v>0</v>
      </c>
      <c r="BI93" s="208">
        <f>IF(N93="nulová",J93,0)</f>
        <v>0</v>
      </c>
      <c r="BJ93" s="16" t="s">
        <v>80</v>
      </c>
      <c r="BK93" s="208">
        <f>ROUND(I93*H93,2)</f>
        <v>0</v>
      </c>
      <c r="BL93" s="16" t="s">
        <v>126</v>
      </c>
      <c r="BM93" s="207" t="s">
        <v>132</v>
      </c>
    </row>
    <row r="94" spans="1:47" s="2" customFormat="1" ht="12">
      <c r="A94" s="37"/>
      <c r="B94" s="38"/>
      <c r="C94" s="39"/>
      <c r="D94" s="209" t="s">
        <v>128</v>
      </c>
      <c r="E94" s="39"/>
      <c r="F94" s="210" t="s">
        <v>133</v>
      </c>
      <c r="G94" s="39"/>
      <c r="H94" s="39"/>
      <c r="I94" s="211"/>
      <c r="J94" s="39"/>
      <c r="K94" s="39"/>
      <c r="L94" s="43"/>
      <c r="M94" s="212"/>
      <c r="N94" s="213"/>
      <c r="O94" s="83"/>
      <c r="P94" s="83"/>
      <c r="Q94" s="83"/>
      <c r="R94" s="83"/>
      <c r="S94" s="83"/>
      <c r="T94" s="84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128</v>
      </c>
      <c r="AU94" s="16" t="s">
        <v>82</v>
      </c>
    </row>
    <row r="95" spans="1:63" s="12" customFormat="1" ht="22.8" customHeight="1">
      <c r="A95" s="12"/>
      <c r="B95" s="180"/>
      <c r="C95" s="181"/>
      <c r="D95" s="182" t="s">
        <v>74</v>
      </c>
      <c r="E95" s="194" t="s">
        <v>134</v>
      </c>
      <c r="F95" s="194" t="s">
        <v>135</v>
      </c>
      <c r="G95" s="181"/>
      <c r="H95" s="181"/>
      <c r="I95" s="184"/>
      <c r="J95" s="195">
        <f>BK95</f>
        <v>0</v>
      </c>
      <c r="K95" s="181"/>
      <c r="L95" s="186"/>
      <c r="M95" s="187"/>
      <c r="N95" s="188"/>
      <c r="O95" s="188"/>
      <c r="P95" s="189">
        <f>SUM(P96:P102)</f>
        <v>0</v>
      </c>
      <c r="Q95" s="188"/>
      <c r="R95" s="189">
        <f>SUM(R96:R102)</f>
        <v>0.29724000000000006</v>
      </c>
      <c r="S95" s="188"/>
      <c r="T95" s="190">
        <f>SUM(T96:T102)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91" t="s">
        <v>80</v>
      </c>
      <c r="AT95" s="192" t="s">
        <v>74</v>
      </c>
      <c r="AU95" s="192" t="s">
        <v>80</v>
      </c>
      <c r="AY95" s="191" t="s">
        <v>118</v>
      </c>
      <c r="BK95" s="193">
        <f>SUM(BK96:BK102)</f>
        <v>0</v>
      </c>
    </row>
    <row r="96" spans="1:65" s="2" customFormat="1" ht="24.15" customHeight="1">
      <c r="A96" s="37"/>
      <c r="B96" s="38"/>
      <c r="C96" s="196" t="s">
        <v>136</v>
      </c>
      <c r="D96" s="196" t="s">
        <v>121</v>
      </c>
      <c r="E96" s="197" t="s">
        <v>137</v>
      </c>
      <c r="F96" s="198" t="s">
        <v>138</v>
      </c>
      <c r="G96" s="199" t="s">
        <v>124</v>
      </c>
      <c r="H96" s="200">
        <v>8</v>
      </c>
      <c r="I96" s="201"/>
      <c r="J96" s="202">
        <f>ROUND(I96*H96,2)</f>
        <v>0</v>
      </c>
      <c r="K96" s="198" t="s">
        <v>125</v>
      </c>
      <c r="L96" s="43"/>
      <c r="M96" s="203" t="s">
        <v>19</v>
      </c>
      <c r="N96" s="204" t="s">
        <v>46</v>
      </c>
      <c r="O96" s="83"/>
      <c r="P96" s="205">
        <f>O96*H96</f>
        <v>0</v>
      </c>
      <c r="Q96" s="205">
        <v>0.0102</v>
      </c>
      <c r="R96" s="205">
        <f>Q96*H96</f>
        <v>0.0816</v>
      </c>
      <c r="S96" s="205">
        <v>0</v>
      </c>
      <c r="T96" s="206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207" t="s">
        <v>126</v>
      </c>
      <c r="AT96" s="207" t="s">
        <v>121</v>
      </c>
      <c r="AU96" s="207" t="s">
        <v>82</v>
      </c>
      <c r="AY96" s="16" t="s">
        <v>118</v>
      </c>
      <c r="BE96" s="208">
        <f>IF(N96="základní",J96,0)</f>
        <v>0</v>
      </c>
      <c r="BF96" s="208">
        <f>IF(N96="snížená",J96,0)</f>
        <v>0</v>
      </c>
      <c r="BG96" s="208">
        <f>IF(N96="zákl. přenesená",J96,0)</f>
        <v>0</v>
      </c>
      <c r="BH96" s="208">
        <f>IF(N96="sníž. přenesená",J96,0)</f>
        <v>0</v>
      </c>
      <c r="BI96" s="208">
        <f>IF(N96="nulová",J96,0)</f>
        <v>0</v>
      </c>
      <c r="BJ96" s="16" t="s">
        <v>80</v>
      </c>
      <c r="BK96" s="208">
        <f>ROUND(I96*H96,2)</f>
        <v>0</v>
      </c>
      <c r="BL96" s="16" t="s">
        <v>126</v>
      </c>
      <c r="BM96" s="207" t="s">
        <v>139</v>
      </c>
    </row>
    <row r="97" spans="1:47" s="2" customFormat="1" ht="12">
      <c r="A97" s="37"/>
      <c r="B97" s="38"/>
      <c r="C97" s="39"/>
      <c r="D97" s="209" t="s">
        <v>128</v>
      </c>
      <c r="E97" s="39"/>
      <c r="F97" s="210" t="s">
        <v>140</v>
      </c>
      <c r="G97" s="39"/>
      <c r="H97" s="39"/>
      <c r="I97" s="211"/>
      <c r="J97" s="39"/>
      <c r="K97" s="39"/>
      <c r="L97" s="43"/>
      <c r="M97" s="212"/>
      <c r="N97" s="213"/>
      <c r="O97" s="83"/>
      <c r="P97" s="83"/>
      <c r="Q97" s="83"/>
      <c r="R97" s="83"/>
      <c r="S97" s="83"/>
      <c r="T97" s="84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16" t="s">
        <v>128</v>
      </c>
      <c r="AU97" s="16" t="s">
        <v>82</v>
      </c>
    </row>
    <row r="98" spans="1:65" s="2" customFormat="1" ht="24.15" customHeight="1">
      <c r="A98" s="37"/>
      <c r="B98" s="38"/>
      <c r="C98" s="196" t="s">
        <v>126</v>
      </c>
      <c r="D98" s="196" t="s">
        <v>121</v>
      </c>
      <c r="E98" s="197" t="s">
        <v>141</v>
      </c>
      <c r="F98" s="198" t="s">
        <v>142</v>
      </c>
      <c r="G98" s="199" t="s">
        <v>143</v>
      </c>
      <c r="H98" s="200">
        <v>10.92</v>
      </c>
      <c r="I98" s="201"/>
      <c r="J98" s="202">
        <f>ROUND(I98*H98,2)</f>
        <v>0</v>
      </c>
      <c r="K98" s="198" t="s">
        <v>125</v>
      </c>
      <c r="L98" s="43"/>
      <c r="M98" s="203" t="s">
        <v>19</v>
      </c>
      <c r="N98" s="204" t="s">
        <v>46</v>
      </c>
      <c r="O98" s="83"/>
      <c r="P98" s="205">
        <f>O98*H98</f>
        <v>0</v>
      </c>
      <c r="Q98" s="205">
        <v>0.017</v>
      </c>
      <c r="R98" s="205">
        <f>Q98*H98</f>
        <v>0.18564</v>
      </c>
      <c r="S98" s="205">
        <v>0</v>
      </c>
      <c r="T98" s="206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07" t="s">
        <v>126</v>
      </c>
      <c r="AT98" s="207" t="s">
        <v>121</v>
      </c>
      <c r="AU98" s="207" t="s">
        <v>82</v>
      </c>
      <c r="AY98" s="16" t="s">
        <v>118</v>
      </c>
      <c r="BE98" s="208">
        <f>IF(N98="základní",J98,0)</f>
        <v>0</v>
      </c>
      <c r="BF98" s="208">
        <f>IF(N98="snížená",J98,0)</f>
        <v>0</v>
      </c>
      <c r="BG98" s="208">
        <f>IF(N98="zákl. přenesená",J98,0)</f>
        <v>0</v>
      </c>
      <c r="BH98" s="208">
        <f>IF(N98="sníž. přenesená",J98,0)</f>
        <v>0</v>
      </c>
      <c r="BI98" s="208">
        <f>IF(N98="nulová",J98,0)</f>
        <v>0</v>
      </c>
      <c r="BJ98" s="16" t="s">
        <v>80</v>
      </c>
      <c r="BK98" s="208">
        <f>ROUND(I98*H98,2)</f>
        <v>0</v>
      </c>
      <c r="BL98" s="16" t="s">
        <v>126</v>
      </c>
      <c r="BM98" s="207" t="s">
        <v>144</v>
      </c>
    </row>
    <row r="99" spans="1:47" s="2" customFormat="1" ht="12">
      <c r="A99" s="37"/>
      <c r="B99" s="38"/>
      <c r="C99" s="39"/>
      <c r="D99" s="209" t="s">
        <v>128</v>
      </c>
      <c r="E99" s="39"/>
      <c r="F99" s="210" t="s">
        <v>145</v>
      </c>
      <c r="G99" s="39"/>
      <c r="H99" s="39"/>
      <c r="I99" s="211"/>
      <c r="J99" s="39"/>
      <c r="K99" s="39"/>
      <c r="L99" s="43"/>
      <c r="M99" s="212"/>
      <c r="N99" s="213"/>
      <c r="O99" s="83"/>
      <c r="P99" s="83"/>
      <c r="Q99" s="83"/>
      <c r="R99" s="83"/>
      <c r="S99" s="83"/>
      <c r="T99" s="84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16" t="s">
        <v>128</v>
      </c>
      <c r="AU99" s="16" t="s">
        <v>82</v>
      </c>
    </row>
    <row r="100" spans="1:51" s="13" customFormat="1" ht="12">
      <c r="A100" s="13"/>
      <c r="B100" s="214"/>
      <c r="C100" s="215"/>
      <c r="D100" s="216" t="s">
        <v>146</v>
      </c>
      <c r="E100" s="217" t="s">
        <v>19</v>
      </c>
      <c r="F100" s="218" t="s">
        <v>147</v>
      </c>
      <c r="G100" s="215"/>
      <c r="H100" s="219">
        <v>10.92</v>
      </c>
      <c r="I100" s="220"/>
      <c r="J100" s="215"/>
      <c r="K100" s="215"/>
      <c r="L100" s="221"/>
      <c r="M100" s="222"/>
      <c r="N100" s="223"/>
      <c r="O100" s="223"/>
      <c r="P100" s="223"/>
      <c r="Q100" s="223"/>
      <c r="R100" s="223"/>
      <c r="S100" s="223"/>
      <c r="T100" s="22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25" t="s">
        <v>146</v>
      </c>
      <c r="AU100" s="225" t="s">
        <v>82</v>
      </c>
      <c r="AV100" s="13" t="s">
        <v>82</v>
      </c>
      <c r="AW100" s="13" t="s">
        <v>36</v>
      </c>
      <c r="AX100" s="13" t="s">
        <v>80</v>
      </c>
      <c r="AY100" s="225" t="s">
        <v>118</v>
      </c>
    </row>
    <row r="101" spans="1:65" s="2" customFormat="1" ht="16.5" customHeight="1">
      <c r="A101" s="37"/>
      <c r="B101" s="38"/>
      <c r="C101" s="196" t="s">
        <v>148</v>
      </c>
      <c r="D101" s="196" t="s">
        <v>121</v>
      </c>
      <c r="E101" s="197" t="s">
        <v>149</v>
      </c>
      <c r="F101" s="198" t="s">
        <v>150</v>
      </c>
      <c r="G101" s="199" t="s">
        <v>151</v>
      </c>
      <c r="H101" s="200">
        <v>20</v>
      </c>
      <c r="I101" s="201"/>
      <c r="J101" s="202">
        <f>ROUND(I101*H101,2)</f>
        <v>0</v>
      </c>
      <c r="K101" s="198" t="s">
        <v>125</v>
      </c>
      <c r="L101" s="43"/>
      <c r="M101" s="203" t="s">
        <v>19</v>
      </c>
      <c r="N101" s="204" t="s">
        <v>46</v>
      </c>
      <c r="O101" s="83"/>
      <c r="P101" s="205">
        <f>O101*H101</f>
        <v>0</v>
      </c>
      <c r="Q101" s="205">
        <v>0.0015</v>
      </c>
      <c r="R101" s="205">
        <f>Q101*H101</f>
        <v>0.03</v>
      </c>
      <c r="S101" s="205">
        <v>0</v>
      </c>
      <c r="T101" s="206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07" t="s">
        <v>126</v>
      </c>
      <c r="AT101" s="207" t="s">
        <v>121</v>
      </c>
      <c r="AU101" s="207" t="s">
        <v>82</v>
      </c>
      <c r="AY101" s="16" t="s">
        <v>118</v>
      </c>
      <c r="BE101" s="208">
        <f>IF(N101="základní",J101,0)</f>
        <v>0</v>
      </c>
      <c r="BF101" s="208">
        <f>IF(N101="snížená",J101,0)</f>
        <v>0</v>
      </c>
      <c r="BG101" s="208">
        <f>IF(N101="zákl. přenesená",J101,0)</f>
        <v>0</v>
      </c>
      <c r="BH101" s="208">
        <f>IF(N101="sníž. přenesená",J101,0)</f>
        <v>0</v>
      </c>
      <c r="BI101" s="208">
        <f>IF(N101="nulová",J101,0)</f>
        <v>0</v>
      </c>
      <c r="BJ101" s="16" t="s">
        <v>80</v>
      </c>
      <c r="BK101" s="208">
        <f>ROUND(I101*H101,2)</f>
        <v>0</v>
      </c>
      <c r="BL101" s="16" t="s">
        <v>126</v>
      </c>
      <c r="BM101" s="207" t="s">
        <v>152</v>
      </c>
    </row>
    <row r="102" spans="1:47" s="2" customFormat="1" ht="12">
      <c r="A102" s="37"/>
      <c r="B102" s="38"/>
      <c r="C102" s="39"/>
      <c r="D102" s="209" t="s">
        <v>128</v>
      </c>
      <c r="E102" s="39"/>
      <c r="F102" s="210" t="s">
        <v>153</v>
      </c>
      <c r="G102" s="39"/>
      <c r="H102" s="39"/>
      <c r="I102" s="211"/>
      <c r="J102" s="39"/>
      <c r="K102" s="39"/>
      <c r="L102" s="43"/>
      <c r="M102" s="212"/>
      <c r="N102" s="213"/>
      <c r="O102" s="83"/>
      <c r="P102" s="83"/>
      <c r="Q102" s="83"/>
      <c r="R102" s="83"/>
      <c r="S102" s="83"/>
      <c r="T102" s="84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6" t="s">
        <v>128</v>
      </c>
      <c r="AU102" s="16" t="s">
        <v>82</v>
      </c>
    </row>
    <row r="103" spans="1:63" s="12" customFormat="1" ht="22.8" customHeight="1">
      <c r="A103" s="12"/>
      <c r="B103" s="180"/>
      <c r="C103" s="181"/>
      <c r="D103" s="182" t="s">
        <v>74</v>
      </c>
      <c r="E103" s="194" t="s">
        <v>154</v>
      </c>
      <c r="F103" s="194" t="s">
        <v>155</v>
      </c>
      <c r="G103" s="181"/>
      <c r="H103" s="181"/>
      <c r="I103" s="184"/>
      <c r="J103" s="195">
        <f>BK103</f>
        <v>0</v>
      </c>
      <c r="K103" s="181"/>
      <c r="L103" s="186"/>
      <c r="M103" s="187"/>
      <c r="N103" s="188"/>
      <c r="O103" s="188"/>
      <c r="P103" s="189">
        <f>SUM(P104:P110)</f>
        <v>0</v>
      </c>
      <c r="Q103" s="188"/>
      <c r="R103" s="189">
        <f>SUM(R104:R110)</f>
        <v>0.0013</v>
      </c>
      <c r="S103" s="188"/>
      <c r="T103" s="190">
        <f>SUM(T104:T110)</f>
        <v>0.1092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191" t="s">
        <v>80</v>
      </c>
      <c r="AT103" s="192" t="s">
        <v>74</v>
      </c>
      <c r="AU103" s="192" t="s">
        <v>80</v>
      </c>
      <c r="AY103" s="191" t="s">
        <v>118</v>
      </c>
      <c r="BK103" s="193">
        <f>SUM(BK104:BK110)</f>
        <v>0</v>
      </c>
    </row>
    <row r="104" spans="1:65" s="2" customFormat="1" ht="24.15" customHeight="1">
      <c r="A104" s="37"/>
      <c r="B104" s="38"/>
      <c r="C104" s="196" t="s">
        <v>156</v>
      </c>
      <c r="D104" s="196" t="s">
        <v>121</v>
      </c>
      <c r="E104" s="197" t="s">
        <v>157</v>
      </c>
      <c r="F104" s="198" t="s">
        <v>158</v>
      </c>
      <c r="G104" s="199" t="s">
        <v>143</v>
      </c>
      <c r="H104" s="200">
        <v>10</v>
      </c>
      <c r="I104" s="201"/>
      <c r="J104" s="202">
        <f>ROUND(I104*H104,2)</f>
        <v>0</v>
      </c>
      <c r="K104" s="198" t="s">
        <v>125</v>
      </c>
      <c r="L104" s="43"/>
      <c r="M104" s="203" t="s">
        <v>19</v>
      </c>
      <c r="N104" s="204" t="s">
        <v>46</v>
      </c>
      <c r="O104" s="83"/>
      <c r="P104" s="205">
        <f>O104*H104</f>
        <v>0</v>
      </c>
      <c r="Q104" s="205">
        <v>0.00013</v>
      </c>
      <c r="R104" s="205">
        <f>Q104*H104</f>
        <v>0.0013</v>
      </c>
      <c r="S104" s="205">
        <v>0</v>
      </c>
      <c r="T104" s="206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207" t="s">
        <v>126</v>
      </c>
      <c r="AT104" s="207" t="s">
        <v>121</v>
      </c>
      <c r="AU104" s="207" t="s">
        <v>82</v>
      </c>
      <c r="AY104" s="16" t="s">
        <v>118</v>
      </c>
      <c r="BE104" s="208">
        <f>IF(N104="základní",J104,0)</f>
        <v>0</v>
      </c>
      <c r="BF104" s="208">
        <f>IF(N104="snížená",J104,0)</f>
        <v>0</v>
      </c>
      <c r="BG104" s="208">
        <f>IF(N104="zákl. přenesená",J104,0)</f>
        <v>0</v>
      </c>
      <c r="BH104" s="208">
        <f>IF(N104="sníž. přenesená",J104,0)</f>
        <v>0</v>
      </c>
      <c r="BI104" s="208">
        <f>IF(N104="nulová",J104,0)</f>
        <v>0</v>
      </c>
      <c r="BJ104" s="16" t="s">
        <v>80</v>
      </c>
      <c r="BK104" s="208">
        <f>ROUND(I104*H104,2)</f>
        <v>0</v>
      </c>
      <c r="BL104" s="16" t="s">
        <v>126</v>
      </c>
      <c r="BM104" s="207" t="s">
        <v>159</v>
      </c>
    </row>
    <row r="105" spans="1:47" s="2" customFormat="1" ht="12">
      <c r="A105" s="37"/>
      <c r="B105" s="38"/>
      <c r="C105" s="39"/>
      <c r="D105" s="209" t="s">
        <v>128</v>
      </c>
      <c r="E105" s="39"/>
      <c r="F105" s="210" t="s">
        <v>160</v>
      </c>
      <c r="G105" s="39"/>
      <c r="H105" s="39"/>
      <c r="I105" s="211"/>
      <c r="J105" s="39"/>
      <c r="K105" s="39"/>
      <c r="L105" s="43"/>
      <c r="M105" s="212"/>
      <c r="N105" s="213"/>
      <c r="O105" s="83"/>
      <c r="P105" s="83"/>
      <c r="Q105" s="83"/>
      <c r="R105" s="83"/>
      <c r="S105" s="83"/>
      <c r="T105" s="84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T105" s="16" t="s">
        <v>128</v>
      </c>
      <c r="AU105" s="16" t="s">
        <v>82</v>
      </c>
    </row>
    <row r="106" spans="1:65" s="2" customFormat="1" ht="16.5" customHeight="1">
      <c r="A106" s="37"/>
      <c r="B106" s="38"/>
      <c r="C106" s="196" t="s">
        <v>161</v>
      </c>
      <c r="D106" s="196" t="s">
        <v>121</v>
      </c>
      <c r="E106" s="197" t="s">
        <v>162</v>
      </c>
      <c r="F106" s="198" t="s">
        <v>163</v>
      </c>
      <c r="G106" s="199" t="s">
        <v>143</v>
      </c>
      <c r="H106" s="200">
        <v>100</v>
      </c>
      <c r="I106" s="201"/>
      <c r="J106" s="202">
        <f>ROUND(I106*H106,2)</f>
        <v>0</v>
      </c>
      <c r="K106" s="198" t="s">
        <v>125</v>
      </c>
      <c r="L106" s="43"/>
      <c r="M106" s="203" t="s">
        <v>19</v>
      </c>
      <c r="N106" s="204" t="s">
        <v>46</v>
      </c>
      <c r="O106" s="83"/>
      <c r="P106" s="205">
        <f>O106*H106</f>
        <v>0</v>
      </c>
      <c r="Q106" s="205">
        <v>0</v>
      </c>
      <c r="R106" s="205">
        <f>Q106*H106</f>
        <v>0</v>
      </c>
      <c r="S106" s="205">
        <v>0</v>
      </c>
      <c r="T106" s="206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207" t="s">
        <v>126</v>
      </c>
      <c r="AT106" s="207" t="s">
        <v>121</v>
      </c>
      <c r="AU106" s="207" t="s">
        <v>82</v>
      </c>
      <c r="AY106" s="16" t="s">
        <v>118</v>
      </c>
      <c r="BE106" s="208">
        <f>IF(N106="základní",J106,0)</f>
        <v>0</v>
      </c>
      <c r="BF106" s="208">
        <f>IF(N106="snížená",J106,0)</f>
        <v>0</v>
      </c>
      <c r="BG106" s="208">
        <f>IF(N106="zákl. přenesená",J106,0)</f>
        <v>0</v>
      </c>
      <c r="BH106" s="208">
        <f>IF(N106="sníž. přenesená",J106,0)</f>
        <v>0</v>
      </c>
      <c r="BI106" s="208">
        <f>IF(N106="nulová",J106,0)</f>
        <v>0</v>
      </c>
      <c r="BJ106" s="16" t="s">
        <v>80</v>
      </c>
      <c r="BK106" s="208">
        <f>ROUND(I106*H106,2)</f>
        <v>0</v>
      </c>
      <c r="BL106" s="16" t="s">
        <v>126</v>
      </c>
      <c r="BM106" s="207" t="s">
        <v>164</v>
      </c>
    </row>
    <row r="107" spans="1:47" s="2" customFormat="1" ht="12">
      <c r="A107" s="37"/>
      <c r="B107" s="38"/>
      <c r="C107" s="39"/>
      <c r="D107" s="209" t="s">
        <v>128</v>
      </c>
      <c r="E107" s="39"/>
      <c r="F107" s="210" t="s">
        <v>165</v>
      </c>
      <c r="G107" s="39"/>
      <c r="H107" s="39"/>
      <c r="I107" s="211"/>
      <c r="J107" s="39"/>
      <c r="K107" s="39"/>
      <c r="L107" s="43"/>
      <c r="M107" s="212"/>
      <c r="N107" s="213"/>
      <c r="O107" s="83"/>
      <c r="P107" s="83"/>
      <c r="Q107" s="83"/>
      <c r="R107" s="83"/>
      <c r="S107" s="83"/>
      <c r="T107" s="84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T107" s="16" t="s">
        <v>128</v>
      </c>
      <c r="AU107" s="16" t="s">
        <v>82</v>
      </c>
    </row>
    <row r="108" spans="1:65" s="2" customFormat="1" ht="24.15" customHeight="1">
      <c r="A108" s="37"/>
      <c r="B108" s="38"/>
      <c r="C108" s="196" t="s">
        <v>166</v>
      </c>
      <c r="D108" s="196" t="s">
        <v>121</v>
      </c>
      <c r="E108" s="197" t="s">
        <v>167</v>
      </c>
      <c r="F108" s="198" t="s">
        <v>168</v>
      </c>
      <c r="G108" s="199" t="s">
        <v>143</v>
      </c>
      <c r="H108" s="200">
        <v>10.92</v>
      </c>
      <c r="I108" s="201"/>
      <c r="J108" s="202">
        <f>ROUND(I108*H108,2)</f>
        <v>0</v>
      </c>
      <c r="K108" s="198" t="s">
        <v>125</v>
      </c>
      <c r="L108" s="43"/>
      <c r="M108" s="203" t="s">
        <v>19</v>
      </c>
      <c r="N108" s="204" t="s">
        <v>46</v>
      </c>
      <c r="O108" s="83"/>
      <c r="P108" s="205">
        <f>O108*H108</f>
        <v>0</v>
      </c>
      <c r="Q108" s="205">
        <v>0</v>
      </c>
      <c r="R108" s="205">
        <f>Q108*H108</f>
        <v>0</v>
      </c>
      <c r="S108" s="205">
        <v>0.01</v>
      </c>
      <c r="T108" s="206">
        <f>S108*H108</f>
        <v>0.1092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207" t="s">
        <v>126</v>
      </c>
      <c r="AT108" s="207" t="s">
        <v>121</v>
      </c>
      <c r="AU108" s="207" t="s">
        <v>82</v>
      </c>
      <c r="AY108" s="16" t="s">
        <v>118</v>
      </c>
      <c r="BE108" s="208">
        <f>IF(N108="základní",J108,0)</f>
        <v>0</v>
      </c>
      <c r="BF108" s="208">
        <f>IF(N108="snížená",J108,0)</f>
        <v>0</v>
      </c>
      <c r="BG108" s="208">
        <f>IF(N108="zákl. přenesená",J108,0)</f>
        <v>0</v>
      </c>
      <c r="BH108" s="208">
        <f>IF(N108="sníž. přenesená",J108,0)</f>
        <v>0</v>
      </c>
      <c r="BI108" s="208">
        <f>IF(N108="nulová",J108,0)</f>
        <v>0</v>
      </c>
      <c r="BJ108" s="16" t="s">
        <v>80</v>
      </c>
      <c r="BK108" s="208">
        <f>ROUND(I108*H108,2)</f>
        <v>0</v>
      </c>
      <c r="BL108" s="16" t="s">
        <v>126</v>
      </c>
      <c r="BM108" s="207" t="s">
        <v>169</v>
      </c>
    </row>
    <row r="109" spans="1:47" s="2" customFormat="1" ht="12">
      <c r="A109" s="37"/>
      <c r="B109" s="38"/>
      <c r="C109" s="39"/>
      <c r="D109" s="209" t="s">
        <v>128</v>
      </c>
      <c r="E109" s="39"/>
      <c r="F109" s="210" t="s">
        <v>170</v>
      </c>
      <c r="G109" s="39"/>
      <c r="H109" s="39"/>
      <c r="I109" s="211"/>
      <c r="J109" s="39"/>
      <c r="K109" s="39"/>
      <c r="L109" s="43"/>
      <c r="M109" s="212"/>
      <c r="N109" s="213"/>
      <c r="O109" s="83"/>
      <c r="P109" s="83"/>
      <c r="Q109" s="83"/>
      <c r="R109" s="83"/>
      <c r="S109" s="83"/>
      <c r="T109" s="84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16" t="s">
        <v>128</v>
      </c>
      <c r="AU109" s="16" t="s">
        <v>82</v>
      </c>
    </row>
    <row r="110" spans="1:51" s="13" customFormat="1" ht="12">
      <c r="A110" s="13"/>
      <c r="B110" s="214"/>
      <c r="C110" s="215"/>
      <c r="D110" s="216" t="s">
        <v>146</v>
      </c>
      <c r="E110" s="217" t="s">
        <v>19</v>
      </c>
      <c r="F110" s="218" t="s">
        <v>147</v>
      </c>
      <c r="G110" s="215"/>
      <c r="H110" s="219">
        <v>10.92</v>
      </c>
      <c r="I110" s="220"/>
      <c r="J110" s="215"/>
      <c r="K110" s="215"/>
      <c r="L110" s="221"/>
      <c r="M110" s="222"/>
      <c r="N110" s="223"/>
      <c r="O110" s="223"/>
      <c r="P110" s="223"/>
      <c r="Q110" s="223"/>
      <c r="R110" s="223"/>
      <c r="S110" s="223"/>
      <c r="T110" s="22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5" t="s">
        <v>146</v>
      </c>
      <c r="AU110" s="225" t="s">
        <v>82</v>
      </c>
      <c r="AV110" s="13" t="s">
        <v>82</v>
      </c>
      <c r="AW110" s="13" t="s">
        <v>36</v>
      </c>
      <c r="AX110" s="13" t="s">
        <v>80</v>
      </c>
      <c r="AY110" s="225" t="s">
        <v>118</v>
      </c>
    </row>
    <row r="111" spans="1:63" s="12" customFormat="1" ht="22.8" customHeight="1">
      <c r="A111" s="12"/>
      <c r="B111" s="180"/>
      <c r="C111" s="181"/>
      <c r="D111" s="182" t="s">
        <v>74</v>
      </c>
      <c r="E111" s="194" t="s">
        <v>171</v>
      </c>
      <c r="F111" s="194" t="s">
        <v>172</v>
      </c>
      <c r="G111" s="181"/>
      <c r="H111" s="181"/>
      <c r="I111" s="184"/>
      <c r="J111" s="195">
        <f>BK111</f>
        <v>0</v>
      </c>
      <c r="K111" s="181"/>
      <c r="L111" s="186"/>
      <c r="M111" s="187"/>
      <c r="N111" s="188"/>
      <c r="O111" s="188"/>
      <c r="P111" s="189">
        <f>SUM(P112:P121)</f>
        <v>0</v>
      </c>
      <c r="Q111" s="188"/>
      <c r="R111" s="189">
        <f>SUM(R112:R121)</f>
        <v>0</v>
      </c>
      <c r="S111" s="188"/>
      <c r="T111" s="190">
        <f>SUM(T112:T121)</f>
        <v>0.30000000000000004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191" t="s">
        <v>80</v>
      </c>
      <c r="AT111" s="192" t="s">
        <v>74</v>
      </c>
      <c r="AU111" s="192" t="s">
        <v>80</v>
      </c>
      <c r="AY111" s="191" t="s">
        <v>118</v>
      </c>
      <c r="BK111" s="193">
        <f>SUM(BK112:BK121)</f>
        <v>0</v>
      </c>
    </row>
    <row r="112" spans="1:65" s="2" customFormat="1" ht="33" customHeight="1">
      <c r="A112" s="37"/>
      <c r="B112" s="38"/>
      <c r="C112" s="196" t="s">
        <v>154</v>
      </c>
      <c r="D112" s="196" t="s">
        <v>121</v>
      </c>
      <c r="E112" s="197" t="s">
        <v>173</v>
      </c>
      <c r="F112" s="198" t="s">
        <v>174</v>
      </c>
      <c r="G112" s="199" t="s">
        <v>175</v>
      </c>
      <c r="H112" s="200">
        <v>0.2</v>
      </c>
      <c r="I112" s="201"/>
      <c r="J112" s="202">
        <f>ROUND(I112*H112,2)</f>
        <v>0</v>
      </c>
      <c r="K112" s="198" t="s">
        <v>125</v>
      </c>
      <c r="L112" s="43"/>
      <c r="M112" s="203" t="s">
        <v>19</v>
      </c>
      <c r="N112" s="204" t="s">
        <v>46</v>
      </c>
      <c r="O112" s="83"/>
      <c r="P112" s="205">
        <f>O112*H112</f>
        <v>0</v>
      </c>
      <c r="Q112" s="205">
        <v>0</v>
      </c>
      <c r="R112" s="205">
        <f>Q112*H112</f>
        <v>0</v>
      </c>
      <c r="S112" s="205">
        <v>1.5</v>
      </c>
      <c r="T112" s="206">
        <f>S112*H112</f>
        <v>0.30000000000000004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207" t="s">
        <v>126</v>
      </c>
      <c r="AT112" s="207" t="s">
        <v>121</v>
      </c>
      <c r="AU112" s="207" t="s">
        <v>82</v>
      </c>
      <c r="AY112" s="16" t="s">
        <v>118</v>
      </c>
      <c r="BE112" s="208">
        <f>IF(N112="základní",J112,0)</f>
        <v>0</v>
      </c>
      <c r="BF112" s="208">
        <f>IF(N112="snížená",J112,0)</f>
        <v>0</v>
      </c>
      <c r="BG112" s="208">
        <f>IF(N112="zákl. přenesená",J112,0)</f>
        <v>0</v>
      </c>
      <c r="BH112" s="208">
        <f>IF(N112="sníž. přenesená",J112,0)</f>
        <v>0</v>
      </c>
      <c r="BI112" s="208">
        <f>IF(N112="nulová",J112,0)</f>
        <v>0</v>
      </c>
      <c r="BJ112" s="16" t="s">
        <v>80</v>
      </c>
      <c r="BK112" s="208">
        <f>ROUND(I112*H112,2)</f>
        <v>0</v>
      </c>
      <c r="BL112" s="16" t="s">
        <v>126</v>
      </c>
      <c r="BM112" s="207" t="s">
        <v>176</v>
      </c>
    </row>
    <row r="113" spans="1:47" s="2" customFormat="1" ht="12">
      <c r="A113" s="37"/>
      <c r="B113" s="38"/>
      <c r="C113" s="39"/>
      <c r="D113" s="209" t="s">
        <v>128</v>
      </c>
      <c r="E113" s="39"/>
      <c r="F113" s="210" t="s">
        <v>177</v>
      </c>
      <c r="G113" s="39"/>
      <c r="H113" s="39"/>
      <c r="I113" s="211"/>
      <c r="J113" s="39"/>
      <c r="K113" s="39"/>
      <c r="L113" s="43"/>
      <c r="M113" s="212"/>
      <c r="N113" s="213"/>
      <c r="O113" s="83"/>
      <c r="P113" s="83"/>
      <c r="Q113" s="83"/>
      <c r="R113" s="83"/>
      <c r="S113" s="83"/>
      <c r="T113" s="84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T113" s="16" t="s">
        <v>128</v>
      </c>
      <c r="AU113" s="16" t="s">
        <v>82</v>
      </c>
    </row>
    <row r="114" spans="1:65" s="2" customFormat="1" ht="24.15" customHeight="1">
      <c r="A114" s="37"/>
      <c r="B114" s="38"/>
      <c r="C114" s="196" t="s">
        <v>178</v>
      </c>
      <c r="D114" s="196" t="s">
        <v>121</v>
      </c>
      <c r="E114" s="197" t="s">
        <v>179</v>
      </c>
      <c r="F114" s="198" t="s">
        <v>180</v>
      </c>
      <c r="G114" s="199" t="s">
        <v>181</v>
      </c>
      <c r="H114" s="200">
        <v>0.465</v>
      </c>
      <c r="I114" s="201"/>
      <c r="J114" s="202">
        <f>ROUND(I114*H114,2)</f>
        <v>0</v>
      </c>
      <c r="K114" s="198" t="s">
        <v>125</v>
      </c>
      <c r="L114" s="43"/>
      <c r="M114" s="203" t="s">
        <v>19</v>
      </c>
      <c r="N114" s="204" t="s">
        <v>46</v>
      </c>
      <c r="O114" s="83"/>
      <c r="P114" s="205">
        <f>O114*H114</f>
        <v>0</v>
      </c>
      <c r="Q114" s="205">
        <v>0</v>
      </c>
      <c r="R114" s="205">
        <f>Q114*H114</f>
        <v>0</v>
      </c>
      <c r="S114" s="205">
        <v>0</v>
      </c>
      <c r="T114" s="206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207" t="s">
        <v>126</v>
      </c>
      <c r="AT114" s="207" t="s">
        <v>121</v>
      </c>
      <c r="AU114" s="207" t="s">
        <v>82</v>
      </c>
      <c r="AY114" s="16" t="s">
        <v>118</v>
      </c>
      <c r="BE114" s="208">
        <f>IF(N114="základní",J114,0)</f>
        <v>0</v>
      </c>
      <c r="BF114" s="208">
        <f>IF(N114="snížená",J114,0)</f>
        <v>0</v>
      </c>
      <c r="BG114" s="208">
        <f>IF(N114="zákl. přenesená",J114,0)</f>
        <v>0</v>
      </c>
      <c r="BH114" s="208">
        <f>IF(N114="sníž. přenesená",J114,0)</f>
        <v>0</v>
      </c>
      <c r="BI114" s="208">
        <f>IF(N114="nulová",J114,0)</f>
        <v>0</v>
      </c>
      <c r="BJ114" s="16" t="s">
        <v>80</v>
      </c>
      <c r="BK114" s="208">
        <f>ROUND(I114*H114,2)</f>
        <v>0</v>
      </c>
      <c r="BL114" s="16" t="s">
        <v>126</v>
      </c>
      <c r="BM114" s="207" t="s">
        <v>182</v>
      </c>
    </row>
    <row r="115" spans="1:47" s="2" customFormat="1" ht="12">
      <c r="A115" s="37"/>
      <c r="B115" s="38"/>
      <c r="C115" s="39"/>
      <c r="D115" s="209" t="s">
        <v>128</v>
      </c>
      <c r="E115" s="39"/>
      <c r="F115" s="210" t="s">
        <v>183</v>
      </c>
      <c r="G115" s="39"/>
      <c r="H115" s="39"/>
      <c r="I115" s="211"/>
      <c r="J115" s="39"/>
      <c r="K115" s="39"/>
      <c r="L115" s="43"/>
      <c r="M115" s="212"/>
      <c r="N115" s="213"/>
      <c r="O115" s="83"/>
      <c r="P115" s="83"/>
      <c r="Q115" s="83"/>
      <c r="R115" s="83"/>
      <c r="S115" s="83"/>
      <c r="T115" s="84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T115" s="16" t="s">
        <v>128</v>
      </c>
      <c r="AU115" s="16" t="s">
        <v>82</v>
      </c>
    </row>
    <row r="116" spans="1:65" s="2" customFormat="1" ht="21.75" customHeight="1">
      <c r="A116" s="37"/>
      <c r="B116" s="38"/>
      <c r="C116" s="196" t="s">
        <v>184</v>
      </c>
      <c r="D116" s="196" t="s">
        <v>121</v>
      </c>
      <c r="E116" s="197" t="s">
        <v>185</v>
      </c>
      <c r="F116" s="198" t="s">
        <v>186</v>
      </c>
      <c r="G116" s="199" t="s">
        <v>181</v>
      </c>
      <c r="H116" s="200">
        <v>0.465</v>
      </c>
      <c r="I116" s="201"/>
      <c r="J116" s="202">
        <f>ROUND(I116*H116,2)</f>
        <v>0</v>
      </c>
      <c r="K116" s="198" t="s">
        <v>125</v>
      </c>
      <c r="L116" s="43"/>
      <c r="M116" s="203" t="s">
        <v>19</v>
      </c>
      <c r="N116" s="204" t="s">
        <v>46</v>
      </c>
      <c r="O116" s="83"/>
      <c r="P116" s="205">
        <f>O116*H116</f>
        <v>0</v>
      </c>
      <c r="Q116" s="205">
        <v>0</v>
      </c>
      <c r="R116" s="205">
        <f>Q116*H116</f>
        <v>0</v>
      </c>
      <c r="S116" s="205">
        <v>0</v>
      </c>
      <c r="T116" s="206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207" t="s">
        <v>126</v>
      </c>
      <c r="AT116" s="207" t="s">
        <v>121</v>
      </c>
      <c r="AU116" s="207" t="s">
        <v>82</v>
      </c>
      <c r="AY116" s="16" t="s">
        <v>118</v>
      </c>
      <c r="BE116" s="208">
        <f>IF(N116="základní",J116,0)</f>
        <v>0</v>
      </c>
      <c r="BF116" s="208">
        <f>IF(N116="snížená",J116,0)</f>
        <v>0</v>
      </c>
      <c r="BG116" s="208">
        <f>IF(N116="zákl. přenesená",J116,0)</f>
        <v>0</v>
      </c>
      <c r="BH116" s="208">
        <f>IF(N116="sníž. přenesená",J116,0)</f>
        <v>0</v>
      </c>
      <c r="BI116" s="208">
        <f>IF(N116="nulová",J116,0)</f>
        <v>0</v>
      </c>
      <c r="BJ116" s="16" t="s">
        <v>80</v>
      </c>
      <c r="BK116" s="208">
        <f>ROUND(I116*H116,2)</f>
        <v>0</v>
      </c>
      <c r="BL116" s="16" t="s">
        <v>126</v>
      </c>
      <c r="BM116" s="207" t="s">
        <v>187</v>
      </c>
    </row>
    <row r="117" spans="1:47" s="2" customFormat="1" ht="12">
      <c r="A117" s="37"/>
      <c r="B117" s="38"/>
      <c r="C117" s="39"/>
      <c r="D117" s="209" t="s">
        <v>128</v>
      </c>
      <c r="E117" s="39"/>
      <c r="F117" s="210" t="s">
        <v>188</v>
      </c>
      <c r="G117" s="39"/>
      <c r="H117" s="39"/>
      <c r="I117" s="211"/>
      <c r="J117" s="39"/>
      <c r="K117" s="39"/>
      <c r="L117" s="43"/>
      <c r="M117" s="212"/>
      <c r="N117" s="213"/>
      <c r="O117" s="83"/>
      <c r="P117" s="83"/>
      <c r="Q117" s="83"/>
      <c r="R117" s="83"/>
      <c r="S117" s="83"/>
      <c r="T117" s="84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16" t="s">
        <v>128</v>
      </c>
      <c r="AU117" s="16" t="s">
        <v>82</v>
      </c>
    </row>
    <row r="118" spans="1:65" s="2" customFormat="1" ht="24.15" customHeight="1">
      <c r="A118" s="37"/>
      <c r="B118" s="38"/>
      <c r="C118" s="196" t="s">
        <v>189</v>
      </c>
      <c r="D118" s="196" t="s">
        <v>121</v>
      </c>
      <c r="E118" s="197" t="s">
        <v>190</v>
      </c>
      <c r="F118" s="198" t="s">
        <v>191</v>
      </c>
      <c r="G118" s="199" t="s">
        <v>181</v>
      </c>
      <c r="H118" s="200">
        <v>6.51</v>
      </c>
      <c r="I118" s="201"/>
      <c r="J118" s="202">
        <f>ROUND(I118*H118,2)</f>
        <v>0</v>
      </c>
      <c r="K118" s="198" t="s">
        <v>125</v>
      </c>
      <c r="L118" s="43"/>
      <c r="M118" s="203" t="s">
        <v>19</v>
      </c>
      <c r="N118" s="204" t="s">
        <v>46</v>
      </c>
      <c r="O118" s="83"/>
      <c r="P118" s="205">
        <f>O118*H118</f>
        <v>0</v>
      </c>
      <c r="Q118" s="205">
        <v>0</v>
      </c>
      <c r="R118" s="205">
        <f>Q118*H118</f>
        <v>0</v>
      </c>
      <c r="S118" s="205">
        <v>0</v>
      </c>
      <c r="T118" s="206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207" t="s">
        <v>126</v>
      </c>
      <c r="AT118" s="207" t="s">
        <v>121</v>
      </c>
      <c r="AU118" s="207" t="s">
        <v>82</v>
      </c>
      <c r="AY118" s="16" t="s">
        <v>118</v>
      </c>
      <c r="BE118" s="208">
        <f>IF(N118="základní",J118,0)</f>
        <v>0</v>
      </c>
      <c r="BF118" s="208">
        <f>IF(N118="snížená",J118,0)</f>
        <v>0</v>
      </c>
      <c r="BG118" s="208">
        <f>IF(N118="zákl. přenesená",J118,0)</f>
        <v>0</v>
      </c>
      <c r="BH118" s="208">
        <f>IF(N118="sníž. přenesená",J118,0)</f>
        <v>0</v>
      </c>
      <c r="BI118" s="208">
        <f>IF(N118="nulová",J118,0)</f>
        <v>0</v>
      </c>
      <c r="BJ118" s="16" t="s">
        <v>80</v>
      </c>
      <c r="BK118" s="208">
        <f>ROUND(I118*H118,2)</f>
        <v>0</v>
      </c>
      <c r="BL118" s="16" t="s">
        <v>126</v>
      </c>
      <c r="BM118" s="207" t="s">
        <v>192</v>
      </c>
    </row>
    <row r="119" spans="1:47" s="2" customFormat="1" ht="12">
      <c r="A119" s="37"/>
      <c r="B119" s="38"/>
      <c r="C119" s="39"/>
      <c r="D119" s="209" t="s">
        <v>128</v>
      </c>
      <c r="E119" s="39"/>
      <c r="F119" s="210" t="s">
        <v>193</v>
      </c>
      <c r="G119" s="39"/>
      <c r="H119" s="39"/>
      <c r="I119" s="211"/>
      <c r="J119" s="39"/>
      <c r="K119" s="39"/>
      <c r="L119" s="43"/>
      <c r="M119" s="212"/>
      <c r="N119" s="213"/>
      <c r="O119" s="83"/>
      <c r="P119" s="83"/>
      <c r="Q119" s="83"/>
      <c r="R119" s="83"/>
      <c r="S119" s="83"/>
      <c r="T119" s="84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6" t="s">
        <v>128</v>
      </c>
      <c r="AU119" s="16" t="s">
        <v>82</v>
      </c>
    </row>
    <row r="120" spans="1:51" s="13" customFormat="1" ht="12">
      <c r="A120" s="13"/>
      <c r="B120" s="214"/>
      <c r="C120" s="215"/>
      <c r="D120" s="216" t="s">
        <v>146</v>
      </c>
      <c r="E120" s="215"/>
      <c r="F120" s="218" t="s">
        <v>194</v>
      </c>
      <c r="G120" s="215"/>
      <c r="H120" s="219">
        <v>6.51</v>
      </c>
      <c r="I120" s="220"/>
      <c r="J120" s="215"/>
      <c r="K120" s="215"/>
      <c r="L120" s="221"/>
      <c r="M120" s="222"/>
      <c r="N120" s="223"/>
      <c r="O120" s="223"/>
      <c r="P120" s="223"/>
      <c r="Q120" s="223"/>
      <c r="R120" s="223"/>
      <c r="S120" s="223"/>
      <c r="T120" s="22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25" t="s">
        <v>146</v>
      </c>
      <c r="AU120" s="225" t="s">
        <v>82</v>
      </c>
      <c r="AV120" s="13" t="s">
        <v>82</v>
      </c>
      <c r="AW120" s="13" t="s">
        <v>4</v>
      </c>
      <c r="AX120" s="13" t="s">
        <v>80</v>
      </c>
      <c r="AY120" s="225" t="s">
        <v>118</v>
      </c>
    </row>
    <row r="121" spans="1:65" s="2" customFormat="1" ht="16.5" customHeight="1">
      <c r="A121" s="37"/>
      <c r="B121" s="38"/>
      <c r="C121" s="226" t="s">
        <v>195</v>
      </c>
      <c r="D121" s="226" t="s">
        <v>196</v>
      </c>
      <c r="E121" s="227" t="s">
        <v>197</v>
      </c>
      <c r="F121" s="228" t="s">
        <v>198</v>
      </c>
      <c r="G121" s="229" t="s">
        <v>181</v>
      </c>
      <c r="H121" s="230">
        <v>0.465</v>
      </c>
      <c r="I121" s="231"/>
      <c r="J121" s="232">
        <f>ROUND(I121*H121,2)</f>
        <v>0</v>
      </c>
      <c r="K121" s="228" t="s">
        <v>125</v>
      </c>
      <c r="L121" s="233"/>
      <c r="M121" s="234" t="s">
        <v>19</v>
      </c>
      <c r="N121" s="235" t="s">
        <v>46</v>
      </c>
      <c r="O121" s="83"/>
      <c r="P121" s="205">
        <f>O121*H121</f>
        <v>0</v>
      </c>
      <c r="Q121" s="205">
        <v>0</v>
      </c>
      <c r="R121" s="205">
        <f>Q121*H121</f>
        <v>0</v>
      </c>
      <c r="S121" s="205">
        <v>0</v>
      </c>
      <c r="T121" s="206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07" t="s">
        <v>166</v>
      </c>
      <c r="AT121" s="207" t="s">
        <v>196</v>
      </c>
      <c r="AU121" s="207" t="s">
        <v>82</v>
      </c>
      <c r="AY121" s="16" t="s">
        <v>118</v>
      </c>
      <c r="BE121" s="208">
        <f>IF(N121="základní",J121,0)</f>
        <v>0</v>
      </c>
      <c r="BF121" s="208">
        <f>IF(N121="snížená",J121,0)</f>
        <v>0</v>
      </c>
      <c r="BG121" s="208">
        <f>IF(N121="zákl. přenesená",J121,0)</f>
        <v>0</v>
      </c>
      <c r="BH121" s="208">
        <f>IF(N121="sníž. přenesená",J121,0)</f>
        <v>0</v>
      </c>
      <c r="BI121" s="208">
        <f>IF(N121="nulová",J121,0)</f>
        <v>0</v>
      </c>
      <c r="BJ121" s="16" t="s">
        <v>80</v>
      </c>
      <c r="BK121" s="208">
        <f>ROUND(I121*H121,2)</f>
        <v>0</v>
      </c>
      <c r="BL121" s="16" t="s">
        <v>126</v>
      </c>
      <c r="BM121" s="207" t="s">
        <v>199</v>
      </c>
    </row>
    <row r="122" spans="1:63" s="12" customFormat="1" ht="22.8" customHeight="1">
      <c r="A122" s="12"/>
      <c r="B122" s="180"/>
      <c r="C122" s="181"/>
      <c r="D122" s="182" t="s">
        <v>74</v>
      </c>
      <c r="E122" s="194" t="s">
        <v>200</v>
      </c>
      <c r="F122" s="194" t="s">
        <v>201</v>
      </c>
      <c r="G122" s="181"/>
      <c r="H122" s="181"/>
      <c r="I122" s="184"/>
      <c r="J122" s="195">
        <f>BK122</f>
        <v>0</v>
      </c>
      <c r="K122" s="181"/>
      <c r="L122" s="186"/>
      <c r="M122" s="187"/>
      <c r="N122" s="188"/>
      <c r="O122" s="188"/>
      <c r="P122" s="189">
        <f>SUM(P123:P124)</f>
        <v>0</v>
      </c>
      <c r="Q122" s="188"/>
      <c r="R122" s="189">
        <f>SUM(R123:R124)</f>
        <v>0</v>
      </c>
      <c r="S122" s="188"/>
      <c r="T122" s="190">
        <f>SUM(T123:T124)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91" t="s">
        <v>80</v>
      </c>
      <c r="AT122" s="192" t="s">
        <v>74</v>
      </c>
      <c r="AU122" s="192" t="s">
        <v>80</v>
      </c>
      <c r="AY122" s="191" t="s">
        <v>118</v>
      </c>
      <c r="BK122" s="193">
        <f>SUM(BK123:BK124)</f>
        <v>0</v>
      </c>
    </row>
    <row r="123" spans="1:65" s="2" customFormat="1" ht="33" customHeight="1">
      <c r="A123" s="37"/>
      <c r="B123" s="38"/>
      <c r="C123" s="196" t="s">
        <v>202</v>
      </c>
      <c r="D123" s="196" t="s">
        <v>121</v>
      </c>
      <c r="E123" s="197" t="s">
        <v>203</v>
      </c>
      <c r="F123" s="198" t="s">
        <v>204</v>
      </c>
      <c r="G123" s="199" t="s">
        <v>181</v>
      </c>
      <c r="H123" s="200">
        <v>0.759</v>
      </c>
      <c r="I123" s="201"/>
      <c r="J123" s="202">
        <f>ROUND(I123*H123,2)</f>
        <v>0</v>
      </c>
      <c r="K123" s="198" t="s">
        <v>125</v>
      </c>
      <c r="L123" s="43"/>
      <c r="M123" s="203" t="s">
        <v>19</v>
      </c>
      <c r="N123" s="204" t="s">
        <v>46</v>
      </c>
      <c r="O123" s="83"/>
      <c r="P123" s="205">
        <f>O123*H123</f>
        <v>0</v>
      </c>
      <c r="Q123" s="205">
        <v>0</v>
      </c>
      <c r="R123" s="205">
        <f>Q123*H123</f>
        <v>0</v>
      </c>
      <c r="S123" s="205">
        <v>0</v>
      </c>
      <c r="T123" s="206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07" t="s">
        <v>126</v>
      </c>
      <c r="AT123" s="207" t="s">
        <v>121</v>
      </c>
      <c r="AU123" s="207" t="s">
        <v>82</v>
      </c>
      <c r="AY123" s="16" t="s">
        <v>118</v>
      </c>
      <c r="BE123" s="208">
        <f>IF(N123="základní",J123,0)</f>
        <v>0</v>
      </c>
      <c r="BF123" s="208">
        <f>IF(N123="snížená",J123,0)</f>
        <v>0</v>
      </c>
      <c r="BG123" s="208">
        <f>IF(N123="zákl. přenesená",J123,0)</f>
        <v>0</v>
      </c>
      <c r="BH123" s="208">
        <f>IF(N123="sníž. přenesená",J123,0)</f>
        <v>0</v>
      </c>
      <c r="BI123" s="208">
        <f>IF(N123="nulová",J123,0)</f>
        <v>0</v>
      </c>
      <c r="BJ123" s="16" t="s">
        <v>80</v>
      </c>
      <c r="BK123" s="208">
        <f>ROUND(I123*H123,2)</f>
        <v>0</v>
      </c>
      <c r="BL123" s="16" t="s">
        <v>126</v>
      </c>
      <c r="BM123" s="207" t="s">
        <v>205</v>
      </c>
    </row>
    <row r="124" spans="1:47" s="2" customFormat="1" ht="12">
      <c r="A124" s="37"/>
      <c r="B124" s="38"/>
      <c r="C124" s="39"/>
      <c r="D124" s="209" t="s">
        <v>128</v>
      </c>
      <c r="E124" s="39"/>
      <c r="F124" s="210" t="s">
        <v>206</v>
      </c>
      <c r="G124" s="39"/>
      <c r="H124" s="39"/>
      <c r="I124" s="211"/>
      <c r="J124" s="39"/>
      <c r="K124" s="39"/>
      <c r="L124" s="43"/>
      <c r="M124" s="212"/>
      <c r="N124" s="213"/>
      <c r="O124" s="83"/>
      <c r="P124" s="83"/>
      <c r="Q124" s="83"/>
      <c r="R124" s="83"/>
      <c r="S124" s="83"/>
      <c r="T124" s="84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128</v>
      </c>
      <c r="AU124" s="16" t="s">
        <v>82</v>
      </c>
    </row>
    <row r="125" spans="1:63" s="12" customFormat="1" ht="25.9" customHeight="1">
      <c r="A125" s="12"/>
      <c r="B125" s="180"/>
      <c r="C125" s="181"/>
      <c r="D125" s="182" t="s">
        <v>74</v>
      </c>
      <c r="E125" s="183" t="s">
        <v>207</v>
      </c>
      <c r="F125" s="183" t="s">
        <v>208</v>
      </c>
      <c r="G125" s="181"/>
      <c r="H125" s="181"/>
      <c r="I125" s="184"/>
      <c r="J125" s="185">
        <f>BK125</f>
        <v>0</v>
      </c>
      <c r="K125" s="181"/>
      <c r="L125" s="186"/>
      <c r="M125" s="187"/>
      <c r="N125" s="188"/>
      <c r="O125" s="188"/>
      <c r="P125" s="189">
        <f>P126+P137</f>
        <v>0</v>
      </c>
      <c r="Q125" s="188"/>
      <c r="R125" s="189">
        <f>R126+R137</f>
        <v>0.0438116</v>
      </c>
      <c r="S125" s="188"/>
      <c r="T125" s="190">
        <f>T126+T137</f>
        <v>0.056038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91" t="s">
        <v>82</v>
      </c>
      <c r="AT125" s="192" t="s">
        <v>74</v>
      </c>
      <c r="AU125" s="192" t="s">
        <v>75</v>
      </c>
      <c r="AY125" s="191" t="s">
        <v>118</v>
      </c>
      <c r="BK125" s="193">
        <f>BK126+BK137</f>
        <v>0</v>
      </c>
    </row>
    <row r="126" spans="1:63" s="12" customFormat="1" ht="22.8" customHeight="1">
      <c r="A126" s="12"/>
      <c r="B126" s="180"/>
      <c r="C126" s="181"/>
      <c r="D126" s="182" t="s">
        <v>74</v>
      </c>
      <c r="E126" s="194" t="s">
        <v>209</v>
      </c>
      <c r="F126" s="194" t="s">
        <v>210</v>
      </c>
      <c r="G126" s="181"/>
      <c r="H126" s="181"/>
      <c r="I126" s="184"/>
      <c r="J126" s="195">
        <f>BK126</f>
        <v>0</v>
      </c>
      <c r="K126" s="181"/>
      <c r="L126" s="186"/>
      <c r="M126" s="187"/>
      <c r="N126" s="188"/>
      <c r="O126" s="188"/>
      <c r="P126" s="189">
        <f>SUM(P127:P136)</f>
        <v>0</v>
      </c>
      <c r="Q126" s="188"/>
      <c r="R126" s="189">
        <f>SUM(R127:R136)</f>
        <v>0.03857</v>
      </c>
      <c r="S126" s="188"/>
      <c r="T126" s="190">
        <f>SUM(T127:T136)</f>
        <v>0.0544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91" t="s">
        <v>82</v>
      </c>
      <c r="AT126" s="192" t="s">
        <v>74</v>
      </c>
      <c r="AU126" s="192" t="s">
        <v>80</v>
      </c>
      <c r="AY126" s="191" t="s">
        <v>118</v>
      </c>
      <c r="BK126" s="193">
        <f>SUM(BK127:BK136)</f>
        <v>0</v>
      </c>
    </row>
    <row r="127" spans="1:65" s="2" customFormat="1" ht="16.5" customHeight="1">
      <c r="A127" s="37"/>
      <c r="B127" s="38"/>
      <c r="C127" s="196" t="s">
        <v>8</v>
      </c>
      <c r="D127" s="196" t="s">
        <v>121</v>
      </c>
      <c r="E127" s="197" t="s">
        <v>211</v>
      </c>
      <c r="F127" s="198" t="s">
        <v>212</v>
      </c>
      <c r="G127" s="199" t="s">
        <v>143</v>
      </c>
      <c r="H127" s="200">
        <v>1.5</v>
      </c>
      <c r="I127" s="201"/>
      <c r="J127" s="202">
        <f>ROUND(I127*H127,2)</f>
        <v>0</v>
      </c>
      <c r="K127" s="198" t="s">
        <v>125</v>
      </c>
      <c r="L127" s="43"/>
      <c r="M127" s="203" t="s">
        <v>19</v>
      </c>
      <c r="N127" s="204" t="s">
        <v>46</v>
      </c>
      <c r="O127" s="83"/>
      <c r="P127" s="205">
        <f>O127*H127</f>
        <v>0</v>
      </c>
      <c r="Q127" s="205">
        <v>0.0003</v>
      </c>
      <c r="R127" s="205">
        <f>Q127*H127</f>
        <v>0.00045</v>
      </c>
      <c r="S127" s="205">
        <v>0</v>
      </c>
      <c r="T127" s="206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07" t="s">
        <v>213</v>
      </c>
      <c r="AT127" s="207" t="s">
        <v>121</v>
      </c>
      <c r="AU127" s="207" t="s">
        <v>82</v>
      </c>
      <c r="AY127" s="16" t="s">
        <v>118</v>
      </c>
      <c r="BE127" s="208">
        <f>IF(N127="základní",J127,0)</f>
        <v>0</v>
      </c>
      <c r="BF127" s="208">
        <f>IF(N127="snížená",J127,0)</f>
        <v>0</v>
      </c>
      <c r="BG127" s="208">
        <f>IF(N127="zákl. přenesená",J127,0)</f>
        <v>0</v>
      </c>
      <c r="BH127" s="208">
        <f>IF(N127="sníž. přenesená",J127,0)</f>
        <v>0</v>
      </c>
      <c r="BI127" s="208">
        <f>IF(N127="nulová",J127,0)</f>
        <v>0</v>
      </c>
      <c r="BJ127" s="16" t="s">
        <v>80</v>
      </c>
      <c r="BK127" s="208">
        <f>ROUND(I127*H127,2)</f>
        <v>0</v>
      </c>
      <c r="BL127" s="16" t="s">
        <v>213</v>
      </c>
      <c r="BM127" s="207" t="s">
        <v>214</v>
      </c>
    </row>
    <row r="128" spans="1:47" s="2" customFormat="1" ht="12">
      <c r="A128" s="37"/>
      <c r="B128" s="38"/>
      <c r="C128" s="39"/>
      <c r="D128" s="209" t="s">
        <v>128</v>
      </c>
      <c r="E128" s="39"/>
      <c r="F128" s="210" t="s">
        <v>215</v>
      </c>
      <c r="G128" s="39"/>
      <c r="H128" s="39"/>
      <c r="I128" s="211"/>
      <c r="J128" s="39"/>
      <c r="K128" s="39"/>
      <c r="L128" s="43"/>
      <c r="M128" s="212"/>
      <c r="N128" s="213"/>
      <c r="O128" s="83"/>
      <c r="P128" s="83"/>
      <c r="Q128" s="83"/>
      <c r="R128" s="83"/>
      <c r="S128" s="83"/>
      <c r="T128" s="84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128</v>
      </c>
      <c r="AU128" s="16" t="s">
        <v>82</v>
      </c>
    </row>
    <row r="129" spans="1:65" s="2" customFormat="1" ht="16.5" customHeight="1">
      <c r="A129" s="37"/>
      <c r="B129" s="38"/>
      <c r="C129" s="196" t="s">
        <v>213</v>
      </c>
      <c r="D129" s="196" t="s">
        <v>121</v>
      </c>
      <c r="E129" s="197" t="s">
        <v>216</v>
      </c>
      <c r="F129" s="198" t="s">
        <v>217</v>
      </c>
      <c r="G129" s="199" t="s">
        <v>143</v>
      </c>
      <c r="H129" s="200">
        <v>2</v>
      </c>
      <c r="I129" s="201"/>
      <c r="J129" s="202">
        <f>ROUND(I129*H129,2)</f>
        <v>0</v>
      </c>
      <c r="K129" s="198" t="s">
        <v>125</v>
      </c>
      <c r="L129" s="43"/>
      <c r="M129" s="203" t="s">
        <v>19</v>
      </c>
      <c r="N129" s="204" t="s">
        <v>46</v>
      </c>
      <c r="O129" s="83"/>
      <c r="P129" s="205">
        <f>O129*H129</f>
        <v>0</v>
      </c>
      <c r="Q129" s="205">
        <v>0</v>
      </c>
      <c r="R129" s="205">
        <f>Q129*H129</f>
        <v>0</v>
      </c>
      <c r="S129" s="205">
        <v>0.0272</v>
      </c>
      <c r="T129" s="206">
        <f>S129*H129</f>
        <v>0.0544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07" t="s">
        <v>213</v>
      </c>
      <c r="AT129" s="207" t="s">
        <v>121</v>
      </c>
      <c r="AU129" s="207" t="s">
        <v>82</v>
      </c>
      <c r="AY129" s="16" t="s">
        <v>118</v>
      </c>
      <c r="BE129" s="208">
        <f>IF(N129="základní",J129,0)</f>
        <v>0</v>
      </c>
      <c r="BF129" s="208">
        <f>IF(N129="snížená",J129,0)</f>
        <v>0</v>
      </c>
      <c r="BG129" s="208">
        <f>IF(N129="zákl. přenesená",J129,0)</f>
        <v>0</v>
      </c>
      <c r="BH129" s="208">
        <f>IF(N129="sníž. přenesená",J129,0)</f>
        <v>0</v>
      </c>
      <c r="BI129" s="208">
        <f>IF(N129="nulová",J129,0)</f>
        <v>0</v>
      </c>
      <c r="BJ129" s="16" t="s">
        <v>80</v>
      </c>
      <c r="BK129" s="208">
        <f>ROUND(I129*H129,2)</f>
        <v>0</v>
      </c>
      <c r="BL129" s="16" t="s">
        <v>213</v>
      </c>
      <c r="BM129" s="207" t="s">
        <v>218</v>
      </c>
    </row>
    <row r="130" spans="1:47" s="2" customFormat="1" ht="12">
      <c r="A130" s="37"/>
      <c r="B130" s="38"/>
      <c r="C130" s="39"/>
      <c r="D130" s="209" t="s">
        <v>128</v>
      </c>
      <c r="E130" s="39"/>
      <c r="F130" s="210" t="s">
        <v>219</v>
      </c>
      <c r="G130" s="39"/>
      <c r="H130" s="39"/>
      <c r="I130" s="211"/>
      <c r="J130" s="39"/>
      <c r="K130" s="39"/>
      <c r="L130" s="43"/>
      <c r="M130" s="212"/>
      <c r="N130" s="213"/>
      <c r="O130" s="83"/>
      <c r="P130" s="83"/>
      <c r="Q130" s="83"/>
      <c r="R130" s="83"/>
      <c r="S130" s="83"/>
      <c r="T130" s="84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128</v>
      </c>
      <c r="AU130" s="16" t="s">
        <v>82</v>
      </c>
    </row>
    <row r="131" spans="1:65" s="2" customFormat="1" ht="24.15" customHeight="1">
      <c r="A131" s="37"/>
      <c r="B131" s="38"/>
      <c r="C131" s="196" t="s">
        <v>220</v>
      </c>
      <c r="D131" s="196" t="s">
        <v>121</v>
      </c>
      <c r="E131" s="197" t="s">
        <v>221</v>
      </c>
      <c r="F131" s="198" t="s">
        <v>222</v>
      </c>
      <c r="G131" s="199" t="s">
        <v>143</v>
      </c>
      <c r="H131" s="200">
        <v>2</v>
      </c>
      <c r="I131" s="201"/>
      <c r="J131" s="202">
        <f>ROUND(I131*H131,2)</f>
        <v>0</v>
      </c>
      <c r="K131" s="198" t="s">
        <v>125</v>
      </c>
      <c r="L131" s="43"/>
      <c r="M131" s="203" t="s">
        <v>19</v>
      </c>
      <c r="N131" s="204" t="s">
        <v>46</v>
      </c>
      <c r="O131" s="83"/>
      <c r="P131" s="205">
        <f>O131*H131</f>
        <v>0</v>
      </c>
      <c r="Q131" s="205">
        <v>0.0052</v>
      </c>
      <c r="R131" s="205">
        <f>Q131*H131</f>
        <v>0.0104</v>
      </c>
      <c r="S131" s="205">
        <v>0</v>
      </c>
      <c r="T131" s="206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07" t="s">
        <v>213</v>
      </c>
      <c r="AT131" s="207" t="s">
        <v>121</v>
      </c>
      <c r="AU131" s="207" t="s">
        <v>82</v>
      </c>
      <c r="AY131" s="16" t="s">
        <v>118</v>
      </c>
      <c r="BE131" s="208">
        <f>IF(N131="základní",J131,0)</f>
        <v>0</v>
      </c>
      <c r="BF131" s="208">
        <f>IF(N131="snížená",J131,0)</f>
        <v>0</v>
      </c>
      <c r="BG131" s="208">
        <f>IF(N131="zákl. přenesená",J131,0)</f>
        <v>0</v>
      </c>
      <c r="BH131" s="208">
        <f>IF(N131="sníž. přenesená",J131,0)</f>
        <v>0</v>
      </c>
      <c r="BI131" s="208">
        <f>IF(N131="nulová",J131,0)</f>
        <v>0</v>
      </c>
      <c r="BJ131" s="16" t="s">
        <v>80</v>
      </c>
      <c r="BK131" s="208">
        <f>ROUND(I131*H131,2)</f>
        <v>0</v>
      </c>
      <c r="BL131" s="16" t="s">
        <v>213</v>
      </c>
      <c r="BM131" s="207" t="s">
        <v>223</v>
      </c>
    </row>
    <row r="132" spans="1:47" s="2" customFormat="1" ht="12">
      <c r="A132" s="37"/>
      <c r="B132" s="38"/>
      <c r="C132" s="39"/>
      <c r="D132" s="209" t="s">
        <v>128</v>
      </c>
      <c r="E132" s="39"/>
      <c r="F132" s="210" t="s">
        <v>224</v>
      </c>
      <c r="G132" s="39"/>
      <c r="H132" s="39"/>
      <c r="I132" s="211"/>
      <c r="J132" s="39"/>
      <c r="K132" s="39"/>
      <c r="L132" s="43"/>
      <c r="M132" s="212"/>
      <c r="N132" s="213"/>
      <c r="O132" s="83"/>
      <c r="P132" s="83"/>
      <c r="Q132" s="83"/>
      <c r="R132" s="83"/>
      <c r="S132" s="83"/>
      <c r="T132" s="84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128</v>
      </c>
      <c r="AU132" s="16" t="s">
        <v>82</v>
      </c>
    </row>
    <row r="133" spans="1:65" s="2" customFormat="1" ht="16.5" customHeight="1">
      <c r="A133" s="37"/>
      <c r="B133" s="38"/>
      <c r="C133" s="226" t="s">
        <v>225</v>
      </c>
      <c r="D133" s="226" t="s">
        <v>196</v>
      </c>
      <c r="E133" s="227" t="s">
        <v>226</v>
      </c>
      <c r="F133" s="228" t="s">
        <v>227</v>
      </c>
      <c r="G133" s="229" t="s">
        <v>143</v>
      </c>
      <c r="H133" s="230">
        <v>2.2</v>
      </c>
      <c r="I133" s="231"/>
      <c r="J133" s="232">
        <f>ROUND(I133*H133,2)</f>
        <v>0</v>
      </c>
      <c r="K133" s="228" t="s">
        <v>125</v>
      </c>
      <c r="L133" s="233"/>
      <c r="M133" s="234" t="s">
        <v>19</v>
      </c>
      <c r="N133" s="235" t="s">
        <v>46</v>
      </c>
      <c r="O133" s="83"/>
      <c r="P133" s="205">
        <f>O133*H133</f>
        <v>0</v>
      </c>
      <c r="Q133" s="205">
        <v>0.0126</v>
      </c>
      <c r="R133" s="205">
        <f>Q133*H133</f>
        <v>0.02772</v>
      </c>
      <c r="S133" s="205">
        <v>0</v>
      </c>
      <c r="T133" s="206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07" t="s">
        <v>228</v>
      </c>
      <c r="AT133" s="207" t="s">
        <v>196</v>
      </c>
      <c r="AU133" s="207" t="s">
        <v>82</v>
      </c>
      <c r="AY133" s="16" t="s">
        <v>118</v>
      </c>
      <c r="BE133" s="208">
        <f>IF(N133="základní",J133,0)</f>
        <v>0</v>
      </c>
      <c r="BF133" s="208">
        <f>IF(N133="snížená",J133,0)</f>
        <v>0</v>
      </c>
      <c r="BG133" s="208">
        <f>IF(N133="zákl. přenesená",J133,0)</f>
        <v>0</v>
      </c>
      <c r="BH133" s="208">
        <f>IF(N133="sníž. přenesená",J133,0)</f>
        <v>0</v>
      </c>
      <c r="BI133" s="208">
        <f>IF(N133="nulová",J133,0)</f>
        <v>0</v>
      </c>
      <c r="BJ133" s="16" t="s">
        <v>80</v>
      </c>
      <c r="BK133" s="208">
        <f>ROUND(I133*H133,2)</f>
        <v>0</v>
      </c>
      <c r="BL133" s="16" t="s">
        <v>213</v>
      </c>
      <c r="BM133" s="207" t="s">
        <v>229</v>
      </c>
    </row>
    <row r="134" spans="1:51" s="13" customFormat="1" ht="12">
      <c r="A134" s="13"/>
      <c r="B134" s="214"/>
      <c r="C134" s="215"/>
      <c r="D134" s="216" t="s">
        <v>146</v>
      </c>
      <c r="E134" s="215"/>
      <c r="F134" s="218" t="s">
        <v>230</v>
      </c>
      <c r="G134" s="215"/>
      <c r="H134" s="219">
        <v>2.2</v>
      </c>
      <c r="I134" s="220"/>
      <c r="J134" s="215"/>
      <c r="K134" s="215"/>
      <c r="L134" s="221"/>
      <c r="M134" s="222"/>
      <c r="N134" s="223"/>
      <c r="O134" s="223"/>
      <c r="P134" s="223"/>
      <c r="Q134" s="223"/>
      <c r="R134" s="223"/>
      <c r="S134" s="223"/>
      <c r="T134" s="22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25" t="s">
        <v>146</v>
      </c>
      <c r="AU134" s="225" t="s">
        <v>82</v>
      </c>
      <c r="AV134" s="13" t="s">
        <v>82</v>
      </c>
      <c r="AW134" s="13" t="s">
        <v>4</v>
      </c>
      <c r="AX134" s="13" t="s">
        <v>80</v>
      </c>
      <c r="AY134" s="225" t="s">
        <v>118</v>
      </c>
    </row>
    <row r="135" spans="1:65" s="2" customFormat="1" ht="24.15" customHeight="1">
      <c r="A135" s="37"/>
      <c r="B135" s="38"/>
      <c r="C135" s="196" t="s">
        <v>231</v>
      </c>
      <c r="D135" s="196" t="s">
        <v>121</v>
      </c>
      <c r="E135" s="197" t="s">
        <v>232</v>
      </c>
      <c r="F135" s="198" t="s">
        <v>233</v>
      </c>
      <c r="G135" s="199" t="s">
        <v>181</v>
      </c>
      <c r="H135" s="200">
        <v>0.039</v>
      </c>
      <c r="I135" s="201"/>
      <c r="J135" s="202">
        <f>ROUND(I135*H135,2)</f>
        <v>0</v>
      </c>
      <c r="K135" s="198" t="s">
        <v>125</v>
      </c>
      <c r="L135" s="43"/>
      <c r="M135" s="203" t="s">
        <v>19</v>
      </c>
      <c r="N135" s="204" t="s">
        <v>46</v>
      </c>
      <c r="O135" s="83"/>
      <c r="P135" s="205">
        <f>O135*H135</f>
        <v>0</v>
      </c>
      <c r="Q135" s="205">
        <v>0</v>
      </c>
      <c r="R135" s="205">
        <f>Q135*H135</f>
        <v>0</v>
      </c>
      <c r="S135" s="205">
        <v>0</v>
      </c>
      <c r="T135" s="20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07" t="s">
        <v>213</v>
      </c>
      <c r="AT135" s="207" t="s">
        <v>121</v>
      </c>
      <c r="AU135" s="207" t="s">
        <v>82</v>
      </c>
      <c r="AY135" s="16" t="s">
        <v>118</v>
      </c>
      <c r="BE135" s="208">
        <f>IF(N135="základní",J135,0)</f>
        <v>0</v>
      </c>
      <c r="BF135" s="208">
        <f>IF(N135="snížená",J135,0)</f>
        <v>0</v>
      </c>
      <c r="BG135" s="208">
        <f>IF(N135="zákl. přenesená",J135,0)</f>
        <v>0</v>
      </c>
      <c r="BH135" s="208">
        <f>IF(N135="sníž. přenesená",J135,0)</f>
        <v>0</v>
      </c>
      <c r="BI135" s="208">
        <f>IF(N135="nulová",J135,0)</f>
        <v>0</v>
      </c>
      <c r="BJ135" s="16" t="s">
        <v>80</v>
      </c>
      <c r="BK135" s="208">
        <f>ROUND(I135*H135,2)</f>
        <v>0</v>
      </c>
      <c r="BL135" s="16" t="s">
        <v>213</v>
      </c>
      <c r="BM135" s="207" t="s">
        <v>234</v>
      </c>
    </row>
    <row r="136" spans="1:47" s="2" customFormat="1" ht="12">
      <c r="A136" s="37"/>
      <c r="B136" s="38"/>
      <c r="C136" s="39"/>
      <c r="D136" s="209" t="s">
        <v>128</v>
      </c>
      <c r="E136" s="39"/>
      <c r="F136" s="210" t="s">
        <v>235</v>
      </c>
      <c r="G136" s="39"/>
      <c r="H136" s="39"/>
      <c r="I136" s="211"/>
      <c r="J136" s="39"/>
      <c r="K136" s="39"/>
      <c r="L136" s="43"/>
      <c r="M136" s="212"/>
      <c r="N136" s="213"/>
      <c r="O136" s="83"/>
      <c r="P136" s="83"/>
      <c r="Q136" s="83"/>
      <c r="R136" s="83"/>
      <c r="S136" s="83"/>
      <c r="T136" s="84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128</v>
      </c>
      <c r="AU136" s="16" t="s">
        <v>82</v>
      </c>
    </row>
    <row r="137" spans="1:63" s="12" customFormat="1" ht="22.8" customHeight="1">
      <c r="A137" s="12"/>
      <c r="B137" s="180"/>
      <c r="C137" s="181"/>
      <c r="D137" s="182" t="s">
        <v>74</v>
      </c>
      <c r="E137" s="194" t="s">
        <v>236</v>
      </c>
      <c r="F137" s="194" t="s">
        <v>237</v>
      </c>
      <c r="G137" s="181"/>
      <c r="H137" s="181"/>
      <c r="I137" s="184"/>
      <c r="J137" s="195">
        <f>BK137</f>
        <v>0</v>
      </c>
      <c r="K137" s="181"/>
      <c r="L137" s="186"/>
      <c r="M137" s="187"/>
      <c r="N137" s="188"/>
      <c r="O137" s="188"/>
      <c r="P137" s="189">
        <f>SUM(P138:P144)</f>
        <v>0</v>
      </c>
      <c r="Q137" s="188"/>
      <c r="R137" s="189">
        <f>SUM(R138:R144)</f>
        <v>0.0052416</v>
      </c>
      <c r="S137" s="188"/>
      <c r="T137" s="190">
        <f>SUM(T138:T144)</f>
        <v>0.001638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91" t="s">
        <v>82</v>
      </c>
      <c r="AT137" s="192" t="s">
        <v>74</v>
      </c>
      <c r="AU137" s="192" t="s">
        <v>80</v>
      </c>
      <c r="AY137" s="191" t="s">
        <v>118</v>
      </c>
      <c r="BK137" s="193">
        <f>SUM(BK138:BK144)</f>
        <v>0</v>
      </c>
    </row>
    <row r="138" spans="1:65" s="2" customFormat="1" ht="16.5" customHeight="1">
      <c r="A138" s="37"/>
      <c r="B138" s="38"/>
      <c r="C138" s="196" t="s">
        <v>238</v>
      </c>
      <c r="D138" s="196" t="s">
        <v>121</v>
      </c>
      <c r="E138" s="197" t="s">
        <v>239</v>
      </c>
      <c r="F138" s="198" t="s">
        <v>240</v>
      </c>
      <c r="G138" s="199" t="s">
        <v>143</v>
      </c>
      <c r="H138" s="200">
        <v>10.92</v>
      </c>
      <c r="I138" s="201"/>
      <c r="J138" s="202">
        <f>ROUND(I138*H138,2)</f>
        <v>0</v>
      </c>
      <c r="K138" s="198" t="s">
        <v>125</v>
      </c>
      <c r="L138" s="43"/>
      <c r="M138" s="203" t="s">
        <v>19</v>
      </c>
      <c r="N138" s="204" t="s">
        <v>46</v>
      </c>
      <c r="O138" s="83"/>
      <c r="P138" s="205">
        <f>O138*H138</f>
        <v>0</v>
      </c>
      <c r="Q138" s="205">
        <v>0</v>
      </c>
      <c r="R138" s="205">
        <f>Q138*H138</f>
        <v>0</v>
      </c>
      <c r="S138" s="205">
        <v>0.00015</v>
      </c>
      <c r="T138" s="206">
        <f>S138*H138</f>
        <v>0.001638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07" t="s">
        <v>213</v>
      </c>
      <c r="AT138" s="207" t="s">
        <v>121</v>
      </c>
      <c r="AU138" s="207" t="s">
        <v>82</v>
      </c>
      <c r="AY138" s="16" t="s">
        <v>118</v>
      </c>
      <c r="BE138" s="208">
        <f>IF(N138="základní",J138,0)</f>
        <v>0</v>
      </c>
      <c r="BF138" s="208">
        <f>IF(N138="snížená",J138,0)</f>
        <v>0</v>
      </c>
      <c r="BG138" s="208">
        <f>IF(N138="zákl. přenesená",J138,0)</f>
        <v>0</v>
      </c>
      <c r="BH138" s="208">
        <f>IF(N138="sníž. přenesená",J138,0)</f>
        <v>0</v>
      </c>
      <c r="BI138" s="208">
        <f>IF(N138="nulová",J138,0)</f>
        <v>0</v>
      </c>
      <c r="BJ138" s="16" t="s">
        <v>80</v>
      </c>
      <c r="BK138" s="208">
        <f>ROUND(I138*H138,2)</f>
        <v>0</v>
      </c>
      <c r="BL138" s="16" t="s">
        <v>213</v>
      </c>
      <c r="BM138" s="207" t="s">
        <v>241</v>
      </c>
    </row>
    <row r="139" spans="1:47" s="2" customFormat="1" ht="12">
      <c r="A139" s="37"/>
      <c r="B139" s="38"/>
      <c r="C139" s="39"/>
      <c r="D139" s="209" t="s">
        <v>128</v>
      </c>
      <c r="E139" s="39"/>
      <c r="F139" s="210" t="s">
        <v>242</v>
      </c>
      <c r="G139" s="39"/>
      <c r="H139" s="39"/>
      <c r="I139" s="211"/>
      <c r="J139" s="39"/>
      <c r="K139" s="39"/>
      <c r="L139" s="43"/>
      <c r="M139" s="212"/>
      <c r="N139" s="213"/>
      <c r="O139" s="83"/>
      <c r="P139" s="83"/>
      <c r="Q139" s="83"/>
      <c r="R139" s="83"/>
      <c r="S139" s="83"/>
      <c r="T139" s="84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128</v>
      </c>
      <c r="AU139" s="16" t="s">
        <v>82</v>
      </c>
    </row>
    <row r="140" spans="1:51" s="13" customFormat="1" ht="12">
      <c r="A140" s="13"/>
      <c r="B140" s="214"/>
      <c r="C140" s="215"/>
      <c r="D140" s="216" t="s">
        <v>146</v>
      </c>
      <c r="E140" s="217" t="s">
        <v>19</v>
      </c>
      <c r="F140" s="218" t="s">
        <v>147</v>
      </c>
      <c r="G140" s="215"/>
      <c r="H140" s="219">
        <v>10.92</v>
      </c>
      <c r="I140" s="220"/>
      <c r="J140" s="215"/>
      <c r="K140" s="215"/>
      <c r="L140" s="221"/>
      <c r="M140" s="222"/>
      <c r="N140" s="223"/>
      <c r="O140" s="223"/>
      <c r="P140" s="223"/>
      <c r="Q140" s="223"/>
      <c r="R140" s="223"/>
      <c r="S140" s="223"/>
      <c r="T140" s="22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25" t="s">
        <v>146</v>
      </c>
      <c r="AU140" s="225" t="s">
        <v>82</v>
      </c>
      <c r="AV140" s="13" t="s">
        <v>82</v>
      </c>
      <c r="AW140" s="13" t="s">
        <v>36</v>
      </c>
      <c r="AX140" s="13" t="s">
        <v>80</v>
      </c>
      <c r="AY140" s="225" t="s">
        <v>118</v>
      </c>
    </row>
    <row r="141" spans="1:65" s="2" customFormat="1" ht="16.5" customHeight="1">
      <c r="A141" s="37"/>
      <c r="B141" s="38"/>
      <c r="C141" s="196" t="s">
        <v>7</v>
      </c>
      <c r="D141" s="196" t="s">
        <v>121</v>
      </c>
      <c r="E141" s="197" t="s">
        <v>243</v>
      </c>
      <c r="F141" s="198" t="s">
        <v>244</v>
      </c>
      <c r="G141" s="199" t="s">
        <v>143</v>
      </c>
      <c r="H141" s="200">
        <v>10.92</v>
      </c>
      <c r="I141" s="201"/>
      <c r="J141" s="202">
        <f>ROUND(I141*H141,2)</f>
        <v>0</v>
      </c>
      <c r="K141" s="198" t="s">
        <v>125</v>
      </c>
      <c r="L141" s="43"/>
      <c r="M141" s="203" t="s">
        <v>19</v>
      </c>
      <c r="N141" s="204" t="s">
        <v>46</v>
      </c>
      <c r="O141" s="83"/>
      <c r="P141" s="205">
        <f>O141*H141</f>
        <v>0</v>
      </c>
      <c r="Q141" s="205">
        <v>0.00019</v>
      </c>
      <c r="R141" s="205">
        <f>Q141*H141</f>
        <v>0.0020748</v>
      </c>
      <c r="S141" s="205">
        <v>0</v>
      </c>
      <c r="T141" s="20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07" t="s">
        <v>213</v>
      </c>
      <c r="AT141" s="207" t="s">
        <v>121</v>
      </c>
      <c r="AU141" s="207" t="s">
        <v>82</v>
      </c>
      <c r="AY141" s="16" t="s">
        <v>118</v>
      </c>
      <c r="BE141" s="208">
        <f>IF(N141="základní",J141,0)</f>
        <v>0</v>
      </c>
      <c r="BF141" s="208">
        <f>IF(N141="snížená",J141,0)</f>
        <v>0</v>
      </c>
      <c r="BG141" s="208">
        <f>IF(N141="zákl. přenesená",J141,0)</f>
        <v>0</v>
      </c>
      <c r="BH141" s="208">
        <f>IF(N141="sníž. přenesená",J141,0)</f>
        <v>0</v>
      </c>
      <c r="BI141" s="208">
        <f>IF(N141="nulová",J141,0)</f>
        <v>0</v>
      </c>
      <c r="BJ141" s="16" t="s">
        <v>80</v>
      </c>
      <c r="BK141" s="208">
        <f>ROUND(I141*H141,2)</f>
        <v>0</v>
      </c>
      <c r="BL141" s="16" t="s">
        <v>213</v>
      </c>
      <c r="BM141" s="207" t="s">
        <v>245</v>
      </c>
    </row>
    <row r="142" spans="1:47" s="2" customFormat="1" ht="12">
      <c r="A142" s="37"/>
      <c r="B142" s="38"/>
      <c r="C142" s="39"/>
      <c r="D142" s="209" t="s">
        <v>128</v>
      </c>
      <c r="E142" s="39"/>
      <c r="F142" s="210" t="s">
        <v>246</v>
      </c>
      <c r="G142" s="39"/>
      <c r="H142" s="39"/>
      <c r="I142" s="211"/>
      <c r="J142" s="39"/>
      <c r="K142" s="39"/>
      <c r="L142" s="43"/>
      <c r="M142" s="212"/>
      <c r="N142" s="213"/>
      <c r="O142" s="83"/>
      <c r="P142" s="83"/>
      <c r="Q142" s="83"/>
      <c r="R142" s="83"/>
      <c r="S142" s="83"/>
      <c r="T142" s="84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128</v>
      </c>
      <c r="AU142" s="16" t="s">
        <v>82</v>
      </c>
    </row>
    <row r="143" spans="1:65" s="2" customFormat="1" ht="24.15" customHeight="1">
      <c r="A143" s="37"/>
      <c r="B143" s="38"/>
      <c r="C143" s="196" t="s">
        <v>247</v>
      </c>
      <c r="D143" s="196" t="s">
        <v>121</v>
      </c>
      <c r="E143" s="197" t="s">
        <v>248</v>
      </c>
      <c r="F143" s="198" t="s">
        <v>249</v>
      </c>
      <c r="G143" s="199" t="s">
        <v>143</v>
      </c>
      <c r="H143" s="200">
        <v>10.92</v>
      </c>
      <c r="I143" s="201"/>
      <c r="J143" s="202">
        <f>ROUND(I143*H143,2)</f>
        <v>0</v>
      </c>
      <c r="K143" s="198" t="s">
        <v>125</v>
      </c>
      <c r="L143" s="43"/>
      <c r="M143" s="203" t="s">
        <v>19</v>
      </c>
      <c r="N143" s="204" t="s">
        <v>46</v>
      </c>
      <c r="O143" s="83"/>
      <c r="P143" s="205">
        <f>O143*H143</f>
        <v>0</v>
      </c>
      <c r="Q143" s="205">
        <v>0.00029</v>
      </c>
      <c r="R143" s="205">
        <f>Q143*H143</f>
        <v>0.0031668</v>
      </c>
      <c r="S143" s="205">
        <v>0</v>
      </c>
      <c r="T143" s="20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07" t="s">
        <v>213</v>
      </c>
      <c r="AT143" s="207" t="s">
        <v>121</v>
      </c>
      <c r="AU143" s="207" t="s">
        <v>82</v>
      </c>
      <c r="AY143" s="16" t="s">
        <v>118</v>
      </c>
      <c r="BE143" s="208">
        <f>IF(N143="základní",J143,0)</f>
        <v>0</v>
      </c>
      <c r="BF143" s="208">
        <f>IF(N143="snížená",J143,0)</f>
        <v>0</v>
      </c>
      <c r="BG143" s="208">
        <f>IF(N143="zákl. přenesená",J143,0)</f>
        <v>0</v>
      </c>
      <c r="BH143" s="208">
        <f>IF(N143="sníž. přenesená",J143,0)</f>
        <v>0</v>
      </c>
      <c r="BI143" s="208">
        <f>IF(N143="nulová",J143,0)</f>
        <v>0</v>
      </c>
      <c r="BJ143" s="16" t="s">
        <v>80</v>
      </c>
      <c r="BK143" s="208">
        <f>ROUND(I143*H143,2)</f>
        <v>0</v>
      </c>
      <c r="BL143" s="16" t="s">
        <v>213</v>
      </c>
      <c r="BM143" s="207" t="s">
        <v>250</v>
      </c>
    </row>
    <row r="144" spans="1:47" s="2" customFormat="1" ht="12">
      <c r="A144" s="37"/>
      <c r="B144" s="38"/>
      <c r="C144" s="39"/>
      <c r="D144" s="209" t="s">
        <v>128</v>
      </c>
      <c r="E144" s="39"/>
      <c r="F144" s="210" t="s">
        <v>251</v>
      </c>
      <c r="G144" s="39"/>
      <c r="H144" s="39"/>
      <c r="I144" s="211"/>
      <c r="J144" s="39"/>
      <c r="K144" s="39"/>
      <c r="L144" s="43"/>
      <c r="M144" s="212"/>
      <c r="N144" s="213"/>
      <c r="O144" s="83"/>
      <c r="P144" s="83"/>
      <c r="Q144" s="83"/>
      <c r="R144" s="83"/>
      <c r="S144" s="83"/>
      <c r="T144" s="84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128</v>
      </c>
      <c r="AU144" s="16" t="s">
        <v>82</v>
      </c>
    </row>
    <row r="145" spans="1:63" s="12" customFormat="1" ht="25.9" customHeight="1">
      <c r="A145" s="12"/>
      <c r="B145" s="180"/>
      <c r="C145" s="181"/>
      <c r="D145" s="182" t="s">
        <v>74</v>
      </c>
      <c r="E145" s="183" t="s">
        <v>196</v>
      </c>
      <c r="F145" s="183" t="s">
        <v>252</v>
      </c>
      <c r="G145" s="181"/>
      <c r="H145" s="181"/>
      <c r="I145" s="184"/>
      <c r="J145" s="185">
        <f>BK145</f>
        <v>0</v>
      </c>
      <c r="K145" s="181"/>
      <c r="L145" s="186"/>
      <c r="M145" s="187"/>
      <c r="N145" s="188"/>
      <c r="O145" s="188"/>
      <c r="P145" s="189">
        <f>P146+P149</f>
        <v>0</v>
      </c>
      <c r="Q145" s="188"/>
      <c r="R145" s="189">
        <f>R146+R149</f>
        <v>0</v>
      </c>
      <c r="S145" s="188"/>
      <c r="T145" s="190">
        <f>T146+T149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91" t="s">
        <v>136</v>
      </c>
      <c r="AT145" s="192" t="s">
        <v>74</v>
      </c>
      <c r="AU145" s="192" t="s">
        <v>75</v>
      </c>
      <c r="AY145" s="191" t="s">
        <v>118</v>
      </c>
      <c r="BK145" s="193">
        <f>BK146+BK149</f>
        <v>0</v>
      </c>
    </row>
    <row r="146" spans="1:63" s="12" customFormat="1" ht="22.8" customHeight="1">
      <c r="A146" s="12"/>
      <c r="B146" s="180"/>
      <c r="C146" s="181"/>
      <c r="D146" s="182" t="s">
        <v>74</v>
      </c>
      <c r="E146" s="194" t="s">
        <v>253</v>
      </c>
      <c r="F146" s="194" t="s">
        <v>254</v>
      </c>
      <c r="G146" s="181"/>
      <c r="H146" s="181"/>
      <c r="I146" s="184"/>
      <c r="J146" s="195">
        <f>BK146</f>
        <v>0</v>
      </c>
      <c r="K146" s="181"/>
      <c r="L146" s="186"/>
      <c r="M146" s="187"/>
      <c r="N146" s="188"/>
      <c r="O146" s="188"/>
      <c r="P146" s="189">
        <f>SUM(P147:P148)</f>
        <v>0</v>
      </c>
      <c r="Q146" s="188"/>
      <c r="R146" s="189">
        <f>SUM(R147:R148)</f>
        <v>0</v>
      </c>
      <c r="S146" s="188"/>
      <c r="T146" s="190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91" t="s">
        <v>136</v>
      </c>
      <c r="AT146" s="192" t="s">
        <v>74</v>
      </c>
      <c r="AU146" s="192" t="s">
        <v>80</v>
      </c>
      <c r="AY146" s="191" t="s">
        <v>118</v>
      </c>
      <c r="BK146" s="193">
        <f>SUM(BK147:BK148)</f>
        <v>0</v>
      </c>
    </row>
    <row r="147" spans="1:65" s="2" customFormat="1" ht="33" customHeight="1">
      <c r="A147" s="37"/>
      <c r="B147" s="38"/>
      <c r="C147" s="196" t="s">
        <v>255</v>
      </c>
      <c r="D147" s="196" t="s">
        <v>121</v>
      </c>
      <c r="E147" s="197" t="s">
        <v>256</v>
      </c>
      <c r="F147" s="198" t="s">
        <v>257</v>
      </c>
      <c r="G147" s="199" t="s">
        <v>19</v>
      </c>
      <c r="H147" s="200">
        <v>1</v>
      </c>
      <c r="I147" s="201"/>
      <c r="J147" s="202">
        <f>ROUND(I147*H147,2)</f>
        <v>0</v>
      </c>
      <c r="K147" s="198" t="s">
        <v>258</v>
      </c>
      <c r="L147" s="43"/>
      <c r="M147" s="203" t="s">
        <v>19</v>
      </c>
      <c r="N147" s="204" t="s">
        <v>46</v>
      </c>
      <c r="O147" s="83"/>
      <c r="P147" s="205">
        <f>O147*H147</f>
        <v>0</v>
      </c>
      <c r="Q147" s="205">
        <v>0</v>
      </c>
      <c r="R147" s="205">
        <f>Q147*H147</f>
        <v>0</v>
      </c>
      <c r="S147" s="205">
        <v>0</v>
      </c>
      <c r="T147" s="20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07" t="s">
        <v>259</v>
      </c>
      <c r="AT147" s="207" t="s">
        <v>121</v>
      </c>
      <c r="AU147" s="207" t="s">
        <v>82</v>
      </c>
      <c r="AY147" s="16" t="s">
        <v>118</v>
      </c>
      <c r="BE147" s="208">
        <f>IF(N147="základní",J147,0)</f>
        <v>0</v>
      </c>
      <c r="BF147" s="208">
        <f>IF(N147="snížená",J147,0)</f>
        <v>0</v>
      </c>
      <c r="BG147" s="208">
        <f>IF(N147="zákl. přenesená",J147,0)</f>
        <v>0</v>
      </c>
      <c r="BH147" s="208">
        <f>IF(N147="sníž. přenesená",J147,0)</f>
        <v>0</v>
      </c>
      <c r="BI147" s="208">
        <f>IF(N147="nulová",J147,0)</f>
        <v>0</v>
      </c>
      <c r="BJ147" s="16" t="s">
        <v>80</v>
      </c>
      <c r="BK147" s="208">
        <f>ROUND(I147*H147,2)</f>
        <v>0</v>
      </c>
      <c r="BL147" s="16" t="s">
        <v>259</v>
      </c>
      <c r="BM147" s="207" t="s">
        <v>260</v>
      </c>
    </row>
    <row r="148" spans="1:65" s="2" customFormat="1" ht="24.15" customHeight="1">
      <c r="A148" s="37"/>
      <c r="B148" s="38"/>
      <c r="C148" s="196" t="s">
        <v>261</v>
      </c>
      <c r="D148" s="196" t="s">
        <v>121</v>
      </c>
      <c r="E148" s="197" t="s">
        <v>262</v>
      </c>
      <c r="F148" s="198" t="s">
        <v>263</v>
      </c>
      <c r="G148" s="199" t="s">
        <v>19</v>
      </c>
      <c r="H148" s="200">
        <v>1</v>
      </c>
      <c r="I148" s="201"/>
      <c r="J148" s="202">
        <f>ROUND(I148*H148,2)</f>
        <v>0</v>
      </c>
      <c r="K148" s="198" t="s">
        <v>258</v>
      </c>
      <c r="L148" s="43"/>
      <c r="M148" s="203" t="s">
        <v>19</v>
      </c>
      <c r="N148" s="204" t="s">
        <v>46</v>
      </c>
      <c r="O148" s="83"/>
      <c r="P148" s="205">
        <f>O148*H148</f>
        <v>0</v>
      </c>
      <c r="Q148" s="205">
        <v>0</v>
      </c>
      <c r="R148" s="205">
        <f>Q148*H148</f>
        <v>0</v>
      </c>
      <c r="S148" s="205">
        <v>0</v>
      </c>
      <c r="T148" s="20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07" t="s">
        <v>259</v>
      </c>
      <c r="AT148" s="207" t="s">
        <v>121</v>
      </c>
      <c r="AU148" s="207" t="s">
        <v>82</v>
      </c>
      <c r="AY148" s="16" t="s">
        <v>118</v>
      </c>
      <c r="BE148" s="208">
        <f>IF(N148="základní",J148,0)</f>
        <v>0</v>
      </c>
      <c r="BF148" s="208">
        <f>IF(N148="snížená",J148,0)</f>
        <v>0</v>
      </c>
      <c r="BG148" s="208">
        <f>IF(N148="zákl. přenesená",J148,0)</f>
        <v>0</v>
      </c>
      <c r="BH148" s="208">
        <f>IF(N148="sníž. přenesená",J148,0)</f>
        <v>0</v>
      </c>
      <c r="BI148" s="208">
        <f>IF(N148="nulová",J148,0)</f>
        <v>0</v>
      </c>
      <c r="BJ148" s="16" t="s">
        <v>80</v>
      </c>
      <c r="BK148" s="208">
        <f>ROUND(I148*H148,2)</f>
        <v>0</v>
      </c>
      <c r="BL148" s="16" t="s">
        <v>259</v>
      </c>
      <c r="BM148" s="207" t="s">
        <v>264</v>
      </c>
    </row>
    <row r="149" spans="1:63" s="12" customFormat="1" ht="22.8" customHeight="1">
      <c r="A149" s="12"/>
      <c r="B149" s="180"/>
      <c r="C149" s="181"/>
      <c r="D149" s="182" t="s">
        <v>74</v>
      </c>
      <c r="E149" s="194" t="s">
        <v>265</v>
      </c>
      <c r="F149" s="194" t="s">
        <v>266</v>
      </c>
      <c r="G149" s="181"/>
      <c r="H149" s="181"/>
      <c r="I149" s="184"/>
      <c r="J149" s="195">
        <f>BK149</f>
        <v>0</v>
      </c>
      <c r="K149" s="181"/>
      <c r="L149" s="186"/>
      <c r="M149" s="187"/>
      <c r="N149" s="188"/>
      <c r="O149" s="188"/>
      <c r="P149" s="189">
        <f>SUM(P150:P152)</f>
        <v>0</v>
      </c>
      <c r="Q149" s="188"/>
      <c r="R149" s="189">
        <f>SUM(R150:R152)</f>
        <v>0</v>
      </c>
      <c r="S149" s="188"/>
      <c r="T149" s="190">
        <f>SUM(T150:T152)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91" t="s">
        <v>136</v>
      </c>
      <c r="AT149" s="192" t="s">
        <v>74</v>
      </c>
      <c r="AU149" s="192" t="s">
        <v>80</v>
      </c>
      <c r="AY149" s="191" t="s">
        <v>118</v>
      </c>
      <c r="BK149" s="193">
        <f>SUM(BK150:BK152)</f>
        <v>0</v>
      </c>
    </row>
    <row r="150" spans="1:65" s="2" customFormat="1" ht="16.5" customHeight="1">
      <c r="A150" s="37"/>
      <c r="B150" s="38"/>
      <c r="C150" s="196" t="s">
        <v>267</v>
      </c>
      <c r="D150" s="196" t="s">
        <v>121</v>
      </c>
      <c r="E150" s="197" t="s">
        <v>268</v>
      </c>
      <c r="F150" s="198" t="s">
        <v>269</v>
      </c>
      <c r="G150" s="199" t="s">
        <v>124</v>
      </c>
      <c r="H150" s="200">
        <v>1</v>
      </c>
      <c r="I150" s="201"/>
      <c r="J150" s="202">
        <f>ROUND(I150*H150,2)</f>
        <v>0</v>
      </c>
      <c r="K150" s="198" t="s">
        <v>258</v>
      </c>
      <c r="L150" s="43"/>
      <c r="M150" s="203" t="s">
        <v>19</v>
      </c>
      <c r="N150" s="204" t="s">
        <v>46</v>
      </c>
      <c r="O150" s="83"/>
      <c r="P150" s="205">
        <f>O150*H150</f>
        <v>0</v>
      </c>
      <c r="Q150" s="205">
        <v>0</v>
      </c>
      <c r="R150" s="205">
        <f>Q150*H150</f>
        <v>0</v>
      </c>
      <c r="S150" s="205">
        <v>0</v>
      </c>
      <c r="T150" s="20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07" t="s">
        <v>259</v>
      </c>
      <c r="AT150" s="207" t="s">
        <v>121</v>
      </c>
      <c r="AU150" s="207" t="s">
        <v>82</v>
      </c>
      <c r="AY150" s="16" t="s">
        <v>118</v>
      </c>
      <c r="BE150" s="208">
        <f>IF(N150="základní",J150,0)</f>
        <v>0</v>
      </c>
      <c r="BF150" s="208">
        <f>IF(N150="snížená",J150,0)</f>
        <v>0</v>
      </c>
      <c r="BG150" s="208">
        <f>IF(N150="zákl. přenesená",J150,0)</f>
        <v>0</v>
      </c>
      <c r="BH150" s="208">
        <f>IF(N150="sníž. přenesená",J150,0)</f>
        <v>0</v>
      </c>
      <c r="BI150" s="208">
        <f>IF(N150="nulová",J150,0)</f>
        <v>0</v>
      </c>
      <c r="BJ150" s="16" t="s">
        <v>80</v>
      </c>
      <c r="BK150" s="208">
        <f>ROUND(I150*H150,2)</f>
        <v>0</v>
      </c>
      <c r="BL150" s="16" t="s">
        <v>259</v>
      </c>
      <c r="BM150" s="207" t="s">
        <v>270</v>
      </c>
    </row>
    <row r="151" spans="1:65" s="2" customFormat="1" ht="16.5" customHeight="1">
      <c r="A151" s="37"/>
      <c r="B151" s="38"/>
      <c r="C151" s="196" t="s">
        <v>271</v>
      </c>
      <c r="D151" s="196" t="s">
        <v>121</v>
      </c>
      <c r="E151" s="197" t="s">
        <v>272</v>
      </c>
      <c r="F151" s="198" t="s">
        <v>273</v>
      </c>
      <c r="G151" s="199" t="s">
        <v>124</v>
      </c>
      <c r="H151" s="200">
        <v>1</v>
      </c>
      <c r="I151" s="201"/>
      <c r="J151" s="202">
        <f>ROUND(I151*H151,2)</f>
        <v>0</v>
      </c>
      <c r="K151" s="198" t="s">
        <v>258</v>
      </c>
      <c r="L151" s="43"/>
      <c r="M151" s="203" t="s">
        <v>19</v>
      </c>
      <c r="N151" s="204" t="s">
        <v>46</v>
      </c>
      <c r="O151" s="83"/>
      <c r="P151" s="205">
        <f>O151*H151</f>
        <v>0</v>
      </c>
      <c r="Q151" s="205">
        <v>0</v>
      </c>
      <c r="R151" s="205">
        <f>Q151*H151</f>
        <v>0</v>
      </c>
      <c r="S151" s="205">
        <v>0</v>
      </c>
      <c r="T151" s="20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07" t="s">
        <v>259</v>
      </c>
      <c r="AT151" s="207" t="s">
        <v>121</v>
      </c>
      <c r="AU151" s="207" t="s">
        <v>82</v>
      </c>
      <c r="AY151" s="16" t="s">
        <v>118</v>
      </c>
      <c r="BE151" s="208">
        <f>IF(N151="základní",J151,0)</f>
        <v>0</v>
      </c>
      <c r="BF151" s="208">
        <f>IF(N151="snížená",J151,0)</f>
        <v>0</v>
      </c>
      <c r="BG151" s="208">
        <f>IF(N151="zákl. přenesená",J151,0)</f>
        <v>0</v>
      </c>
      <c r="BH151" s="208">
        <f>IF(N151="sníž. přenesená",J151,0)</f>
        <v>0</v>
      </c>
      <c r="BI151" s="208">
        <f>IF(N151="nulová",J151,0)</f>
        <v>0</v>
      </c>
      <c r="BJ151" s="16" t="s">
        <v>80</v>
      </c>
      <c r="BK151" s="208">
        <f>ROUND(I151*H151,2)</f>
        <v>0</v>
      </c>
      <c r="BL151" s="16" t="s">
        <v>259</v>
      </c>
      <c r="BM151" s="207" t="s">
        <v>274</v>
      </c>
    </row>
    <row r="152" spans="1:65" s="2" customFormat="1" ht="16.5" customHeight="1">
      <c r="A152" s="37"/>
      <c r="B152" s="38"/>
      <c r="C152" s="196" t="s">
        <v>275</v>
      </c>
      <c r="D152" s="196" t="s">
        <v>121</v>
      </c>
      <c r="E152" s="197" t="s">
        <v>276</v>
      </c>
      <c r="F152" s="198" t="s">
        <v>277</v>
      </c>
      <c r="G152" s="199" t="s">
        <v>124</v>
      </c>
      <c r="H152" s="200">
        <v>1</v>
      </c>
      <c r="I152" s="201"/>
      <c r="J152" s="202">
        <f>ROUND(I152*H152,2)</f>
        <v>0</v>
      </c>
      <c r="K152" s="198" t="s">
        <v>258</v>
      </c>
      <c r="L152" s="43"/>
      <c r="M152" s="203" t="s">
        <v>19</v>
      </c>
      <c r="N152" s="204" t="s">
        <v>46</v>
      </c>
      <c r="O152" s="83"/>
      <c r="P152" s="205">
        <f>O152*H152</f>
        <v>0</v>
      </c>
      <c r="Q152" s="205">
        <v>0</v>
      </c>
      <c r="R152" s="205">
        <f>Q152*H152</f>
        <v>0</v>
      </c>
      <c r="S152" s="205">
        <v>0</v>
      </c>
      <c r="T152" s="20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07" t="s">
        <v>259</v>
      </c>
      <c r="AT152" s="207" t="s">
        <v>121</v>
      </c>
      <c r="AU152" s="207" t="s">
        <v>82</v>
      </c>
      <c r="AY152" s="16" t="s">
        <v>118</v>
      </c>
      <c r="BE152" s="208">
        <f>IF(N152="základní",J152,0)</f>
        <v>0</v>
      </c>
      <c r="BF152" s="208">
        <f>IF(N152="snížená",J152,0)</f>
        <v>0</v>
      </c>
      <c r="BG152" s="208">
        <f>IF(N152="zákl. přenesená",J152,0)</f>
        <v>0</v>
      </c>
      <c r="BH152" s="208">
        <f>IF(N152="sníž. přenesená",J152,0)</f>
        <v>0</v>
      </c>
      <c r="BI152" s="208">
        <f>IF(N152="nulová",J152,0)</f>
        <v>0</v>
      </c>
      <c r="BJ152" s="16" t="s">
        <v>80</v>
      </c>
      <c r="BK152" s="208">
        <f>ROUND(I152*H152,2)</f>
        <v>0</v>
      </c>
      <c r="BL152" s="16" t="s">
        <v>259</v>
      </c>
      <c r="BM152" s="207" t="s">
        <v>278</v>
      </c>
    </row>
    <row r="153" spans="1:63" s="12" customFormat="1" ht="25.9" customHeight="1">
      <c r="A153" s="12"/>
      <c r="B153" s="180"/>
      <c r="C153" s="181"/>
      <c r="D153" s="182" t="s">
        <v>74</v>
      </c>
      <c r="E153" s="183" t="s">
        <v>279</v>
      </c>
      <c r="F153" s="183" t="s">
        <v>280</v>
      </c>
      <c r="G153" s="181"/>
      <c r="H153" s="181"/>
      <c r="I153" s="184"/>
      <c r="J153" s="185">
        <f>BK153</f>
        <v>0</v>
      </c>
      <c r="K153" s="181"/>
      <c r="L153" s="186"/>
      <c r="M153" s="187"/>
      <c r="N153" s="188"/>
      <c r="O153" s="188"/>
      <c r="P153" s="189">
        <f>P154+P157</f>
        <v>0</v>
      </c>
      <c r="Q153" s="188"/>
      <c r="R153" s="189">
        <f>R154+R157</f>
        <v>0</v>
      </c>
      <c r="S153" s="188"/>
      <c r="T153" s="190">
        <f>T154+T157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91" t="s">
        <v>148</v>
      </c>
      <c r="AT153" s="192" t="s">
        <v>74</v>
      </c>
      <c r="AU153" s="192" t="s">
        <v>75</v>
      </c>
      <c r="AY153" s="191" t="s">
        <v>118</v>
      </c>
      <c r="BK153" s="193">
        <f>BK154+BK157</f>
        <v>0</v>
      </c>
    </row>
    <row r="154" spans="1:63" s="12" customFormat="1" ht="22.8" customHeight="1">
      <c r="A154" s="12"/>
      <c r="B154" s="180"/>
      <c r="C154" s="181"/>
      <c r="D154" s="182" t="s">
        <v>74</v>
      </c>
      <c r="E154" s="194" t="s">
        <v>281</v>
      </c>
      <c r="F154" s="194" t="s">
        <v>282</v>
      </c>
      <c r="G154" s="181"/>
      <c r="H154" s="181"/>
      <c r="I154" s="184"/>
      <c r="J154" s="195">
        <f>BK154</f>
        <v>0</v>
      </c>
      <c r="K154" s="181"/>
      <c r="L154" s="186"/>
      <c r="M154" s="187"/>
      <c r="N154" s="188"/>
      <c r="O154" s="188"/>
      <c r="P154" s="189">
        <f>SUM(P155:P156)</f>
        <v>0</v>
      </c>
      <c r="Q154" s="188"/>
      <c r="R154" s="189">
        <f>SUM(R155:R156)</f>
        <v>0</v>
      </c>
      <c r="S154" s="188"/>
      <c r="T154" s="190">
        <f>SUM(T155:T156)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191" t="s">
        <v>148</v>
      </c>
      <c r="AT154" s="192" t="s">
        <v>74</v>
      </c>
      <c r="AU154" s="192" t="s">
        <v>80</v>
      </c>
      <c r="AY154" s="191" t="s">
        <v>118</v>
      </c>
      <c r="BK154" s="193">
        <f>SUM(BK155:BK156)</f>
        <v>0</v>
      </c>
    </row>
    <row r="155" spans="1:65" s="2" customFormat="1" ht="16.5" customHeight="1">
      <c r="A155" s="37"/>
      <c r="B155" s="38"/>
      <c r="C155" s="196" t="s">
        <v>283</v>
      </c>
      <c r="D155" s="196" t="s">
        <v>121</v>
      </c>
      <c r="E155" s="197" t="s">
        <v>284</v>
      </c>
      <c r="F155" s="198" t="s">
        <v>285</v>
      </c>
      <c r="G155" s="199" t="s">
        <v>286</v>
      </c>
      <c r="H155" s="200">
        <v>1</v>
      </c>
      <c r="I155" s="201"/>
      <c r="J155" s="202">
        <f>ROUND(I155*H155,2)</f>
        <v>0</v>
      </c>
      <c r="K155" s="198" t="s">
        <v>125</v>
      </c>
      <c r="L155" s="43"/>
      <c r="M155" s="203" t="s">
        <v>19</v>
      </c>
      <c r="N155" s="204" t="s">
        <v>46</v>
      </c>
      <c r="O155" s="83"/>
      <c r="P155" s="205">
        <f>O155*H155</f>
        <v>0</v>
      </c>
      <c r="Q155" s="205">
        <v>0</v>
      </c>
      <c r="R155" s="205">
        <f>Q155*H155</f>
        <v>0</v>
      </c>
      <c r="S155" s="205">
        <v>0</v>
      </c>
      <c r="T155" s="20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07" t="s">
        <v>287</v>
      </c>
      <c r="AT155" s="207" t="s">
        <v>121</v>
      </c>
      <c r="AU155" s="207" t="s">
        <v>82</v>
      </c>
      <c r="AY155" s="16" t="s">
        <v>118</v>
      </c>
      <c r="BE155" s="208">
        <f>IF(N155="základní",J155,0)</f>
        <v>0</v>
      </c>
      <c r="BF155" s="208">
        <f>IF(N155="snížená",J155,0)</f>
        <v>0</v>
      </c>
      <c r="BG155" s="208">
        <f>IF(N155="zákl. přenesená",J155,0)</f>
        <v>0</v>
      </c>
      <c r="BH155" s="208">
        <f>IF(N155="sníž. přenesená",J155,0)</f>
        <v>0</v>
      </c>
      <c r="BI155" s="208">
        <f>IF(N155="nulová",J155,0)</f>
        <v>0</v>
      </c>
      <c r="BJ155" s="16" t="s">
        <v>80</v>
      </c>
      <c r="BK155" s="208">
        <f>ROUND(I155*H155,2)</f>
        <v>0</v>
      </c>
      <c r="BL155" s="16" t="s">
        <v>287</v>
      </c>
      <c r="BM155" s="207" t="s">
        <v>288</v>
      </c>
    </row>
    <row r="156" spans="1:47" s="2" customFormat="1" ht="12">
      <c r="A156" s="37"/>
      <c r="B156" s="38"/>
      <c r="C156" s="39"/>
      <c r="D156" s="209" t="s">
        <v>128</v>
      </c>
      <c r="E156" s="39"/>
      <c r="F156" s="210" t="s">
        <v>289</v>
      </c>
      <c r="G156" s="39"/>
      <c r="H156" s="39"/>
      <c r="I156" s="211"/>
      <c r="J156" s="39"/>
      <c r="K156" s="39"/>
      <c r="L156" s="43"/>
      <c r="M156" s="212"/>
      <c r="N156" s="213"/>
      <c r="O156" s="83"/>
      <c r="P156" s="83"/>
      <c r="Q156" s="83"/>
      <c r="R156" s="83"/>
      <c r="S156" s="83"/>
      <c r="T156" s="84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128</v>
      </c>
      <c r="AU156" s="16" t="s">
        <v>82</v>
      </c>
    </row>
    <row r="157" spans="1:63" s="12" customFormat="1" ht="22.8" customHeight="1">
      <c r="A157" s="12"/>
      <c r="B157" s="180"/>
      <c r="C157" s="181"/>
      <c r="D157" s="182" t="s">
        <v>74</v>
      </c>
      <c r="E157" s="194" t="s">
        <v>290</v>
      </c>
      <c r="F157" s="194" t="s">
        <v>291</v>
      </c>
      <c r="G157" s="181"/>
      <c r="H157" s="181"/>
      <c r="I157" s="184"/>
      <c r="J157" s="195">
        <f>BK157</f>
        <v>0</v>
      </c>
      <c r="K157" s="181"/>
      <c r="L157" s="186"/>
      <c r="M157" s="187"/>
      <c r="N157" s="188"/>
      <c r="O157" s="188"/>
      <c r="P157" s="189">
        <f>SUM(P158:P159)</f>
        <v>0</v>
      </c>
      <c r="Q157" s="188"/>
      <c r="R157" s="189">
        <f>SUM(R158:R159)</f>
        <v>0</v>
      </c>
      <c r="S157" s="188"/>
      <c r="T157" s="190">
        <f>SUM(T158:T159)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191" t="s">
        <v>148</v>
      </c>
      <c r="AT157" s="192" t="s">
        <v>74</v>
      </c>
      <c r="AU157" s="192" t="s">
        <v>80</v>
      </c>
      <c r="AY157" s="191" t="s">
        <v>118</v>
      </c>
      <c r="BK157" s="193">
        <f>SUM(BK158:BK159)</f>
        <v>0</v>
      </c>
    </row>
    <row r="158" spans="1:65" s="2" customFormat="1" ht="16.5" customHeight="1">
      <c r="A158" s="37"/>
      <c r="B158" s="38"/>
      <c r="C158" s="196" t="s">
        <v>292</v>
      </c>
      <c r="D158" s="196" t="s">
        <v>121</v>
      </c>
      <c r="E158" s="197" t="s">
        <v>293</v>
      </c>
      <c r="F158" s="198" t="s">
        <v>294</v>
      </c>
      <c r="G158" s="199" t="s">
        <v>286</v>
      </c>
      <c r="H158" s="200">
        <v>1</v>
      </c>
      <c r="I158" s="201"/>
      <c r="J158" s="202">
        <f>ROUND(I158*H158,2)</f>
        <v>0</v>
      </c>
      <c r="K158" s="198" t="s">
        <v>125</v>
      </c>
      <c r="L158" s="43"/>
      <c r="M158" s="203" t="s">
        <v>19</v>
      </c>
      <c r="N158" s="204" t="s">
        <v>46</v>
      </c>
      <c r="O158" s="83"/>
      <c r="P158" s="205">
        <f>O158*H158</f>
        <v>0</v>
      </c>
      <c r="Q158" s="205">
        <v>0</v>
      </c>
      <c r="R158" s="205">
        <f>Q158*H158</f>
        <v>0</v>
      </c>
      <c r="S158" s="205">
        <v>0</v>
      </c>
      <c r="T158" s="20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07" t="s">
        <v>287</v>
      </c>
      <c r="AT158" s="207" t="s">
        <v>121</v>
      </c>
      <c r="AU158" s="207" t="s">
        <v>82</v>
      </c>
      <c r="AY158" s="16" t="s">
        <v>118</v>
      </c>
      <c r="BE158" s="208">
        <f>IF(N158="základní",J158,0)</f>
        <v>0</v>
      </c>
      <c r="BF158" s="208">
        <f>IF(N158="snížená",J158,0)</f>
        <v>0</v>
      </c>
      <c r="BG158" s="208">
        <f>IF(N158="zákl. přenesená",J158,0)</f>
        <v>0</v>
      </c>
      <c r="BH158" s="208">
        <f>IF(N158="sníž. přenesená",J158,0)</f>
        <v>0</v>
      </c>
      <c r="BI158" s="208">
        <f>IF(N158="nulová",J158,0)</f>
        <v>0</v>
      </c>
      <c r="BJ158" s="16" t="s">
        <v>80</v>
      </c>
      <c r="BK158" s="208">
        <f>ROUND(I158*H158,2)</f>
        <v>0</v>
      </c>
      <c r="BL158" s="16" t="s">
        <v>287</v>
      </c>
      <c r="BM158" s="207" t="s">
        <v>295</v>
      </c>
    </row>
    <row r="159" spans="1:47" s="2" customFormat="1" ht="12">
      <c r="A159" s="37"/>
      <c r="B159" s="38"/>
      <c r="C159" s="39"/>
      <c r="D159" s="209" t="s">
        <v>128</v>
      </c>
      <c r="E159" s="39"/>
      <c r="F159" s="210" t="s">
        <v>296</v>
      </c>
      <c r="G159" s="39"/>
      <c r="H159" s="39"/>
      <c r="I159" s="211"/>
      <c r="J159" s="39"/>
      <c r="K159" s="39"/>
      <c r="L159" s="43"/>
      <c r="M159" s="236"/>
      <c r="N159" s="237"/>
      <c r="O159" s="238"/>
      <c r="P159" s="238"/>
      <c r="Q159" s="238"/>
      <c r="R159" s="238"/>
      <c r="S159" s="238"/>
      <c r="T159" s="239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128</v>
      </c>
      <c r="AU159" s="16" t="s">
        <v>82</v>
      </c>
    </row>
    <row r="160" spans="1:31" s="2" customFormat="1" ht="6.95" customHeight="1">
      <c r="A160" s="37"/>
      <c r="B160" s="58"/>
      <c r="C160" s="59"/>
      <c r="D160" s="59"/>
      <c r="E160" s="59"/>
      <c r="F160" s="59"/>
      <c r="G160" s="59"/>
      <c r="H160" s="59"/>
      <c r="I160" s="59"/>
      <c r="J160" s="59"/>
      <c r="K160" s="59"/>
      <c r="L160" s="43"/>
      <c r="M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</row>
  </sheetData>
  <sheetProtection password="CC35" sheet="1" objects="1" scenarios="1" formatColumns="0" formatRows="0" autoFilter="0"/>
  <autoFilter ref="C87:K159"/>
  <mergeCells count="6">
    <mergeCell ref="E7:H7"/>
    <mergeCell ref="E16:H16"/>
    <mergeCell ref="E25:H25"/>
    <mergeCell ref="E46:H46"/>
    <mergeCell ref="E80:H80"/>
    <mergeCell ref="L2:V2"/>
  </mergeCells>
  <hyperlinks>
    <hyperlink ref="F92" r:id="rId1" display="https://podminky.urs.cz/item/CS_URS_2023_01/340235211"/>
    <hyperlink ref="F94" r:id="rId2" display="https://podminky.urs.cz/item/CS_URS_2023_01/340236212"/>
    <hyperlink ref="F97" r:id="rId3" display="https://podminky.urs.cz/item/CS_URS_2023_01/612325222"/>
    <hyperlink ref="F99" r:id="rId4" display="https://podminky.urs.cz/item/CS_URS_2023_01/612325422"/>
    <hyperlink ref="F102" r:id="rId5" display="https://podminky.urs.cz/item/CS_URS_2023_01/619995001"/>
    <hyperlink ref="F105" r:id="rId6" display="https://podminky.urs.cz/item/CS_URS_2023_01/949101111"/>
    <hyperlink ref="F107" r:id="rId7" display="https://podminky.urs.cz/item/CS_URS_2023_01/952902021"/>
    <hyperlink ref="F109" r:id="rId8" display="https://podminky.urs.cz/item/CS_URS_2023_01/978013141"/>
    <hyperlink ref="F113" r:id="rId9" display="https://podminky.urs.cz/item/CS_URS_2023_01/997013001"/>
    <hyperlink ref="F115" r:id="rId10" display="https://podminky.urs.cz/item/CS_URS_2023_01/997013211"/>
    <hyperlink ref="F117" r:id="rId11" display="https://podminky.urs.cz/item/CS_URS_2023_01/997013511"/>
    <hyperlink ref="F119" r:id="rId12" display="https://podminky.urs.cz/item/CS_URS_2023_01/997013509"/>
    <hyperlink ref="F124" r:id="rId13" display="https://podminky.urs.cz/item/CS_URS_2023_01/998018001"/>
    <hyperlink ref="F128" r:id="rId14" display="https://podminky.urs.cz/item/CS_URS_2023_01/781121011"/>
    <hyperlink ref="F130" r:id="rId15" display="https://podminky.urs.cz/item/CS_URS_2023_01/781473810"/>
    <hyperlink ref="F132" r:id="rId16" display="https://podminky.urs.cz/item/CS_URS_2023_01/781474115"/>
    <hyperlink ref="F136" r:id="rId17" display="https://podminky.urs.cz/item/CS_URS_2023_01/998781101"/>
    <hyperlink ref="F139" r:id="rId18" display="https://podminky.urs.cz/item/CS_URS_2023_01/784111011"/>
    <hyperlink ref="F142" r:id="rId19" display="https://podminky.urs.cz/item/CS_URS_2023_01/784181102"/>
    <hyperlink ref="F144" r:id="rId20" display="https://podminky.urs.cz/item/CS_URS_2023_01/784221101"/>
    <hyperlink ref="F156" r:id="rId21" display="https://podminky.urs.cz/item/CS_URS_2023_01/065002000"/>
    <hyperlink ref="F159" r:id="rId22" display="https://podminky.urs.cz/item/CS_URS_2023_01/071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0" customWidth="1"/>
    <col min="2" max="2" width="1.7109375" style="240" customWidth="1"/>
    <col min="3" max="4" width="5.00390625" style="240" customWidth="1"/>
    <col min="5" max="5" width="11.7109375" style="240" customWidth="1"/>
    <col min="6" max="6" width="9.140625" style="240" customWidth="1"/>
    <col min="7" max="7" width="5.00390625" style="240" customWidth="1"/>
    <col min="8" max="8" width="77.8515625" style="240" customWidth="1"/>
    <col min="9" max="10" width="20.00390625" style="240" customWidth="1"/>
    <col min="11" max="11" width="1.7109375" style="240" customWidth="1"/>
  </cols>
  <sheetData>
    <row r="1" s="1" customFormat="1" ht="37.5" customHeight="1"/>
    <row r="2" spans="2:11" s="1" customFormat="1" ht="7.5" customHeight="1">
      <c r="B2" s="241"/>
      <c r="C2" s="242"/>
      <c r="D2" s="242"/>
      <c r="E2" s="242"/>
      <c r="F2" s="242"/>
      <c r="G2" s="242"/>
      <c r="H2" s="242"/>
      <c r="I2" s="242"/>
      <c r="J2" s="242"/>
      <c r="K2" s="243"/>
    </row>
    <row r="3" spans="2:11" s="14" customFormat="1" ht="45" customHeight="1">
      <c r="B3" s="244"/>
      <c r="C3" s="245" t="s">
        <v>297</v>
      </c>
      <c r="D3" s="245"/>
      <c r="E3" s="245"/>
      <c r="F3" s="245"/>
      <c r="G3" s="245"/>
      <c r="H3" s="245"/>
      <c r="I3" s="245"/>
      <c r="J3" s="245"/>
      <c r="K3" s="246"/>
    </row>
    <row r="4" spans="2:11" s="1" customFormat="1" ht="25.5" customHeight="1">
      <c r="B4" s="247"/>
      <c r="C4" s="248" t="s">
        <v>298</v>
      </c>
      <c r="D4" s="248"/>
      <c r="E4" s="248"/>
      <c r="F4" s="248"/>
      <c r="G4" s="248"/>
      <c r="H4" s="248"/>
      <c r="I4" s="248"/>
      <c r="J4" s="248"/>
      <c r="K4" s="249"/>
    </row>
    <row r="5" spans="2:11" s="1" customFormat="1" ht="5.25" customHeight="1">
      <c r="B5" s="247"/>
      <c r="C5" s="250"/>
      <c r="D5" s="250"/>
      <c r="E5" s="250"/>
      <c r="F5" s="250"/>
      <c r="G5" s="250"/>
      <c r="H5" s="250"/>
      <c r="I5" s="250"/>
      <c r="J5" s="250"/>
      <c r="K5" s="249"/>
    </row>
    <row r="6" spans="2:11" s="1" customFormat="1" ht="15" customHeight="1">
      <c r="B6" s="247"/>
      <c r="C6" s="251" t="s">
        <v>299</v>
      </c>
      <c r="D6" s="251"/>
      <c r="E6" s="251"/>
      <c r="F6" s="251"/>
      <c r="G6" s="251"/>
      <c r="H6" s="251"/>
      <c r="I6" s="251"/>
      <c r="J6" s="251"/>
      <c r="K6" s="249"/>
    </row>
    <row r="7" spans="2:11" s="1" customFormat="1" ht="15" customHeight="1">
      <c r="B7" s="252"/>
      <c r="C7" s="251" t="s">
        <v>300</v>
      </c>
      <c r="D7" s="251"/>
      <c r="E7" s="251"/>
      <c r="F7" s="251"/>
      <c r="G7" s="251"/>
      <c r="H7" s="251"/>
      <c r="I7" s="251"/>
      <c r="J7" s="251"/>
      <c r="K7" s="249"/>
    </row>
    <row r="8" spans="2:11" s="1" customFormat="1" ht="12.75" customHeight="1">
      <c r="B8" s="252"/>
      <c r="C8" s="251"/>
      <c r="D8" s="251"/>
      <c r="E8" s="251"/>
      <c r="F8" s="251"/>
      <c r="G8" s="251"/>
      <c r="H8" s="251"/>
      <c r="I8" s="251"/>
      <c r="J8" s="251"/>
      <c r="K8" s="249"/>
    </row>
    <row r="9" spans="2:11" s="1" customFormat="1" ht="15" customHeight="1">
      <c r="B9" s="252"/>
      <c r="C9" s="251" t="s">
        <v>301</v>
      </c>
      <c r="D9" s="251"/>
      <c r="E9" s="251"/>
      <c r="F9" s="251"/>
      <c r="G9" s="251"/>
      <c r="H9" s="251"/>
      <c r="I9" s="251"/>
      <c r="J9" s="251"/>
      <c r="K9" s="249"/>
    </row>
    <row r="10" spans="2:11" s="1" customFormat="1" ht="15" customHeight="1">
      <c r="B10" s="252"/>
      <c r="C10" s="251"/>
      <c r="D10" s="251" t="s">
        <v>302</v>
      </c>
      <c r="E10" s="251"/>
      <c r="F10" s="251"/>
      <c r="G10" s="251"/>
      <c r="H10" s="251"/>
      <c r="I10" s="251"/>
      <c r="J10" s="251"/>
      <c r="K10" s="249"/>
    </row>
    <row r="11" spans="2:11" s="1" customFormat="1" ht="15" customHeight="1">
      <c r="B11" s="252"/>
      <c r="C11" s="253"/>
      <c r="D11" s="251" t="s">
        <v>303</v>
      </c>
      <c r="E11" s="251"/>
      <c r="F11" s="251"/>
      <c r="G11" s="251"/>
      <c r="H11" s="251"/>
      <c r="I11" s="251"/>
      <c r="J11" s="251"/>
      <c r="K11" s="249"/>
    </row>
    <row r="12" spans="2:11" s="1" customFormat="1" ht="15" customHeight="1">
      <c r="B12" s="252"/>
      <c r="C12" s="253"/>
      <c r="D12" s="251"/>
      <c r="E12" s="251"/>
      <c r="F12" s="251"/>
      <c r="G12" s="251"/>
      <c r="H12" s="251"/>
      <c r="I12" s="251"/>
      <c r="J12" s="251"/>
      <c r="K12" s="249"/>
    </row>
    <row r="13" spans="2:11" s="1" customFormat="1" ht="15" customHeight="1">
      <c r="B13" s="252"/>
      <c r="C13" s="253"/>
      <c r="D13" s="254" t="s">
        <v>304</v>
      </c>
      <c r="E13" s="251"/>
      <c r="F13" s="251"/>
      <c r="G13" s="251"/>
      <c r="H13" s="251"/>
      <c r="I13" s="251"/>
      <c r="J13" s="251"/>
      <c r="K13" s="249"/>
    </row>
    <row r="14" spans="2:11" s="1" customFormat="1" ht="12.75" customHeight="1">
      <c r="B14" s="252"/>
      <c r="C14" s="253"/>
      <c r="D14" s="253"/>
      <c r="E14" s="253"/>
      <c r="F14" s="253"/>
      <c r="G14" s="253"/>
      <c r="H14" s="253"/>
      <c r="I14" s="253"/>
      <c r="J14" s="253"/>
      <c r="K14" s="249"/>
    </row>
    <row r="15" spans="2:11" s="1" customFormat="1" ht="15" customHeight="1">
      <c r="B15" s="252"/>
      <c r="C15" s="253"/>
      <c r="D15" s="251" t="s">
        <v>305</v>
      </c>
      <c r="E15" s="251"/>
      <c r="F15" s="251"/>
      <c r="G15" s="251"/>
      <c r="H15" s="251"/>
      <c r="I15" s="251"/>
      <c r="J15" s="251"/>
      <c r="K15" s="249"/>
    </row>
    <row r="16" spans="2:11" s="1" customFormat="1" ht="15" customHeight="1">
      <c r="B16" s="252"/>
      <c r="C16" s="253"/>
      <c r="D16" s="251" t="s">
        <v>306</v>
      </c>
      <c r="E16" s="251"/>
      <c r="F16" s="251"/>
      <c r="G16" s="251"/>
      <c r="H16" s="251"/>
      <c r="I16" s="251"/>
      <c r="J16" s="251"/>
      <c r="K16" s="249"/>
    </row>
    <row r="17" spans="2:11" s="1" customFormat="1" ht="15" customHeight="1">
      <c r="B17" s="252"/>
      <c r="C17" s="253"/>
      <c r="D17" s="251" t="s">
        <v>307</v>
      </c>
      <c r="E17" s="251"/>
      <c r="F17" s="251"/>
      <c r="G17" s="251"/>
      <c r="H17" s="251"/>
      <c r="I17" s="251"/>
      <c r="J17" s="251"/>
      <c r="K17" s="249"/>
    </row>
    <row r="18" spans="2:11" s="1" customFormat="1" ht="15" customHeight="1">
      <c r="B18" s="252"/>
      <c r="C18" s="253"/>
      <c r="D18" s="253"/>
      <c r="E18" s="255" t="s">
        <v>79</v>
      </c>
      <c r="F18" s="251" t="s">
        <v>308</v>
      </c>
      <c r="G18" s="251"/>
      <c r="H18" s="251"/>
      <c r="I18" s="251"/>
      <c r="J18" s="251"/>
      <c r="K18" s="249"/>
    </row>
    <row r="19" spans="2:11" s="1" customFormat="1" ht="15" customHeight="1">
      <c r="B19" s="252"/>
      <c r="C19" s="253"/>
      <c r="D19" s="253"/>
      <c r="E19" s="255" t="s">
        <v>309</v>
      </c>
      <c r="F19" s="251" t="s">
        <v>310</v>
      </c>
      <c r="G19" s="251"/>
      <c r="H19" s="251"/>
      <c r="I19" s="251"/>
      <c r="J19" s="251"/>
      <c r="K19" s="249"/>
    </row>
    <row r="20" spans="2:11" s="1" customFormat="1" ht="15" customHeight="1">
      <c r="B20" s="252"/>
      <c r="C20" s="253"/>
      <c r="D20" s="253"/>
      <c r="E20" s="255" t="s">
        <v>311</v>
      </c>
      <c r="F20" s="251" t="s">
        <v>312</v>
      </c>
      <c r="G20" s="251"/>
      <c r="H20" s="251"/>
      <c r="I20" s="251"/>
      <c r="J20" s="251"/>
      <c r="K20" s="249"/>
    </row>
    <row r="21" spans="2:11" s="1" customFormat="1" ht="15" customHeight="1">
      <c r="B21" s="252"/>
      <c r="C21" s="253"/>
      <c r="D21" s="253"/>
      <c r="E21" s="255" t="s">
        <v>313</v>
      </c>
      <c r="F21" s="251" t="s">
        <v>314</v>
      </c>
      <c r="G21" s="251"/>
      <c r="H21" s="251"/>
      <c r="I21" s="251"/>
      <c r="J21" s="251"/>
      <c r="K21" s="249"/>
    </row>
    <row r="22" spans="2:11" s="1" customFormat="1" ht="15" customHeight="1">
      <c r="B22" s="252"/>
      <c r="C22" s="253"/>
      <c r="D22" s="253"/>
      <c r="E22" s="255" t="s">
        <v>315</v>
      </c>
      <c r="F22" s="251" t="s">
        <v>316</v>
      </c>
      <c r="G22" s="251"/>
      <c r="H22" s="251"/>
      <c r="I22" s="251"/>
      <c r="J22" s="251"/>
      <c r="K22" s="249"/>
    </row>
    <row r="23" spans="2:11" s="1" customFormat="1" ht="15" customHeight="1">
      <c r="B23" s="252"/>
      <c r="C23" s="253"/>
      <c r="D23" s="253"/>
      <c r="E23" s="255" t="s">
        <v>317</v>
      </c>
      <c r="F23" s="251" t="s">
        <v>318</v>
      </c>
      <c r="G23" s="251"/>
      <c r="H23" s="251"/>
      <c r="I23" s="251"/>
      <c r="J23" s="251"/>
      <c r="K23" s="249"/>
    </row>
    <row r="24" spans="2:11" s="1" customFormat="1" ht="12.75" customHeight="1">
      <c r="B24" s="252"/>
      <c r="C24" s="253"/>
      <c r="D24" s="253"/>
      <c r="E24" s="253"/>
      <c r="F24" s="253"/>
      <c r="G24" s="253"/>
      <c r="H24" s="253"/>
      <c r="I24" s="253"/>
      <c r="J24" s="253"/>
      <c r="K24" s="249"/>
    </row>
    <row r="25" spans="2:11" s="1" customFormat="1" ht="15" customHeight="1">
      <c r="B25" s="252"/>
      <c r="C25" s="251" t="s">
        <v>319</v>
      </c>
      <c r="D25" s="251"/>
      <c r="E25" s="251"/>
      <c r="F25" s="251"/>
      <c r="G25" s="251"/>
      <c r="H25" s="251"/>
      <c r="I25" s="251"/>
      <c r="J25" s="251"/>
      <c r="K25" s="249"/>
    </row>
    <row r="26" spans="2:11" s="1" customFormat="1" ht="15" customHeight="1">
      <c r="B26" s="252"/>
      <c r="C26" s="251" t="s">
        <v>320</v>
      </c>
      <c r="D26" s="251"/>
      <c r="E26" s="251"/>
      <c r="F26" s="251"/>
      <c r="G26" s="251"/>
      <c r="H26" s="251"/>
      <c r="I26" s="251"/>
      <c r="J26" s="251"/>
      <c r="K26" s="249"/>
    </row>
    <row r="27" spans="2:11" s="1" customFormat="1" ht="15" customHeight="1">
      <c r="B27" s="252"/>
      <c r="C27" s="251"/>
      <c r="D27" s="251" t="s">
        <v>321</v>
      </c>
      <c r="E27" s="251"/>
      <c r="F27" s="251"/>
      <c r="G27" s="251"/>
      <c r="H27" s="251"/>
      <c r="I27" s="251"/>
      <c r="J27" s="251"/>
      <c r="K27" s="249"/>
    </row>
    <row r="28" spans="2:11" s="1" customFormat="1" ht="15" customHeight="1">
      <c r="B28" s="252"/>
      <c r="C28" s="253"/>
      <c r="D28" s="251" t="s">
        <v>322</v>
      </c>
      <c r="E28" s="251"/>
      <c r="F28" s="251"/>
      <c r="G28" s="251"/>
      <c r="H28" s="251"/>
      <c r="I28" s="251"/>
      <c r="J28" s="251"/>
      <c r="K28" s="249"/>
    </row>
    <row r="29" spans="2:11" s="1" customFormat="1" ht="12.75" customHeight="1">
      <c r="B29" s="252"/>
      <c r="C29" s="253"/>
      <c r="D29" s="253"/>
      <c r="E29" s="253"/>
      <c r="F29" s="253"/>
      <c r="G29" s="253"/>
      <c r="H29" s="253"/>
      <c r="I29" s="253"/>
      <c r="J29" s="253"/>
      <c r="K29" s="249"/>
    </row>
    <row r="30" spans="2:11" s="1" customFormat="1" ht="15" customHeight="1">
      <c r="B30" s="252"/>
      <c r="C30" s="253"/>
      <c r="D30" s="251" t="s">
        <v>323</v>
      </c>
      <c r="E30" s="251"/>
      <c r="F30" s="251"/>
      <c r="G30" s="251"/>
      <c r="H30" s="251"/>
      <c r="I30" s="251"/>
      <c r="J30" s="251"/>
      <c r="K30" s="249"/>
    </row>
    <row r="31" spans="2:11" s="1" customFormat="1" ht="15" customHeight="1">
      <c r="B31" s="252"/>
      <c r="C31" s="253"/>
      <c r="D31" s="251" t="s">
        <v>324</v>
      </c>
      <c r="E31" s="251"/>
      <c r="F31" s="251"/>
      <c r="G31" s="251"/>
      <c r="H31" s="251"/>
      <c r="I31" s="251"/>
      <c r="J31" s="251"/>
      <c r="K31" s="249"/>
    </row>
    <row r="32" spans="2:11" s="1" customFormat="1" ht="12.75" customHeight="1">
      <c r="B32" s="252"/>
      <c r="C32" s="253"/>
      <c r="D32" s="253"/>
      <c r="E32" s="253"/>
      <c r="F32" s="253"/>
      <c r="G32" s="253"/>
      <c r="H32" s="253"/>
      <c r="I32" s="253"/>
      <c r="J32" s="253"/>
      <c r="K32" s="249"/>
    </row>
    <row r="33" spans="2:11" s="1" customFormat="1" ht="15" customHeight="1">
      <c r="B33" s="252"/>
      <c r="C33" s="253"/>
      <c r="D33" s="251" t="s">
        <v>325</v>
      </c>
      <c r="E33" s="251"/>
      <c r="F33" s="251"/>
      <c r="G33" s="251"/>
      <c r="H33" s="251"/>
      <c r="I33" s="251"/>
      <c r="J33" s="251"/>
      <c r="K33" s="249"/>
    </row>
    <row r="34" spans="2:11" s="1" customFormat="1" ht="15" customHeight="1">
      <c r="B34" s="252"/>
      <c r="C34" s="253"/>
      <c r="D34" s="251" t="s">
        <v>326</v>
      </c>
      <c r="E34" s="251"/>
      <c r="F34" s="251"/>
      <c r="G34" s="251"/>
      <c r="H34" s="251"/>
      <c r="I34" s="251"/>
      <c r="J34" s="251"/>
      <c r="K34" s="249"/>
    </row>
    <row r="35" spans="2:11" s="1" customFormat="1" ht="15" customHeight="1">
      <c r="B35" s="252"/>
      <c r="C35" s="253"/>
      <c r="D35" s="251" t="s">
        <v>327</v>
      </c>
      <c r="E35" s="251"/>
      <c r="F35" s="251"/>
      <c r="G35" s="251"/>
      <c r="H35" s="251"/>
      <c r="I35" s="251"/>
      <c r="J35" s="251"/>
      <c r="K35" s="249"/>
    </row>
    <row r="36" spans="2:11" s="1" customFormat="1" ht="15" customHeight="1">
      <c r="B36" s="252"/>
      <c r="C36" s="253"/>
      <c r="D36" s="251"/>
      <c r="E36" s="254" t="s">
        <v>104</v>
      </c>
      <c r="F36" s="251"/>
      <c r="G36" s="251" t="s">
        <v>328</v>
      </c>
      <c r="H36" s="251"/>
      <c r="I36" s="251"/>
      <c r="J36" s="251"/>
      <c r="K36" s="249"/>
    </row>
    <row r="37" spans="2:11" s="1" customFormat="1" ht="30.75" customHeight="1">
      <c r="B37" s="252"/>
      <c r="C37" s="253"/>
      <c r="D37" s="251"/>
      <c r="E37" s="254" t="s">
        <v>329</v>
      </c>
      <c r="F37" s="251"/>
      <c r="G37" s="251" t="s">
        <v>330</v>
      </c>
      <c r="H37" s="251"/>
      <c r="I37" s="251"/>
      <c r="J37" s="251"/>
      <c r="K37" s="249"/>
    </row>
    <row r="38" spans="2:11" s="1" customFormat="1" ht="15" customHeight="1">
      <c r="B38" s="252"/>
      <c r="C38" s="253"/>
      <c r="D38" s="251"/>
      <c r="E38" s="254" t="s">
        <v>56</v>
      </c>
      <c r="F38" s="251"/>
      <c r="G38" s="251" t="s">
        <v>331</v>
      </c>
      <c r="H38" s="251"/>
      <c r="I38" s="251"/>
      <c r="J38" s="251"/>
      <c r="K38" s="249"/>
    </row>
    <row r="39" spans="2:11" s="1" customFormat="1" ht="15" customHeight="1">
      <c r="B39" s="252"/>
      <c r="C39" s="253"/>
      <c r="D39" s="251"/>
      <c r="E39" s="254" t="s">
        <v>57</v>
      </c>
      <c r="F39" s="251"/>
      <c r="G39" s="251" t="s">
        <v>332</v>
      </c>
      <c r="H39" s="251"/>
      <c r="I39" s="251"/>
      <c r="J39" s="251"/>
      <c r="K39" s="249"/>
    </row>
    <row r="40" spans="2:11" s="1" customFormat="1" ht="15" customHeight="1">
      <c r="B40" s="252"/>
      <c r="C40" s="253"/>
      <c r="D40" s="251"/>
      <c r="E40" s="254" t="s">
        <v>105</v>
      </c>
      <c r="F40" s="251"/>
      <c r="G40" s="251" t="s">
        <v>333</v>
      </c>
      <c r="H40" s="251"/>
      <c r="I40" s="251"/>
      <c r="J40" s="251"/>
      <c r="K40" s="249"/>
    </row>
    <row r="41" spans="2:11" s="1" customFormat="1" ht="15" customHeight="1">
      <c r="B41" s="252"/>
      <c r="C41" s="253"/>
      <c r="D41" s="251"/>
      <c r="E41" s="254" t="s">
        <v>106</v>
      </c>
      <c r="F41" s="251"/>
      <c r="G41" s="251" t="s">
        <v>334</v>
      </c>
      <c r="H41" s="251"/>
      <c r="I41" s="251"/>
      <c r="J41" s="251"/>
      <c r="K41" s="249"/>
    </row>
    <row r="42" spans="2:11" s="1" customFormat="1" ht="15" customHeight="1">
      <c r="B42" s="252"/>
      <c r="C42" s="253"/>
      <c r="D42" s="251"/>
      <c r="E42" s="254" t="s">
        <v>335</v>
      </c>
      <c r="F42" s="251"/>
      <c r="G42" s="251" t="s">
        <v>336</v>
      </c>
      <c r="H42" s="251"/>
      <c r="I42" s="251"/>
      <c r="J42" s="251"/>
      <c r="K42" s="249"/>
    </row>
    <row r="43" spans="2:11" s="1" customFormat="1" ht="15" customHeight="1">
      <c r="B43" s="252"/>
      <c r="C43" s="253"/>
      <c r="D43" s="251"/>
      <c r="E43" s="254"/>
      <c r="F43" s="251"/>
      <c r="G43" s="251" t="s">
        <v>337</v>
      </c>
      <c r="H43" s="251"/>
      <c r="I43" s="251"/>
      <c r="J43" s="251"/>
      <c r="K43" s="249"/>
    </row>
    <row r="44" spans="2:11" s="1" customFormat="1" ht="15" customHeight="1">
      <c r="B44" s="252"/>
      <c r="C44" s="253"/>
      <c r="D44" s="251"/>
      <c r="E44" s="254" t="s">
        <v>338</v>
      </c>
      <c r="F44" s="251"/>
      <c r="G44" s="251" t="s">
        <v>339</v>
      </c>
      <c r="H44" s="251"/>
      <c r="I44" s="251"/>
      <c r="J44" s="251"/>
      <c r="K44" s="249"/>
    </row>
    <row r="45" spans="2:11" s="1" customFormat="1" ht="15" customHeight="1">
      <c r="B45" s="252"/>
      <c r="C45" s="253"/>
      <c r="D45" s="251"/>
      <c r="E45" s="254" t="s">
        <v>108</v>
      </c>
      <c r="F45" s="251"/>
      <c r="G45" s="251" t="s">
        <v>340</v>
      </c>
      <c r="H45" s="251"/>
      <c r="I45" s="251"/>
      <c r="J45" s="251"/>
      <c r="K45" s="249"/>
    </row>
    <row r="46" spans="2:11" s="1" customFormat="1" ht="12.75" customHeight="1">
      <c r="B46" s="252"/>
      <c r="C46" s="253"/>
      <c r="D46" s="251"/>
      <c r="E46" s="251"/>
      <c r="F46" s="251"/>
      <c r="G46" s="251"/>
      <c r="H46" s="251"/>
      <c r="I46" s="251"/>
      <c r="J46" s="251"/>
      <c r="K46" s="249"/>
    </row>
    <row r="47" spans="2:11" s="1" customFormat="1" ht="15" customHeight="1">
      <c r="B47" s="252"/>
      <c r="C47" s="253"/>
      <c r="D47" s="251" t="s">
        <v>341</v>
      </c>
      <c r="E47" s="251"/>
      <c r="F47" s="251"/>
      <c r="G47" s="251"/>
      <c r="H47" s="251"/>
      <c r="I47" s="251"/>
      <c r="J47" s="251"/>
      <c r="K47" s="249"/>
    </row>
    <row r="48" spans="2:11" s="1" customFormat="1" ht="15" customHeight="1">
      <c r="B48" s="252"/>
      <c r="C48" s="253"/>
      <c r="D48" s="253"/>
      <c r="E48" s="251" t="s">
        <v>342</v>
      </c>
      <c r="F48" s="251"/>
      <c r="G48" s="251"/>
      <c r="H48" s="251"/>
      <c r="I48" s="251"/>
      <c r="J48" s="251"/>
      <c r="K48" s="249"/>
    </row>
    <row r="49" spans="2:11" s="1" customFormat="1" ht="15" customHeight="1">
      <c r="B49" s="252"/>
      <c r="C49" s="253"/>
      <c r="D49" s="253"/>
      <c r="E49" s="251" t="s">
        <v>343</v>
      </c>
      <c r="F49" s="251"/>
      <c r="G49" s="251"/>
      <c r="H49" s="251"/>
      <c r="I49" s="251"/>
      <c r="J49" s="251"/>
      <c r="K49" s="249"/>
    </row>
    <row r="50" spans="2:11" s="1" customFormat="1" ht="15" customHeight="1">
      <c r="B50" s="252"/>
      <c r="C50" s="253"/>
      <c r="D50" s="253"/>
      <c r="E50" s="251" t="s">
        <v>344</v>
      </c>
      <c r="F50" s="251"/>
      <c r="G50" s="251"/>
      <c r="H50" s="251"/>
      <c r="I50" s="251"/>
      <c r="J50" s="251"/>
      <c r="K50" s="249"/>
    </row>
    <row r="51" spans="2:11" s="1" customFormat="1" ht="15" customHeight="1">
      <c r="B51" s="252"/>
      <c r="C51" s="253"/>
      <c r="D51" s="251" t="s">
        <v>345</v>
      </c>
      <c r="E51" s="251"/>
      <c r="F51" s="251"/>
      <c r="G51" s="251"/>
      <c r="H51" s="251"/>
      <c r="I51" s="251"/>
      <c r="J51" s="251"/>
      <c r="K51" s="249"/>
    </row>
    <row r="52" spans="2:11" s="1" customFormat="1" ht="25.5" customHeight="1">
      <c r="B52" s="247"/>
      <c r="C52" s="248" t="s">
        <v>346</v>
      </c>
      <c r="D52" s="248"/>
      <c r="E52" s="248"/>
      <c r="F52" s="248"/>
      <c r="G52" s="248"/>
      <c r="H52" s="248"/>
      <c r="I52" s="248"/>
      <c r="J52" s="248"/>
      <c r="K52" s="249"/>
    </row>
    <row r="53" spans="2:11" s="1" customFormat="1" ht="5.25" customHeight="1">
      <c r="B53" s="247"/>
      <c r="C53" s="250"/>
      <c r="D53" s="250"/>
      <c r="E53" s="250"/>
      <c r="F53" s="250"/>
      <c r="G53" s="250"/>
      <c r="H53" s="250"/>
      <c r="I53" s="250"/>
      <c r="J53" s="250"/>
      <c r="K53" s="249"/>
    </row>
    <row r="54" spans="2:11" s="1" customFormat="1" ht="15" customHeight="1">
      <c r="B54" s="247"/>
      <c r="C54" s="251" t="s">
        <v>347</v>
      </c>
      <c r="D54" s="251"/>
      <c r="E54" s="251"/>
      <c r="F54" s="251"/>
      <c r="G54" s="251"/>
      <c r="H54" s="251"/>
      <c r="I54" s="251"/>
      <c r="J54" s="251"/>
      <c r="K54" s="249"/>
    </row>
    <row r="55" spans="2:11" s="1" customFormat="1" ht="15" customHeight="1">
      <c r="B55" s="247"/>
      <c r="C55" s="251" t="s">
        <v>348</v>
      </c>
      <c r="D55" s="251"/>
      <c r="E55" s="251"/>
      <c r="F55" s="251"/>
      <c r="G55" s="251"/>
      <c r="H55" s="251"/>
      <c r="I55" s="251"/>
      <c r="J55" s="251"/>
      <c r="K55" s="249"/>
    </row>
    <row r="56" spans="2:11" s="1" customFormat="1" ht="12.75" customHeight="1">
      <c r="B56" s="247"/>
      <c r="C56" s="251"/>
      <c r="D56" s="251"/>
      <c r="E56" s="251"/>
      <c r="F56" s="251"/>
      <c r="G56" s="251"/>
      <c r="H56" s="251"/>
      <c r="I56" s="251"/>
      <c r="J56" s="251"/>
      <c r="K56" s="249"/>
    </row>
    <row r="57" spans="2:11" s="1" customFormat="1" ht="15" customHeight="1">
      <c r="B57" s="247"/>
      <c r="C57" s="251" t="s">
        <v>349</v>
      </c>
      <c r="D57" s="251"/>
      <c r="E57" s="251"/>
      <c r="F57" s="251"/>
      <c r="G57" s="251"/>
      <c r="H57" s="251"/>
      <c r="I57" s="251"/>
      <c r="J57" s="251"/>
      <c r="K57" s="249"/>
    </row>
    <row r="58" spans="2:11" s="1" customFormat="1" ht="15" customHeight="1">
      <c r="B58" s="247"/>
      <c r="C58" s="253"/>
      <c r="D58" s="251" t="s">
        <v>350</v>
      </c>
      <c r="E58" s="251"/>
      <c r="F58" s="251"/>
      <c r="G58" s="251"/>
      <c r="H58" s="251"/>
      <c r="I58" s="251"/>
      <c r="J58" s="251"/>
      <c r="K58" s="249"/>
    </row>
    <row r="59" spans="2:11" s="1" customFormat="1" ht="15" customHeight="1">
      <c r="B59" s="247"/>
      <c r="C59" s="253"/>
      <c r="D59" s="251" t="s">
        <v>351</v>
      </c>
      <c r="E59" s="251"/>
      <c r="F59" s="251"/>
      <c r="G59" s="251"/>
      <c r="H59" s="251"/>
      <c r="I59" s="251"/>
      <c r="J59" s="251"/>
      <c r="K59" s="249"/>
    </row>
    <row r="60" spans="2:11" s="1" customFormat="1" ht="15" customHeight="1">
      <c r="B60" s="247"/>
      <c r="C60" s="253"/>
      <c r="D60" s="251" t="s">
        <v>352</v>
      </c>
      <c r="E60" s="251"/>
      <c r="F60" s="251"/>
      <c r="G60" s="251"/>
      <c r="H60" s="251"/>
      <c r="I60" s="251"/>
      <c r="J60" s="251"/>
      <c r="K60" s="249"/>
    </row>
    <row r="61" spans="2:11" s="1" customFormat="1" ht="15" customHeight="1">
      <c r="B61" s="247"/>
      <c r="C61" s="253"/>
      <c r="D61" s="251" t="s">
        <v>353</v>
      </c>
      <c r="E61" s="251"/>
      <c r="F61" s="251"/>
      <c r="G61" s="251"/>
      <c r="H61" s="251"/>
      <c r="I61" s="251"/>
      <c r="J61" s="251"/>
      <c r="K61" s="249"/>
    </row>
    <row r="62" spans="2:11" s="1" customFormat="1" ht="15" customHeight="1">
      <c r="B62" s="247"/>
      <c r="C62" s="253"/>
      <c r="D62" s="256" t="s">
        <v>354</v>
      </c>
      <c r="E62" s="256"/>
      <c r="F62" s="256"/>
      <c r="G62" s="256"/>
      <c r="H62" s="256"/>
      <c r="I62" s="256"/>
      <c r="J62" s="256"/>
      <c r="K62" s="249"/>
    </row>
    <row r="63" spans="2:11" s="1" customFormat="1" ht="15" customHeight="1">
      <c r="B63" s="247"/>
      <c r="C63" s="253"/>
      <c r="D63" s="251" t="s">
        <v>355</v>
      </c>
      <c r="E63" s="251"/>
      <c r="F63" s="251"/>
      <c r="G63" s="251"/>
      <c r="H63" s="251"/>
      <c r="I63" s="251"/>
      <c r="J63" s="251"/>
      <c r="K63" s="249"/>
    </row>
    <row r="64" spans="2:11" s="1" customFormat="1" ht="12.75" customHeight="1">
      <c r="B64" s="247"/>
      <c r="C64" s="253"/>
      <c r="D64" s="253"/>
      <c r="E64" s="257"/>
      <c r="F64" s="253"/>
      <c r="G64" s="253"/>
      <c r="H64" s="253"/>
      <c r="I64" s="253"/>
      <c r="J64" s="253"/>
      <c r="K64" s="249"/>
    </row>
    <row r="65" spans="2:11" s="1" customFormat="1" ht="15" customHeight="1">
      <c r="B65" s="247"/>
      <c r="C65" s="253"/>
      <c r="D65" s="251" t="s">
        <v>356</v>
      </c>
      <c r="E65" s="251"/>
      <c r="F65" s="251"/>
      <c r="G65" s="251"/>
      <c r="H65" s="251"/>
      <c r="I65" s="251"/>
      <c r="J65" s="251"/>
      <c r="K65" s="249"/>
    </row>
    <row r="66" spans="2:11" s="1" customFormat="1" ht="15" customHeight="1">
      <c r="B66" s="247"/>
      <c r="C66" s="253"/>
      <c r="D66" s="256" t="s">
        <v>357</v>
      </c>
      <c r="E66" s="256"/>
      <c r="F66" s="256"/>
      <c r="G66" s="256"/>
      <c r="H66" s="256"/>
      <c r="I66" s="256"/>
      <c r="J66" s="256"/>
      <c r="K66" s="249"/>
    </row>
    <row r="67" spans="2:11" s="1" customFormat="1" ht="15" customHeight="1">
      <c r="B67" s="247"/>
      <c r="C67" s="253"/>
      <c r="D67" s="251" t="s">
        <v>358</v>
      </c>
      <c r="E67" s="251"/>
      <c r="F67" s="251"/>
      <c r="G67" s="251"/>
      <c r="H67" s="251"/>
      <c r="I67" s="251"/>
      <c r="J67" s="251"/>
      <c r="K67" s="249"/>
    </row>
    <row r="68" spans="2:11" s="1" customFormat="1" ht="15" customHeight="1">
      <c r="B68" s="247"/>
      <c r="C68" s="253"/>
      <c r="D68" s="251" t="s">
        <v>359</v>
      </c>
      <c r="E68" s="251"/>
      <c r="F68" s="251"/>
      <c r="G68" s="251"/>
      <c r="H68" s="251"/>
      <c r="I68" s="251"/>
      <c r="J68" s="251"/>
      <c r="K68" s="249"/>
    </row>
    <row r="69" spans="2:11" s="1" customFormat="1" ht="15" customHeight="1">
      <c r="B69" s="247"/>
      <c r="C69" s="253"/>
      <c r="D69" s="251" t="s">
        <v>360</v>
      </c>
      <c r="E69" s="251"/>
      <c r="F69" s="251"/>
      <c r="G69" s="251"/>
      <c r="H69" s="251"/>
      <c r="I69" s="251"/>
      <c r="J69" s="251"/>
      <c r="K69" s="249"/>
    </row>
    <row r="70" spans="2:11" s="1" customFormat="1" ht="15" customHeight="1">
      <c r="B70" s="247"/>
      <c r="C70" s="253"/>
      <c r="D70" s="251" t="s">
        <v>361</v>
      </c>
      <c r="E70" s="251"/>
      <c r="F70" s="251"/>
      <c r="G70" s="251"/>
      <c r="H70" s="251"/>
      <c r="I70" s="251"/>
      <c r="J70" s="251"/>
      <c r="K70" s="249"/>
    </row>
    <row r="71" spans="2:11" s="1" customFormat="1" ht="12.75" customHeight="1">
      <c r="B71" s="258"/>
      <c r="C71" s="259"/>
      <c r="D71" s="259"/>
      <c r="E71" s="259"/>
      <c r="F71" s="259"/>
      <c r="G71" s="259"/>
      <c r="H71" s="259"/>
      <c r="I71" s="259"/>
      <c r="J71" s="259"/>
      <c r="K71" s="260"/>
    </row>
    <row r="72" spans="2:11" s="1" customFormat="1" ht="18.75" customHeight="1">
      <c r="B72" s="261"/>
      <c r="C72" s="261"/>
      <c r="D72" s="261"/>
      <c r="E72" s="261"/>
      <c r="F72" s="261"/>
      <c r="G72" s="261"/>
      <c r="H72" s="261"/>
      <c r="I72" s="261"/>
      <c r="J72" s="261"/>
      <c r="K72" s="262"/>
    </row>
    <row r="73" spans="2:11" s="1" customFormat="1" ht="18.75" customHeight="1">
      <c r="B73" s="262"/>
      <c r="C73" s="262"/>
      <c r="D73" s="262"/>
      <c r="E73" s="262"/>
      <c r="F73" s="262"/>
      <c r="G73" s="262"/>
      <c r="H73" s="262"/>
      <c r="I73" s="262"/>
      <c r="J73" s="262"/>
      <c r="K73" s="262"/>
    </row>
    <row r="74" spans="2:11" s="1" customFormat="1" ht="7.5" customHeight="1">
      <c r="B74" s="263"/>
      <c r="C74" s="264"/>
      <c r="D74" s="264"/>
      <c r="E74" s="264"/>
      <c r="F74" s="264"/>
      <c r="G74" s="264"/>
      <c r="H74" s="264"/>
      <c r="I74" s="264"/>
      <c r="J74" s="264"/>
      <c r="K74" s="265"/>
    </row>
    <row r="75" spans="2:11" s="1" customFormat="1" ht="45" customHeight="1">
      <c r="B75" s="266"/>
      <c r="C75" s="267" t="s">
        <v>362</v>
      </c>
      <c r="D75" s="267"/>
      <c r="E75" s="267"/>
      <c r="F75" s="267"/>
      <c r="G75" s="267"/>
      <c r="H75" s="267"/>
      <c r="I75" s="267"/>
      <c r="J75" s="267"/>
      <c r="K75" s="268"/>
    </row>
    <row r="76" spans="2:11" s="1" customFormat="1" ht="17.25" customHeight="1">
      <c r="B76" s="266"/>
      <c r="C76" s="269" t="s">
        <v>363</v>
      </c>
      <c r="D76" s="269"/>
      <c r="E76" s="269"/>
      <c r="F76" s="269" t="s">
        <v>364</v>
      </c>
      <c r="G76" s="270"/>
      <c r="H76" s="269" t="s">
        <v>57</v>
      </c>
      <c r="I76" s="269" t="s">
        <v>60</v>
      </c>
      <c r="J76" s="269" t="s">
        <v>365</v>
      </c>
      <c r="K76" s="268"/>
    </row>
    <row r="77" spans="2:11" s="1" customFormat="1" ht="17.25" customHeight="1">
      <c r="B77" s="266"/>
      <c r="C77" s="271" t="s">
        <v>366</v>
      </c>
      <c r="D77" s="271"/>
      <c r="E77" s="271"/>
      <c r="F77" s="272" t="s">
        <v>367</v>
      </c>
      <c r="G77" s="273"/>
      <c r="H77" s="271"/>
      <c r="I77" s="271"/>
      <c r="J77" s="271" t="s">
        <v>368</v>
      </c>
      <c r="K77" s="268"/>
    </row>
    <row r="78" spans="2:11" s="1" customFormat="1" ht="5.25" customHeight="1">
      <c r="B78" s="266"/>
      <c r="C78" s="274"/>
      <c r="D78" s="274"/>
      <c r="E78" s="274"/>
      <c r="F78" s="274"/>
      <c r="G78" s="275"/>
      <c r="H78" s="274"/>
      <c r="I78" s="274"/>
      <c r="J78" s="274"/>
      <c r="K78" s="268"/>
    </row>
    <row r="79" spans="2:11" s="1" customFormat="1" ht="15" customHeight="1">
      <c r="B79" s="266"/>
      <c r="C79" s="254" t="s">
        <v>56</v>
      </c>
      <c r="D79" s="276"/>
      <c r="E79" s="276"/>
      <c r="F79" s="277" t="s">
        <v>369</v>
      </c>
      <c r="G79" s="278"/>
      <c r="H79" s="254" t="s">
        <v>370</v>
      </c>
      <c r="I79" s="254" t="s">
        <v>371</v>
      </c>
      <c r="J79" s="254">
        <v>20</v>
      </c>
      <c r="K79" s="268"/>
    </row>
    <row r="80" spans="2:11" s="1" customFormat="1" ht="15" customHeight="1">
      <c r="B80" s="266"/>
      <c r="C80" s="254" t="s">
        <v>372</v>
      </c>
      <c r="D80" s="254"/>
      <c r="E80" s="254"/>
      <c r="F80" s="277" t="s">
        <v>369</v>
      </c>
      <c r="G80" s="278"/>
      <c r="H80" s="254" t="s">
        <v>373</v>
      </c>
      <c r="I80" s="254" t="s">
        <v>371</v>
      </c>
      <c r="J80" s="254">
        <v>120</v>
      </c>
      <c r="K80" s="268"/>
    </row>
    <row r="81" spans="2:11" s="1" customFormat="1" ht="15" customHeight="1">
      <c r="B81" s="279"/>
      <c r="C81" s="254" t="s">
        <v>374</v>
      </c>
      <c r="D81" s="254"/>
      <c r="E81" s="254"/>
      <c r="F81" s="277" t="s">
        <v>375</v>
      </c>
      <c r="G81" s="278"/>
      <c r="H81" s="254" t="s">
        <v>376</v>
      </c>
      <c r="I81" s="254" t="s">
        <v>371</v>
      </c>
      <c r="J81" s="254">
        <v>50</v>
      </c>
      <c r="K81" s="268"/>
    </row>
    <row r="82" spans="2:11" s="1" customFormat="1" ht="15" customHeight="1">
      <c r="B82" s="279"/>
      <c r="C82" s="254" t="s">
        <v>377</v>
      </c>
      <c r="D82" s="254"/>
      <c r="E82" s="254"/>
      <c r="F82" s="277" t="s">
        <v>369</v>
      </c>
      <c r="G82" s="278"/>
      <c r="H82" s="254" t="s">
        <v>378</v>
      </c>
      <c r="I82" s="254" t="s">
        <v>379</v>
      </c>
      <c r="J82" s="254"/>
      <c r="K82" s="268"/>
    </row>
    <row r="83" spans="2:11" s="1" customFormat="1" ht="15" customHeight="1">
      <c r="B83" s="279"/>
      <c r="C83" s="280" t="s">
        <v>380</v>
      </c>
      <c r="D83" s="280"/>
      <c r="E83" s="280"/>
      <c r="F83" s="281" t="s">
        <v>375</v>
      </c>
      <c r="G83" s="280"/>
      <c r="H83" s="280" t="s">
        <v>381</v>
      </c>
      <c r="I83" s="280" t="s">
        <v>371</v>
      </c>
      <c r="J83" s="280">
        <v>15</v>
      </c>
      <c r="K83" s="268"/>
    </row>
    <row r="84" spans="2:11" s="1" customFormat="1" ht="15" customHeight="1">
      <c r="B84" s="279"/>
      <c r="C84" s="280" t="s">
        <v>382</v>
      </c>
      <c r="D84" s="280"/>
      <c r="E84" s="280"/>
      <c r="F84" s="281" t="s">
        <v>375</v>
      </c>
      <c r="G84" s="280"/>
      <c r="H84" s="280" t="s">
        <v>383</v>
      </c>
      <c r="I84" s="280" t="s">
        <v>371</v>
      </c>
      <c r="J84" s="280">
        <v>15</v>
      </c>
      <c r="K84" s="268"/>
    </row>
    <row r="85" spans="2:11" s="1" customFormat="1" ht="15" customHeight="1">
      <c r="B85" s="279"/>
      <c r="C85" s="280" t="s">
        <v>384</v>
      </c>
      <c r="D85" s="280"/>
      <c r="E85" s="280"/>
      <c r="F85" s="281" t="s">
        <v>375</v>
      </c>
      <c r="G85" s="280"/>
      <c r="H85" s="280" t="s">
        <v>385</v>
      </c>
      <c r="I85" s="280" t="s">
        <v>371</v>
      </c>
      <c r="J85" s="280">
        <v>20</v>
      </c>
      <c r="K85" s="268"/>
    </row>
    <row r="86" spans="2:11" s="1" customFormat="1" ht="15" customHeight="1">
      <c r="B86" s="279"/>
      <c r="C86" s="280" t="s">
        <v>386</v>
      </c>
      <c r="D86" s="280"/>
      <c r="E86" s="280"/>
      <c r="F86" s="281" t="s">
        <v>375</v>
      </c>
      <c r="G86" s="280"/>
      <c r="H86" s="280" t="s">
        <v>387</v>
      </c>
      <c r="I86" s="280" t="s">
        <v>371</v>
      </c>
      <c r="J86" s="280">
        <v>20</v>
      </c>
      <c r="K86" s="268"/>
    </row>
    <row r="87" spans="2:11" s="1" customFormat="1" ht="15" customHeight="1">
      <c r="B87" s="279"/>
      <c r="C87" s="254" t="s">
        <v>388</v>
      </c>
      <c r="D87" s="254"/>
      <c r="E87" s="254"/>
      <c r="F87" s="277" t="s">
        <v>375</v>
      </c>
      <c r="G87" s="278"/>
      <c r="H87" s="254" t="s">
        <v>389</v>
      </c>
      <c r="I87" s="254" t="s">
        <v>371</v>
      </c>
      <c r="J87" s="254">
        <v>50</v>
      </c>
      <c r="K87" s="268"/>
    </row>
    <row r="88" spans="2:11" s="1" customFormat="1" ht="15" customHeight="1">
      <c r="B88" s="279"/>
      <c r="C88" s="254" t="s">
        <v>390</v>
      </c>
      <c r="D88" s="254"/>
      <c r="E88" s="254"/>
      <c r="F88" s="277" t="s">
        <v>375</v>
      </c>
      <c r="G88" s="278"/>
      <c r="H88" s="254" t="s">
        <v>391</v>
      </c>
      <c r="I88" s="254" t="s">
        <v>371</v>
      </c>
      <c r="J88" s="254">
        <v>20</v>
      </c>
      <c r="K88" s="268"/>
    </row>
    <row r="89" spans="2:11" s="1" customFormat="1" ht="15" customHeight="1">
      <c r="B89" s="279"/>
      <c r="C89" s="254" t="s">
        <v>392</v>
      </c>
      <c r="D89" s="254"/>
      <c r="E89" s="254"/>
      <c r="F89" s="277" t="s">
        <v>375</v>
      </c>
      <c r="G89" s="278"/>
      <c r="H89" s="254" t="s">
        <v>393</v>
      </c>
      <c r="I89" s="254" t="s">
        <v>371</v>
      </c>
      <c r="J89" s="254">
        <v>20</v>
      </c>
      <c r="K89" s="268"/>
    </row>
    <row r="90" spans="2:11" s="1" customFormat="1" ht="15" customHeight="1">
      <c r="B90" s="279"/>
      <c r="C90" s="254" t="s">
        <v>394</v>
      </c>
      <c r="D90" s="254"/>
      <c r="E90" s="254"/>
      <c r="F90" s="277" t="s">
        <v>375</v>
      </c>
      <c r="G90" s="278"/>
      <c r="H90" s="254" t="s">
        <v>395</v>
      </c>
      <c r="I90" s="254" t="s">
        <v>371</v>
      </c>
      <c r="J90" s="254">
        <v>50</v>
      </c>
      <c r="K90" s="268"/>
    </row>
    <row r="91" spans="2:11" s="1" customFormat="1" ht="15" customHeight="1">
      <c r="B91" s="279"/>
      <c r="C91" s="254" t="s">
        <v>396</v>
      </c>
      <c r="D91" s="254"/>
      <c r="E91" s="254"/>
      <c r="F91" s="277" t="s">
        <v>375</v>
      </c>
      <c r="G91" s="278"/>
      <c r="H91" s="254" t="s">
        <v>396</v>
      </c>
      <c r="I91" s="254" t="s">
        <v>371</v>
      </c>
      <c r="J91" s="254">
        <v>50</v>
      </c>
      <c r="K91" s="268"/>
    </row>
    <row r="92" spans="2:11" s="1" customFormat="1" ht="15" customHeight="1">
      <c r="B92" s="279"/>
      <c r="C92" s="254" t="s">
        <v>397</v>
      </c>
      <c r="D92" s="254"/>
      <c r="E92" s="254"/>
      <c r="F92" s="277" t="s">
        <v>375</v>
      </c>
      <c r="G92" s="278"/>
      <c r="H92" s="254" t="s">
        <v>398</v>
      </c>
      <c r="I92" s="254" t="s">
        <v>371</v>
      </c>
      <c r="J92" s="254">
        <v>255</v>
      </c>
      <c r="K92" s="268"/>
    </row>
    <row r="93" spans="2:11" s="1" customFormat="1" ht="15" customHeight="1">
      <c r="B93" s="279"/>
      <c r="C93" s="254" t="s">
        <v>399</v>
      </c>
      <c r="D93" s="254"/>
      <c r="E93" s="254"/>
      <c r="F93" s="277" t="s">
        <v>369</v>
      </c>
      <c r="G93" s="278"/>
      <c r="H93" s="254" t="s">
        <v>400</v>
      </c>
      <c r="I93" s="254" t="s">
        <v>401</v>
      </c>
      <c r="J93" s="254"/>
      <c r="K93" s="268"/>
    </row>
    <row r="94" spans="2:11" s="1" customFormat="1" ht="15" customHeight="1">
      <c r="B94" s="279"/>
      <c r="C94" s="254" t="s">
        <v>402</v>
      </c>
      <c r="D94" s="254"/>
      <c r="E94" s="254"/>
      <c r="F94" s="277" t="s">
        <v>369</v>
      </c>
      <c r="G94" s="278"/>
      <c r="H94" s="254" t="s">
        <v>403</v>
      </c>
      <c r="I94" s="254" t="s">
        <v>404</v>
      </c>
      <c r="J94" s="254"/>
      <c r="K94" s="268"/>
    </row>
    <row r="95" spans="2:11" s="1" customFormat="1" ht="15" customHeight="1">
      <c r="B95" s="279"/>
      <c r="C95" s="254" t="s">
        <v>405</v>
      </c>
      <c r="D95" s="254"/>
      <c r="E95" s="254"/>
      <c r="F95" s="277" t="s">
        <v>369</v>
      </c>
      <c r="G95" s="278"/>
      <c r="H95" s="254" t="s">
        <v>405</v>
      </c>
      <c r="I95" s="254" t="s">
        <v>404</v>
      </c>
      <c r="J95" s="254"/>
      <c r="K95" s="268"/>
    </row>
    <row r="96" spans="2:11" s="1" customFormat="1" ht="15" customHeight="1">
      <c r="B96" s="279"/>
      <c r="C96" s="254" t="s">
        <v>41</v>
      </c>
      <c r="D96" s="254"/>
      <c r="E96" s="254"/>
      <c r="F96" s="277" t="s">
        <v>369</v>
      </c>
      <c r="G96" s="278"/>
      <c r="H96" s="254" t="s">
        <v>406</v>
      </c>
      <c r="I96" s="254" t="s">
        <v>404</v>
      </c>
      <c r="J96" s="254"/>
      <c r="K96" s="268"/>
    </row>
    <row r="97" spans="2:11" s="1" customFormat="1" ht="15" customHeight="1">
      <c r="B97" s="279"/>
      <c r="C97" s="254" t="s">
        <v>51</v>
      </c>
      <c r="D97" s="254"/>
      <c r="E97" s="254"/>
      <c r="F97" s="277" t="s">
        <v>369</v>
      </c>
      <c r="G97" s="278"/>
      <c r="H97" s="254" t="s">
        <v>407</v>
      </c>
      <c r="I97" s="254" t="s">
        <v>404</v>
      </c>
      <c r="J97" s="254"/>
      <c r="K97" s="268"/>
    </row>
    <row r="98" spans="2:11" s="1" customFormat="1" ht="15" customHeight="1">
      <c r="B98" s="282"/>
      <c r="C98" s="283"/>
      <c r="D98" s="283"/>
      <c r="E98" s="283"/>
      <c r="F98" s="283"/>
      <c r="G98" s="283"/>
      <c r="H98" s="283"/>
      <c r="I98" s="283"/>
      <c r="J98" s="283"/>
      <c r="K98" s="284"/>
    </row>
    <row r="99" spans="2:11" s="1" customFormat="1" ht="18.75" customHeight="1">
      <c r="B99" s="285"/>
      <c r="C99" s="286"/>
      <c r="D99" s="286"/>
      <c r="E99" s="286"/>
      <c r="F99" s="286"/>
      <c r="G99" s="286"/>
      <c r="H99" s="286"/>
      <c r="I99" s="286"/>
      <c r="J99" s="286"/>
      <c r="K99" s="285"/>
    </row>
    <row r="100" spans="2:11" s="1" customFormat="1" ht="18.75" customHeight="1">
      <c r="B100" s="262"/>
      <c r="C100" s="262"/>
      <c r="D100" s="262"/>
      <c r="E100" s="262"/>
      <c r="F100" s="262"/>
      <c r="G100" s="262"/>
      <c r="H100" s="262"/>
      <c r="I100" s="262"/>
      <c r="J100" s="262"/>
      <c r="K100" s="262"/>
    </row>
    <row r="101" spans="2:11" s="1" customFormat="1" ht="7.5" customHeight="1">
      <c r="B101" s="263"/>
      <c r="C101" s="264"/>
      <c r="D101" s="264"/>
      <c r="E101" s="264"/>
      <c r="F101" s="264"/>
      <c r="G101" s="264"/>
      <c r="H101" s="264"/>
      <c r="I101" s="264"/>
      <c r="J101" s="264"/>
      <c r="K101" s="265"/>
    </row>
    <row r="102" spans="2:11" s="1" customFormat="1" ht="45" customHeight="1">
      <c r="B102" s="266"/>
      <c r="C102" s="267" t="s">
        <v>408</v>
      </c>
      <c r="D102" s="267"/>
      <c r="E102" s="267"/>
      <c r="F102" s="267"/>
      <c r="G102" s="267"/>
      <c r="H102" s="267"/>
      <c r="I102" s="267"/>
      <c r="J102" s="267"/>
      <c r="K102" s="268"/>
    </row>
    <row r="103" spans="2:11" s="1" customFormat="1" ht="17.25" customHeight="1">
      <c r="B103" s="266"/>
      <c r="C103" s="269" t="s">
        <v>363</v>
      </c>
      <c r="D103" s="269"/>
      <c r="E103" s="269"/>
      <c r="F103" s="269" t="s">
        <v>364</v>
      </c>
      <c r="G103" s="270"/>
      <c r="H103" s="269" t="s">
        <v>57</v>
      </c>
      <c r="I103" s="269" t="s">
        <v>60</v>
      </c>
      <c r="J103" s="269" t="s">
        <v>365</v>
      </c>
      <c r="K103" s="268"/>
    </row>
    <row r="104" spans="2:11" s="1" customFormat="1" ht="17.25" customHeight="1">
      <c r="B104" s="266"/>
      <c r="C104" s="271" t="s">
        <v>366</v>
      </c>
      <c r="D104" s="271"/>
      <c r="E104" s="271"/>
      <c r="F104" s="272" t="s">
        <v>367</v>
      </c>
      <c r="G104" s="273"/>
      <c r="H104" s="271"/>
      <c r="I104" s="271"/>
      <c r="J104" s="271" t="s">
        <v>368</v>
      </c>
      <c r="K104" s="268"/>
    </row>
    <row r="105" spans="2:11" s="1" customFormat="1" ht="5.25" customHeight="1">
      <c r="B105" s="266"/>
      <c r="C105" s="269"/>
      <c r="D105" s="269"/>
      <c r="E105" s="269"/>
      <c r="F105" s="269"/>
      <c r="G105" s="287"/>
      <c r="H105" s="269"/>
      <c r="I105" s="269"/>
      <c r="J105" s="269"/>
      <c r="K105" s="268"/>
    </row>
    <row r="106" spans="2:11" s="1" customFormat="1" ht="15" customHeight="1">
      <c r="B106" s="266"/>
      <c r="C106" s="254" t="s">
        <v>56</v>
      </c>
      <c r="D106" s="276"/>
      <c r="E106" s="276"/>
      <c r="F106" s="277" t="s">
        <v>369</v>
      </c>
      <c r="G106" s="254"/>
      <c r="H106" s="254" t="s">
        <v>409</v>
      </c>
      <c r="I106" s="254" t="s">
        <v>371</v>
      </c>
      <c r="J106" s="254">
        <v>20</v>
      </c>
      <c r="K106" s="268"/>
    </row>
    <row r="107" spans="2:11" s="1" customFormat="1" ht="15" customHeight="1">
      <c r="B107" s="266"/>
      <c r="C107" s="254" t="s">
        <v>372</v>
      </c>
      <c r="D107" s="254"/>
      <c r="E107" s="254"/>
      <c r="F107" s="277" t="s">
        <v>369</v>
      </c>
      <c r="G107" s="254"/>
      <c r="H107" s="254" t="s">
        <v>409</v>
      </c>
      <c r="I107" s="254" t="s">
        <v>371</v>
      </c>
      <c r="J107" s="254">
        <v>120</v>
      </c>
      <c r="K107" s="268"/>
    </row>
    <row r="108" spans="2:11" s="1" customFormat="1" ht="15" customHeight="1">
      <c r="B108" s="279"/>
      <c r="C108" s="254" t="s">
        <v>374</v>
      </c>
      <c r="D108" s="254"/>
      <c r="E108" s="254"/>
      <c r="F108" s="277" t="s">
        <v>375</v>
      </c>
      <c r="G108" s="254"/>
      <c r="H108" s="254" t="s">
        <v>409</v>
      </c>
      <c r="I108" s="254" t="s">
        <v>371</v>
      </c>
      <c r="J108" s="254">
        <v>50</v>
      </c>
      <c r="K108" s="268"/>
    </row>
    <row r="109" spans="2:11" s="1" customFormat="1" ht="15" customHeight="1">
      <c r="B109" s="279"/>
      <c r="C109" s="254" t="s">
        <v>377</v>
      </c>
      <c r="D109" s="254"/>
      <c r="E109" s="254"/>
      <c r="F109" s="277" t="s">
        <v>369</v>
      </c>
      <c r="G109" s="254"/>
      <c r="H109" s="254" t="s">
        <v>409</v>
      </c>
      <c r="I109" s="254" t="s">
        <v>379</v>
      </c>
      <c r="J109" s="254"/>
      <c r="K109" s="268"/>
    </row>
    <row r="110" spans="2:11" s="1" customFormat="1" ht="15" customHeight="1">
      <c r="B110" s="279"/>
      <c r="C110" s="254" t="s">
        <v>388</v>
      </c>
      <c r="D110" s="254"/>
      <c r="E110" s="254"/>
      <c r="F110" s="277" t="s">
        <v>375</v>
      </c>
      <c r="G110" s="254"/>
      <c r="H110" s="254" t="s">
        <v>409</v>
      </c>
      <c r="I110" s="254" t="s">
        <v>371</v>
      </c>
      <c r="J110" s="254">
        <v>50</v>
      </c>
      <c r="K110" s="268"/>
    </row>
    <row r="111" spans="2:11" s="1" customFormat="1" ht="15" customHeight="1">
      <c r="B111" s="279"/>
      <c r="C111" s="254" t="s">
        <v>396</v>
      </c>
      <c r="D111" s="254"/>
      <c r="E111" s="254"/>
      <c r="F111" s="277" t="s">
        <v>375</v>
      </c>
      <c r="G111" s="254"/>
      <c r="H111" s="254" t="s">
        <v>409</v>
      </c>
      <c r="I111" s="254" t="s">
        <v>371</v>
      </c>
      <c r="J111" s="254">
        <v>50</v>
      </c>
      <c r="K111" s="268"/>
    </row>
    <row r="112" spans="2:11" s="1" customFormat="1" ht="15" customHeight="1">
      <c r="B112" s="279"/>
      <c r="C112" s="254" t="s">
        <v>394</v>
      </c>
      <c r="D112" s="254"/>
      <c r="E112" s="254"/>
      <c r="F112" s="277" t="s">
        <v>375</v>
      </c>
      <c r="G112" s="254"/>
      <c r="H112" s="254" t="s">
        <v>409</v>
      </c>
      <c r="I112" s="254" t="s">
        <v>371</v>
      </c>
      <c r="J112" s="254">
        <v>50</v>
      </c>
      <c r="K112" s="268"/>
    </row>
    <row r="113" spans="2:11" s="1" customFormat="1" ht="15" customHeight="1">
      <c r="B113" s="279"/>
      <c r="C113" s="254" t="s">
        <v>56</v>
      </c>
      <c r="D113" s="254"/>
      <c r="E113" s="254"/>
      <c r="F113" s="277" t="s">
        <v>369</v>
      </c>
      <c r="G113" s="254"/>
      <c r="H113" s="254" t="s">
        <v>410</v>
      </c>
      <c r="I113" s="254" t="s">
        <v>371</v>
      </c>
      <c r="J113" s="254">
        <v>20</v>
      </c>
      <c r="K113" s="268"/>
    </row>
    <row r="114" spans="2:11" s="1" customFormat="1" ht="15" customHeight="1">
      <c r="B114" s="279"/>
      <c r="C114" s="254" t="s">
        <v>411</v>
      </c>
      <c r="D114" s="254"/>
      <c r="E114" s="254"/>
      <c r="F114" s="277" t="s">
        <v>369</v>
      </c>
      <c r="G114" s="254"/>
      <c r="H114" s="254" t="s">
        <v>412</v>
      </c>
      <c r="I114" s="254" t="s">
        <v>371</v>
      </c>
      <c r="J114" s="254">
        <v>120</v>
      </c>
      <c r="K114" s="268"/>
    </row>
    <row r="115" spans="2:11" s="1" customFormat="1" ht="15" customHeight="1">
      <c r="B115" s="279"/>
      <c r="C115" s="254" t="s">
        <v>41</v>
      </c>
      <c r="D115" s="254"/>
      <c r="E115" s="254"/>
      <c r="F115" s="277" t="s">
        <v>369</v>
      </c>
      <c r="G115" s="254"/>
      <c r="H115" s="254" t="s">
        <v>413</v>
      </c>
      <c r="I115" s="254" t="s">
        <v>404</v>
      </c>
      <c r="J115" s="254"/>
      <c r="K115" s="268"/>
    </row>
    <row r="116" spans="2:11" s="1" customFormat="1" ht="15" customHeight="1">
      <c r="B116" s="279"/>
      <c r="C116" s="254" t="s">
        <v>51</v>
      </c>
      <c r="D116" s="254"/>
      <c r="E116" s="254"/>
      <c r="F116" s="277" t="s">
        <v>369</v>
      </c>
      <c r="G116" s="254"/>
      <c r="H116" s="254" t="s">
        <v>414</v>
      </c>
      <c r="I116" s="254" t="s">
        <v>404</v>
      </c>
      <c r="J116" s="254"/>
      <c r="K116" s="268"/>
    </row>
    <row r="117" spans="2:11" s="1" customFormat="1" ht="15" customHeight="1">
      <c r="B117" s="279"/>
      <c r="C117" s="254" t="s">
        <v>60</v>
      </c>
      <c r="D117" s="254"/>
      <c r="E117" s="254"/>
      <c r="F117" s="277" t="s">
        <v>369</v>
      </c>
      <c r="G117" s="254"/>
      <c r="H117" s="254" t="s">
        <v>415</v>
      </c>
      <c r="I117" s="254" t="s">
        <v>416</v>
      </c>
      <c r="J117" s="254"/>
      <c r="K117" s="268"/>
    </row>
    <row r="118" spans="2:11" s="1" customFormat="1" ht="15" customHeight="1">
      <c r="B118" s="282"/>
      <c r="C118" s="288"/>
      <c r="D118" s="288"/>
      <c r="E118" s="288"/>
      <c r="F118" s="288"/>
      <c r="G118" s="288"/>
      <c r="H118" s="288"/>
      <c r="I118" s="288"/>
      <c r="J118" s="288"/>
      <c r="K118" s="284"/>
    </row>
    <row r="119" spans="2:11" s="1" customFormat="1" ht="18.75" customHeight="1">
      <c r="B119" s="289"/>
      <c r="C119" s="290"/>
      <c r="D119" s="290"/>
      <c r="E119" s="290"/>
      <c r="F119" s="291"/>
      <c r="G119" s="290"/>
      <c r="H119" s="290"/>
      <c r="I119" s="290"/>
      <c r="J119" s="290"/>
      <c r="K119" s="289"/>
    </row>
    <row r="120" spans="2:11" s="1" customFormat="1" ht="18.75" customHeight="1">
      <c r="B120" s="262"/>
      <c r="C120" s="262"/>
      <c r="D120" s="262"/>
      <c r="E120" s="262"/>
      <c r="F120" s="262"/>
      <c r="G120" s="262"/>
      <c r="H120" s="262"/>
      <c r="I120" s="262"/>
      <c r="J120" s="262"/>
      <c r="K120" s="262"/>
    </row>
    <row r="121" spans="2:11" s="1" customFormat="1" ht="7.5" customHeight="1">
      <c r="B121" s="292"/>
      <c r="C121" s="293"/>
      <c r="D121" s="293"/>
      <c r="E121" s="293"/>
      <c r="F121" s="293"/>
      <c r="G121" s="293"/>
      <c r="H121" s="293"/>
      <c r="I121" s="293"/>
      <c r="J121" s="293"/>
      <c r="K121" s="294"/>
    </row>
    <row r="122" spans="2:11" s="1" customFormat="1" ht="45" customHeight="1">
      <c r="B122" s="295"/>
      <c r="C122" s="245" t="s">
        <v>417</v>
      </c>
      <c r="D122" s="245"/>
      <c r="E122" s="245"/>
      <c r="F122" s="245"/>
      <c r="G122" s="245"/>
      <c r="H122" s="245"/>
      <c r="I122" s="245"/>
      <c r="J122" s="245"/>
      <c r="K122" s="296"/>
    </row>
    <row r="123" spans="2:11" s="1" customFormat="1" ht="17.25" customHeight="1">
      <c r="B123" s="297"/>
      <c r="C123" s="269" t="s">
        <v>363</v>
      </c>
      <c r="D123" s="269"/>
      <c r="E123" s="269"/>
      <c r="F123" s="269" t="s">
        <v>364</v>
      </c>
      <c r="G123" s="270"/>
      <c r="H123" s="269" t="s">
        <v>57</v>
      </c>
      <c r="I123" s="269" t="s">
        <v>60</v>
      </c>
      <c r="J123" s="269" t="s">
        <v>365</v>
      </c>
      <c r="K123" s="298"/>
    </row>
    <row r="124" spans="2:11" s="1" customFormat="1" ht="17.25" customHeight="1">
      <c r="B124" s="297"/>
      <c r="C124" s="271" t="s">
        <v>366</v>
      </c>
      <c r="D124" s="271"/>
      <c r="E124" s="271"/>
      <c r="F124" s="272" t="s">
        <v>367</v>
      </c>
      <c r="G124" s="273"/>
      <c r="H124" s="271"/>
      <c r="I124" s="271"/>
      <c r="J124" s="271" t="s">
        <v>368</v>
      </c>
      <c r="K124" s="298"/>
    </row>
    <row r="125" spans="2:11" s="1" customFormat="1" ht="5.25" customHeight="1">
      <c r="B125" s="299"/>
      <c r="C125" s="274"/>
      <c r="D125" s="274"/>
      <c r="E125" s="274"/>
      <c r="F125" s="274"/>
      <c r="G125" s="300"/>
      <c r="H125" s="274"/>
      <c r="I125" s="274"/>
      <c r="J125" s="274"/>
      <c r="K125" s="301"/>
    </row>
    <row r="126" spans="2:11" s="1" customFormat="1" ht="15" customHeight="1">
      <c r="B126" s="299"/>
      <c r="C126" s="254" t="s">
        <v>372</v>
      </c>
      <c r="D126" s="276"/>
      <c r="E126" s="276"/>
      <c r="F126" s="277" t="s">
        <v>369</v>
      </c>
      <c r="G126" s="254"/>
      <c r="H126" s="254" t="s">
        <v>409</v>
      </c>
      <c r="I126" s="254" t="s">
        <v>371</v>
      </c>
      <c r="J126" s="254">
        <v>120</v>
      </c>
      <c r="K126" s="302"/>
    </row>
    <row r="127" spans="2:11" s="1" customFormat="1" ht="15" customHeight="1">
      <c r="B127" s="299"/>
      <c r="C127" s="254" t="s">
        <v>418</v>
      </c>
      <c r="D127" s="254"/>
      <c r="E127" s="254"/>
      <c r="F127" s="277" t="s">
        <v>369</v>
      </c>
      <c r="G127" s="254"/>
      <c r="H127" s="254" t="s">
        <v>419</v>
      </c>
      <c r="I127" s="254" t="s">
        <v>371</v>
      </c>
      <c r="J127" s="254" t="s">
        <v>420</v>
      </c>
      <c r="K127" s="302"/>
    </row>
    <row r="128" spans="2:11" s="1" customFormat="1" ht="15" customHeight="1">
      <c r="B128" s="299"/>
      <c r="C128" s="254" t="s">
        <v>317</v>
      </c>
      <c r="D128" s="254"/>
      <c r="E128" s="254"/>
      <c r="F128" s="277" t="s">
        <v>369</v>
      </c>
      <c r="G128" s="254"/>
      <c r="H128" s="254" t="s">
        <v>421</v>
      </c>
      <c r="I128" s="254" t="s">
        <v>371</v>
      </c>
      <c r="J128" s="254" t="s">
        <v>420</v>
      </c>
      <c r="K128" s="302"/>
    </row>
    <row r="129" spans="2:11" s="1" customFormat="1" ht="15" customHeight="1">
      <c r="B129" s="299"/>
      <c r="C129" s="254" t="s">
        <v>380</v>
      </c>
      <c r="D129" s="254"/>
      <c r="E129" s="254"/>
      <c r="F129" s="277" t="s">
        <v>375</v>
      </c>
      <c r="G129" s="254"/>
      <c r="H129" s="254" t="s">
        <v>381</v>
      </c>
      <c r="I129" s="254" t="s">
        <v>371</v>
      </c>
      <c r="J129" s="254">
        <v>15</v>
      </c>
      <c r="K129" s="302"/>
    </row>
    <row r="130" spans="2:11" s="1" customFormat="1" ht="15" customHeight="1">
      <c r="B130" s="299"/>
      <c r="C130" s="280" t="s">
        <v>382</v>
      </c>
      <c r="D130" s="280"/>
      <c r="E130" s="280"/>
      <c r="F130" s="281" t="s">
        <v>375</v>
      </c>
      <c r="G130" s="280"/>
      <c r="H130" s="280" t="s">
        <v>383</v>
      </c>
      <c r="I130" s="280" t="s">
        <v>371</v>
      </c>
      <c r="J130" s="280">
        <v>15</v>
      </c>
      <c r="K130" s="302"/>
    </row>
    <row r="131" spans="2:11" s="1" customFormat="1" ht="15" customHeight="1">
      <c r="B131" s="299"/>
      <c r="C131" s="280" t="s">
        <v>384</v>
      </c>
      <c r="D131" s="280"/>
      <c r="E131" s="280"/>
      <c r="F131" s="281" t="s">
        <v>375</v>
      </c>
      <c r="G131" s="280"/>
      <c r="H131" s="280" t="s">
        <v>385</v>
      </c>
      <c r="I131" s="280" t="s">
        <v>371</v>
      </c>
      <c r="J131" s="280">
        <v>20</v>
      </c>
      <c r="K131" s="302"/>
    </row>
    <row r="132" spans="2:11" s="1" customFormat="1" ht="15" customHeight="1">
      <c r="B132" s="299"/>
      <c r="C132" s="280" t="s">
        <v>386</v>
      </c>
      <c r="D132" s="280"/>
      <c r="E132" s="280"/>
      <c r="F132" s="281" t="s">
        <v>375</v>
      </c>
      <c r="G132" s="280"/>
      <c r="H132" s="280" t="s">
        <v>387</v>
      </c>
      <c r="I132" s="280" t="s">
        <v>371</v>
      </c>
      <c r="J132" s="280">
        <v>20</v>
      </c>
      <c r="K132" s="302"/>
    </row>
    <row r="133" spans="2:11" s="1" customFormat="1" ht="15" customHeight="1">
      <c r="B133" s="299"/>
      <c r="C133" s="254" t="s">
        <v>374</v>
      </c>
      <c r="D133" s="254"/>
      <c r="E133" s="254"/>
      <c r="F133" s="277" t="s">
        <v>375</v>
      </c>
      <c r="G133" s="254"/>
      <c r="H133" s="254" t="s">
        <v>409</v>
      </c>
      <c r="I133" s="254" t="s">
        <v>371</v>
      </c>
      <c r="J133" s="254">
        <v>50</v>
      </c>
      <c r="K133" s="302"/>
    </row>
    <row r="134" spans="2:11" s="1" customFormat="1" ht="15" customHeight="1">
      <c r="B134" s="299"/>
      <c r="C134" s="254" t="s">
        <v>388</v>
      </c>
      <c r="D134" s="254"/>
      <c r="E134" s="254"/>
      <c r="F134" s="277" t="s">
        <v>375</v>
      </c>
      <c r="G134" s="254"/>
      <c r="H134" s="254" t="s">
        <v>409</v>
      </c>
      <c r="I134" s="254" t="s">
        <v>371</v>
      </c>
      <c r="J134" s="254">
        <v>50</v>
      </c>
      <c r="K134" s="302"/>
    </row>
    <row r="135" spans="2:11" s="1" customFormat="1" ht="15" customHeight="1">
      <c r="B135" s="299"/>
      <c r="C135" s="254" t="s">
        <v>394</v>
      </c>
      <c r="D135" s="254"/>
      <c r="E135" s="254"/>
      <c r="F135" s="277" t="s">
        <v>375</v>
      </c>
      <c r="G135" s="254"/>
      <c r="H135" s="254" t="s">
        <v>409</v>
      </c>
      <c r="I135" s="254" t="s">
        <v>371</v>
      </c>
      <c r="J135" s="254">
        <v>50</v>
      </c>
      <c r="K135" s="302"/>
    </row>
    <row r="136" spans="2:11" s="1" customFormat="1" ht="15" customHeight="1">
      <c r="B136" s="299"/>
      <c r="C136" s="254" t="s">
        <v>396</v>
      </c>
      <c r="D136" s="254"/>
      <c r="E136" s="254"/>
      <c r="F136" s="277" t="s">
        <v>375</v>
      </c>
      <c r="G136" s="254"/>
      <c r="H136" s="254" t="s">
        <v>409</v>
      </c>
      <c r="I136" s="254" t="s">
        <v>371</v>
      </c>
      <c r="J136" s="254">
        <v>50</v>
      </c>
      <c r="K136" s="302"/>
    </row>
    <row r="137" spans="2:11" s="1" customFormat="1" ht="15" customHeight="1">
      <c r="B137" s="299"/>
      <c r="C137" s="254" t="s">
        <v>397</v>
      </c>
      <c r="D137" s="254"/>
      <c r="E137" s="254"/>
      <c r="F137" s="277" t="s">
        <v>375</v>
      </c>
      <c r="G137" s="254"/>
      <c r="H137" s="254" t="s">
        <v>422</v>
      </c>
      <c r="I137" s="254" t="s">
        <v>371</v>
      </c>
      <c r="J137" s="254">
        <v>255</v>
      </c>
      <c r="K137" s="302"/>
    </row>
    <row r="138" spans="2:11" s="1" customFormat="1" ht="15" customHeight="1">
      <c r="B138" s="299"/>
      <c r="C138" s="254" t="s">
        <v>399</v>
      </c>
      <c r="D138" s="254"/>
      <c r="E138" s="254"/>
      <c r="F138" s="277" t="s">
        <v>369</v>
      </c>
      <c r="G138" s="254"/>
      <c r="H138" s="254" t="s">
        <v>423</v>
      </c>
      <c r="I138" s="254" t="s">
        <v>401</v>
      </c>
      <c r="J138" s="254"/>
      <c r="K138" s="302"/>
    </row>
    <row r="139" spans="2:11" s="1" customFormat="1" ht="15" customHeight="1">
      <c r="B139" s="299"/>
      <c r="C139" s="254" t="s">
        <v>402</v>
      </c>
      <c r="D139" s="254"/>
      <c r="E139" s="254"/>
      <c r="F139" s="277" t="s">
        <v>369</v>
      </c>
      <c r="G139" s="254"/>
      <c r="H139" s="254" t="s">
        <v>424</v>
      </c>
      <c r="I139" s="254" t="s">
        <v>404</v>
      </c>
      <c r="J139" s="254"/>
      <c r="K139" s="302"/>
    </row>
    <row r="140" spans="2:11" s="1" customFormat="1" ht="15" customHeight="1">
      <c r="B140" s="299"/>
      <c r="C140" s="254" t="s">
        <v>405</v>
      </c>
      <c r="D140" s="254"/>
      <c r="E140" s="254"/>
      <c r="F140" s="277" t="s">
        <v>369</v>
      </c>
      <c r="G140" s="254"/>
      <c r="H140" s="254" t="s">
        <v>405</v>
      </c>
      <c r="I140" s="254" t="s">
        <v>404</v>
      </c>
      <c r="J140" s="254"/>
      <c r="K140" s="302"/>
    </row>
    <row r="141" spans="2:11" s="1" customFormat="1" ht="15" customHeight="1">
      <c r="B141" s="299"/>
      <c r="C141" s="254" t="s">
        <v>41</v>
      </c>
      <c r="D141" s="254"/>
      <c r="E141" s="254"/>
      <c r="F141" s="277" t="s">
        <v>369</v>
      </c>
      <c r="G141" s="254"/>
      <c r="H141" s="254" t="s">
        <v>425</v>
      </c>
      <c r="I141" s="254" t="s">
        <v>404</v>
      </c>
      <c r="J141" s="254"/>
      <c r="K141" s="302"/>
    </row>
    <row r="142" spans="2:11" s="1" customFormat="1" ht="15" customHeight="1">
      <c r="B142" s="299"/>
      <c r="C142" s="254" t="s">
        <v>426</v>
      </c>
      <c r="D142" s="254"/>
      <c r="E142" s="254"/>
      <c r="F142" s="277" t="s">
        <v>369</v>
      </c>
      <c r="G142" s="254"/>
      <c r="H142" s="254" t="s">
        <v>427</v>
      </c>
      <c r="I142" s="254" t="s">
        <v>404</v>
      </c>
      <c r="J142" s="254"/>
      <c r="K142" s="302"/>
    </row>
    <row r="143" spans="2:11" s="1" customFormat="1" ht="15" customHeight="1">
      <c r="B143" s="303"/>
      <c r="C143" s="304"/>
      <c r="D143" s="304"/>
      <c r="E143" s="304"/>
      <c r="F143" s="304"/>
      <c r="G143" s="304"/>
      <c r="H143" s="304"/>
      <c r="I143" s="304"/>
      <c r="J143" s="304"/>
      <c r="K143" s="305"/>
    </row>
    <row r="144" spans="2:11" s="1" customFormat="1" ht="18.75" customHeight="1">
      <c r="B144" s="290"/>
      <c r="C144" s="290"/>
      <c r="D144" s="290"/>
      <c r="E144" s="290"/>
      <c r="F144" s="291"/>
      <c r="G144" s="290"/>
      <c r="H144" s="290"/>
      <c r="I144" s="290"/>
      <c r="J144" s="290"/>
      <c r="K144" s="290"/>
    </row>
    <row r="145" spans="2:11" s="1" customFormat="1" ht="18.75" customHeight="1">
      <c r="B145" s="262"/>
      <c r="C145" s="262"/>
      <c r="D145" s="262"/>
      <c r="E145" s="262"/>
      <c r="F145" s="262"/>
      <c r="G145" s="262"/>
      <c r="H145" s="262"/>
      <c r="I145" s="262"/>
      <c r="J145" s="262"/>
      <c r="K145" s="262"/>
    </row>
    <row r="146" spans="2:11" s="1" customFormat="1" ht="7.5" customHeight="1">
      <c r="B146" s="263"/>
      <c r="C146" s="264"/>
      <c r="D146" s="264"/>
      <c r="E146" s="264"/>
      <c r="F146" s="264"/>
      <c r="G146" s="264"/>
      <c r="H146" s="264"/>
      <c r="I146" s="264"/>
      <c r="J146" s="264"/>
      <c r="K146" s="265"/>
    </row>
    <row r="147" spans="2:11" s="1" customFormat="1" ht="45" customHeight="1">
      <c r="B147" s="266"/>
      <c r="C147" s="267" t="s">
        <v>428</v>
      </c>
      <c r="D147" s="267"/>
      <c r="E147" s="267"/>
      <c r="F147" s="267"/>
      <c r="G147" s="267"/>
      <c r="H147" s="267"/>
      <c r="I147" s="267"/>
      <c r="J147" s="267"/>
      <c r="K147" s="268"/>
    </row>
    <row r="148" spans="2:11" s="1" customFormat="1" ht="17.25" customHeight="1">
      <c r="B148" s="266"/>
      <c r="C148" s="269" t="s">
        <v>363</v>
      </c>
      <c r="D148" s="269"/>
      <c r="E148" s="269"/>
      <c r="F148" s="269" t="s">
        <v>364</v>
      </c>
      <c r="G148" s="270"/>
      <c r="H148" s="269" t="s">
        <v>57</v>
      </c>
      <c r="I148" s="269" t="s">
        <v>60</v>
      </c>
      <c r="J148" s="269" t="s">
        <v>365</v>
      </c>
      <c r="K148" s="268"/>
    </row>
    <row r="149" spans="2:11" s="1" customFormat="1" ht="17.25" customHeight="1">
      <c r="B149" s="266"/>
      <c r="C149" s="271" t="s">
        <v>366</v>
      </c>
      <c r="D149" s="271"/>
      <c r="E149" s="271"/>
      <c r="F149" s="272" t="s">
        <v>367</v>
      </c>
      <c r="G149" s="273"/>
      <c r="H149" s="271"/>
      <c r="I149" s="271"/>
      <c r="J149" s="271" t="s">
        <v>368</v>
      </c>
      <c r="K149" s="268"/>
    </row>
    <row r="150" spans="2:11" s="1" customFormat="1" ht="5.25" customHeight="1">
      <c r="B150" s="279"/>
      <c r="C150" s="274"/>
      <c r="D150" s="274"/>
      <c r="E150" s="274"/>
      <c r="F150" s="274"/>
      <c r="G150" s="275"/>
      <c r="H150" s="274"/>
      <c r="I150" s="274"/>
      <c r="J150" s="274"/>
      <c r="K150" s="302"/>
    </row>
    <row r="151" spans="2:11" s="1" customFormat="1" ht="15" customHeight="1">
      <c r="B151" s="279"/>
      <c r="C151" s="306" t="s">
        <v>372</v>
      </c>
      <c r="D151" s="254"/>
      <c r="E151" s="254"/>
      <c r="F151" s="307" t="s">
        <v>369</v>
      </c>
      <c r="G151" s="254"/>
      <c r="H151" s="306" t="s">
        <v>409</v>
      </c>
      <c r="I151" s="306" t="s">
        <v>371</v>
      </c>
      <c r="J151" s="306">
        <v>120</v>
      </c>
      <c r="K151" s="302"/>
    </row>
    <row r="152" spans="2:11" s="1" customFormat="1" ht="15" customHeight="1">
      <c r="B152" s="279"/>
      <c r="C152" s="306" t="s">
        <v>418</v>
      </c>
      <c r="D152" s="254"/>
      <c r="E152" s="254"/>
      <c r="F152" s="307" t="s">
        <v>369</v>
      </c>
      <c r="G152" s="254"/>
      <c r="H152" s="306" t="s">
        <v>429</v>
      </c>
      <c r="I152" s="306" t="s">
        <v>371</v>
      </c>
      <c r="J152" s="306" t="s">
        <v>420</v>
      </c>
      <c r="K152" s="302"/>
    </row>
    <row r="153" spans="2:11" s="1" customFormat="1" ht="15" customHeight="1">
      <c r="B153" s="279"/>
      <c r="C153" s="306" t="s">
        <v>317</v>
      </c>
      <c r="D153" s="254"/>
      <c r="E153" s="254"/>
      <c r="F153" s="307" t="s">
        <v>369</v>
      </c>
      <c r="G153" s="254"/>
      <c r="H153" s="306" t="s">
        <v>430</v>
      </c>
      <c r="I153" s="306" t="s">
        <v>371</v>
      </c>
      <c r="J153" s="306" t="s">
        <v>420</v>
      </c>
      <c r="K153" s="302"/>
    </row>
    <row r="154" spans="2:11" s="1" customFormat="1" ht="15" customHeight="1">
      <c r="B154" s="279"/>
      <c r="C154" s="306" t="s">
        <v>374</v>
      </c>
      <c r="D154" s="254"/>
      <c r="E154" s="254"/>
      <c r="F154" s="307" t="s">
        <v>375</v>
      </c>
      <c r="G154" s="254"/>
      <c r="H154" s="306" t="s">
        <v>409</v>
      </c>
      <c r="I154" s="306" t="s">
        <v>371</v>
      </c>
      <c r="J154" s="306">
        <v>50</v>
      </c>
      <c r="K154" s="302"/>
    </row>
    <row r="155" spans="2:11" s="1" customFormat="1" ht="15" customHeight="1">
      <c r="B155" s="279"/>
      <c r="C155" s="306" t="s">
        <v>377</v>
      </c>
      <c r="D155" s="254"/>
      <c r="E155" s="254"/>
      <c r="F155" s="307" t="s">
        <v>369</v>
      </c>
      <c r="G155" s="254"/>
      <c r="H155" s="306" t="s">
        <v>409</v>
      </c>
      <c r="I155" s="306" t="s">
        <v>379</v>
      </c>
      <c r="J155" s="306"/>
      <c r="K155" s="302"/>
    </row>
    <row r="156" spans="2:11" s="1" customFormat="1" ht="15" customHeight="1">
      <c r="B156" s="279"/>
      <c r="C156" s="306" t="s">
        <v>388</v>
      </c>
      <c r="D156" s="254"/>
      <c r="E156" s="254"/>
      <c r="F156" s="307" t="s">
        <v>375</v>
      </c>
      <c r="G156" s="254"/>
      <c r="H156" s="306" t="s">
        <v>409</v>
      </c>
      <c r="I156" s="306" t="s">
        <v>371</v>
      </c>
      <c r="J156" s="306">
        <v>50</v>
      </c>
      <c r="K156" s="302"/>
    </row>
    <row r="157" spans="2:11" s="1" customFormat="1" ht="15" customHeight="1">
      <c r="B157" s="279"/>
      <c r="C157" s="306" t="s">
        <v>396</v>
      </c>
      <c r="D157" s="254"/>
      <c r="E157" s="254"/>
      <c r="F157" s="307" t="s">
        <v>375</v>
      </c>
      <c r="G157" s="254"/>
      <c r="H157" s="306" t="s">
        <v>409</v>
      </c>
      <c r="I157" s="306" t="s">
        <v>371</v>
      </c>
      <c r="J157" s="306">
        <v>50</v>
      </c>
      <c r="K157" s="302"/>
    </row>
    <row r="158" spans="2:11" s="1" customFormat="1" ht="15" customHeight="1">
      <c r="B158" s="279"/>
      <c r="C158" s="306" t="s">
        <v>394</v>
      </c>
      <c r="D158" s="254"/>
      <c r="E158" s="254"/>
      <c r="F158" s="307" t="s">
        <v>375</v>
      </c>
      <c r="G158" s="254"/>
      <c r="H158" s="306" t="s">
        <v>409</v>
      </c>
      <c r="I158" s="306" t="s">
        <v>371</v>
      </c>
      <c r="J158" s="306">
        <v>50</v>
      </c>
      <c r="K158" s="302"/>
    </row>
    <row r="159" spans="2:11" s="1" customFormat="1" ht="15" customHeight="1">
      <c r="B159" s="279"/>
      <c r="C159" s="306" t="s">
        <v>85</v>
      </c>
      <c r="D159" s="254"/>
      <c r="E159" s="254"/>
      <c r="F159" s="307" t="s">
        <v>369</v>
      </c>
      <c r="G159" s="254"/>
      <c r="H159" s="306" t="s">
        <v>431</v>
      </c>
      <c r="I159" s="306" t="s">
        <v>371</v>
      </c>
      <c r="J159" s="306" t="s">
        <v>432</v>
      </c>
      <c r="K159" s="302"/>
    </row>
    <row r="160" spans="2:11" s="1" customFormat="1" ht="15" customHeight="1">
      <c r="B160" s="279"/>
      <c r="C160" s="306" t="s">
        <v>433</v>
      </c>
      <c r="D160" s="254"/>
      <c r="E160" s="254"/>
      <c r="F160" s="307" t="s">
        <v>369</v>
      </c>
      <c r="G160" s="254"/>
      <c r="H160" s="306" t="s">
        <v>434</v>
      </c>
      <c r="I160" s="306" t="s">
        <v>404</v>
      </c>
      <c r="J160" s="306"/>
      <c r="K160" s="302"/>
    </row>
    <row r="161" spans="2:11" s="1" customFormat="1" ht="15" customHeight="1">
      <c r="B161" s="308"/>
      <c r="C161" s="288"/>
      <c r="D161" s="288"/>
      <c r="E161" s="288"/>
      <c r="F161" s="288"/>
      <c r="G161" s="288"/>
      <c r="H161" s="288"/>
      <c r="I161" s="288"/>
      <c r="J161" s="288"/>
      <c r="K161" s="309"/>
    </row>
    <row r="162" spans="2:11" s="1" customFormat="1" ht="18.75" customHeight="1">
      <c r="B162" s="290"/>
      <c r="C162" s="300"/>
      <c r="D162" s="300"/>
      <c r="E162" s="300"/>
      <c r="F162" s="310"/>
      <c r="G162" s="300"/>
      <c r="H162" s="300"/>
      <c r="I162" s="300"/>
      <c r="J162" s="300"/>
      <c r="K162" s="290"/>
    </row>
    <row r="163" spans="2:11" s="1" customFormat="1" ht="18.75" customHeight="1">
      <c r="B163" s="262"/>
      <c r="C163" s="262"/>
      <c r="D163" s="262"/>
      <c r="E163" s="262"/>
      <c r="F163" s="262"/>
      <c r="G163" s="262"/>
      <c r="H163" s="262"/>
      <c r="I163" s="262"/>
      <c r="J163" s="262"/>
      <c r="K163" s="262"/>
    </row>
    <row r="164" spans="2:11" s="1" customFormat="1" ht="7.5" customHeight="1">
      <c r="B164" s="241"/>
      <c r="C164" s="242"/>
      <c r="D164" s="242"/>
      <c r="E164" s="242"/>
      <c r="F164" s="242"/>
      <c r="G164" s="242"/>
      <c r="H164" s="242"/>
      <c r="I164" s="242"/>
      <c r="J164" s="242"/>
      <c r="K164" s="243"/>
    </row>
    <row r="165" spans="2:11" s="1" customFormat="1" ht="45" customHeight="1">
      <c r="B165" s="244"/>
      <c r="C165" s="245" t="s">
        <v>435</v>
      </c>
      <c r="D165" s="245"/>
      <c r="E165" s="245"/>
      <c r="F165" s="245"/>
      <c r="G165" s="245"/>
      <c r="H165" s="245"/>
      <c r="I165" s="245"/>
      <c r="J165" s="245"/>
      <c r="K165" s="246"/>
    </row>
    <row r="166" spans="2:11" s="1" customFormat="1" ht="17.25" customHeight="1">
      <c r="B166" s="244"/>
      <c r="C166" s="269" t="s">
        <v>363</v>
      </c>
      <c r="D166" s="269"/>
      <c r="E166" s="269"/>
      <c r="F166" s="269" t="s">
        <v>364</v>
      </c>
      <c r="G166" s="311"/>
      <c r="H166" s="312" t="s">
        <v>57</v>
      </c>
      <c r="I166" s="312" t="s">
        <v>60</v>
      </c>
      <c r="J166" s="269" t="s">
        <v>365</v>
      </c>
      <c r="K166" s="246"/>
    </row>
    <row r="167" spans="2:11" s="1" customFormat="1" ht="17.25" customHeight="1">
      <c r="B167" s="247"/>
      <c r="C167" s="271" t="s">
        <v>366</v>
      </c>
      <c r="D167" s="271"/>
      <c r="E167" s="271"/>
      <c r="F167" s="272" t="s">
        <v>367</v>
      </c>
      <c r="G167" s="313"/>
      <c r="H167" s="314"/>
      <c r="I167" s="314"/>
      <c r="J167" s="271" t="s">
        <v>368</v>
      </c>
      <c r="K167" s="249"/>
    </row>
    <row r="168" spans="2:11" s="1" customFormat="1" ht="5.25" customHeight="1">
      <c r="B168" s="279"/>
      <c r="C168" s="274"/>
      <c r="D168" s="274"/>
      <c r="E168" s="274"/>
      <c r="F168" s="274"/>
      <c r="G168" s="275"/>
      <c r="H168" s="274"/>
      <c r="I168" s="274"/>
      <c r="J168" s="274"/>
      <c r="K168" s="302"/>
    </row>
    <row r="169" spans="2:11" s="1" customFormat="1" ht="15" customHeight="1">
      <c r="B169" s="279"/>
      <c r="C169" s="254" t="s">
        <v>372</v>
      </c>
      <c r="D169" s="254"/>
      <c r="E169" s="254"/>
      <c r="F169" s="277" t="s">
        <v>369</v>
      </c>
      <c r="G169" s="254"/>
      <c r="H169" s="254" t="s">
        <v>409</v>
      </c>
      <c r="I169" s="254" t="s">
        <v>371</v>
      </c>
      <c r="J169" s="254">
        <v>120</v>
      </c>
      <c r="K169" s="302"/>
    </row>
    <row r="170" spans="2:11" s="1" customFormat="1" ht="15" customHeight="1">
      <c r="B170" s="279"/>
      <c r="C170" s="254" t="s">
        <v>418</v>
      </c>
      <c r="D170" s="254"/>
      <c r="E170" s="254"/>
      <c r="F170" s="277" t="s">
        <v>369</v>
      </c>
      <c r="G170" s="254"/>
      <c r="H170" s="254" t="s">
        <v>419</v>
      </c>
      <c r="I170" s="254" t="s">
        <v>371</v>
      </c>
      <c r="J170" s="254" t="s">
        <v>420</v>
      </c>
      <c r="K170" s="302"/>
    </row>
    <row r="171" spans="2:11" s="1" customFormat="1" ht="15" customHeight="1">
      <c r="B171" s="279"/>
      <c r="C171" s="254" t="s">
        <v>317</v>
      </c>
      <c r="D171" s="254"/>
      <c r="E171" s="254"/>
      <c r="F171" s="277" t="s">
        <v>369</v>
      </c>
      <c r="G171" s="254"/>
      <c r="H171" s="254" t="s">
        <v>436</v>
      </c>
      <c r="I171" s="254" t="s">
        <v>371</v>
      </c>
      <c r="J171" s="254" t="s">
        <v>420</v>
      </c>
      <c r="K171" s="302"/>
    </row>
    <row r="172" spans="2:11" s="1" customFormat="1" ht="15" customHeight="1">
      <c r="B172" s="279"/>
      <c r="C172" s="254" t="s">
        <v>374</v>
      </c>
      <c r="D172" s="254"/>
      <c r="E172" s="254"/>
      <c r="F172" s="277" t="s">
        <v>375</v>
      </c>
      <c r="G172" s="254"/>
      <c r="H172" s="254" t="s">
        <v>436</v>
      </c>
      <c r="I172" s="254" t="s">
        <v>371</v>
      </c>
      <c r="J172" s="254">
        <v>50</v>
      </c>
      <c r="K172" s="302"/>
    </row>
    <row r="173" spans="2:11" s="1" customFormat="1" ht="15" customHeight="1">
      <c r="B173" s="279"/>
      <c r="C173" s="254" t="s">
        <v>377</v>
      </c>
      <c r="D173" s="254"/>
      <c r="E173" s="254"/>
      <c r="F173" s="277" t="s">
        <v>369</v>
      </c>
      <c r="G173" s="254"/>
      <c r="H173" s="254" t="s">
        <v>436</v>
      </c>
      <c r="I173" s="254" t="s">
        <v>379</v>
      </c>
      <c r="J173" s="254"/>
      <c r="K173" s="302"/>
    </row>
    <row r="174" spans="2:11" s="1" customFormat="1" ht="15" customHeight="1">
      <c r="B174" s="279"/>
      <c r="C174" s="254" t="s">
        <v>388</v>
      </c>
      <c r="D174" s="254"/>
      <c r="E174" s="254"/>
      <c r="F174" s="277" t="s">
        <v>375</v>
      </c>
      <c r="G174" s="254"/>
      <c r="H174" s="254" t="s">
        <v>436</v>
      </c>
      <c r="I174" s="254" t="s">
        <v>371</v>
      </c>
      <c r="J174" s="254">
        <v>50</v>
      </c>
      <c r="K174" s="302"/>
    </row>
    <row r="175" spans="2:11" s="1" customFormat="1" ht="15" customHeight="1">
      <c r="B175" s="279"/>
      <c r="C175" s="254" t="s">
        <v>396</v>
      </c>
      <c r="D175" s="254"/>
      <c r="E175" s="254"/>
      <c r="F175" s="277" t="s">
        <v>375</v>
      </c>
      <c r="G175" s="254"/>
      <c r="H175" s="254" t="s">
        <v>436</v>
      </c>
      <c r="I175" s="254" t="s">
        <v>371</v>
      </c>
      <c r="J175" s="254">
        <v>50</v>
      </c>
      <c r="K175" s="302"/>
    </row>
    <row r="176" spans="2:11" s="1" customFormat="1" ht="15" customHeight="1">
      <c r="B176" s="279"/>
      <c r="C176" s="254" t="s">
        <v>394</v>
      </c>
      <c r="D176" s="254"/>
      <c r="E176" s="254"/>
      <c r="F176" s="277" t="s">
        <v>375</v>
      </c>
      <c r="G176" s="254"/>
      <c r="H176" s="254" t="s">
        <v>436</v>
      </c>
      <c r="I176" s="254" t="s">
        <v>371</v>
      </c>
      <c r="J176" s="254">
        <v>50</v>
      </c>
      <c r="K176" s="302"/>
    </row>
    <row r="177" spans="2:11" s="1" customFormat="1" ht="15" customHeight="1">
      <c r="B177" s="279"/>
      <c r="C177" s="254" t="s">
        <v>104</v>
      </c>
      <c r="D177" s="254"/>
      <c r="E177" s="254"/>
      <c r="F177" s="277" t="s">
        <v>369</v>
      </c>
      <c r="G177" s="254"/>
      <c r="H177" s="254" t="s">
        <v>437</v>
      </c>
      <c r="I177" s="254" t="s">
        <v>438</v>
      </c>
      <c r="J177" s="254"/>
      <c r="K177" s="302"/>
    </row>
    <row r="178" spans="2:11" s="1" customFormat="1" ht="15" customHeight="1">
      <c r="B178" s="279"/>
      <c r="C178" s="254" t="s">
        <v>60</v>
      </c>
      <c r="D178" s="254"/>
      <c r="E178" s="254"/>
      <c r="F178" s="277" t="s">
        <v>369</v>
      </c>
      <c r="G178" s="254"/>
      <c r="H178" s="254" t="s">
        <v>439</v>
      </c>
      <c r="I178" s="254" t="s">
        <v>440</v>
      </c>
      <c r="J178" s="254">
        <v>1</v>
      </c>
      <c r="K178" s="302"/>
    </row>
    <row r="179" spans="2:11" s="1" customFormat="1" ht="15" customHeight="1">
      <c r="B179" s="279"/>
      <c r="C179" s="254" t="s">
        <v>56</v>
      </c>
      <c r="D179" s="254"/>
      <c r="E179" s="254"/>
      <c r="F179" s="277" t="s">
        <v>369</v>
      </c>
      <c r="G179" s="254"/>
      <c r="H179" s="254" t="s">
        <v>441</v>
      </c>
      <c r="I179" s="254" t="s">
        <v>371</v>
      </c>
      <c r="J179" s="254">
        <v>20</v>
      </c>
      <c r="K179" s="302"/>
    </row>
    <row r="180" spans="2:11" s="1" customFormat="1" ht="15" customHeight="1">
      <c r="B180" s="279"/>
      <c r="C180" s="254" t="s">
        <v>57</v>
      </c>
      <c r="D180" s="254"/>
      <c r="E180" s="254"/>
      <c r="F180" s="277" t="s">
        <v>369</v>
      </c>
      <c r="G180" s="254"/>
      <c r="H180" s="254" t="s">
        <v>442</v>
      </c>
      <c r="I180" s="254" t="s">
        <v>371</v>
      </c>
      <c r="J180" s="254">
        <v>255</v>
      </c>
      <c r="K180" s="302"/>
    </row>
    <row r="181" spans="2:11" s="1" customFormat="1" ht="15" customHeight="1">
      <c r="B181" s="279"/>
      <c r="C181" s="254" t="s">
        <v>105</v>
      </c>
      <c r="D181" s="254"/>
      <c r="E181" s="254"/>
      <c r="F181" s="277" t="s">
        <v>369</v>
      </c>
      <c r="G181" s="254"/>
      <c r="H181" s="254" t="s">
        <v>333</v>
      </c>
      <c r="I181" s="254" t="s">
        <v>371</v>
      </c>
      <c r="J181" s="254">
        <v>10</v>
      </c>
      <c r="K181" s="302"/>
    </row>
    <row r="182" spans="2:11" s="1" customFormat="1" ht="15" customHeight="1">
      <c r="B182" s="279"/>
      <c r="C182" s="254" t="s">
        <v>106</v>
      </c>
      <c r="D182" s="254"/>
      <c r="E182" s="254"/>
      <c r="F182" s="277" t="s">
        <v>369</v>
      </c>
      <c r="G182" s="254"/>
      <c r="H182" s="254" t="s">
        <v>443</v>
      </c>
      <c r="I182" s="254" t="s">
        <v>404</v>
      </c>
      <c r="J182" s="254"/>
      <c r="K182" s="302"/>
    </row>
    <row r="183" spans="2:11" s="1" customFormat="1" ht="15" customHeight="1">
      <c r="B183" s="279"/>
      <c r="C183" s="254" t="s">
        <v>444</v>
      </c>
      <c r="D183" s="254"/>
      <c r="E183" s="254"/>
      <c r="F183" s="277" t="s">
        <v>369</v>
      </c>
      <c r="G183" s="254"/>
      <c r="H183" s="254" t="s">
        <v>445</v>
      </c>
      <c r="I183" s="254" t="s">
        <v>404</v>
      </c>
      <c r="J183" s="254"/>
      <c r="K183" s="302"/>
    </row>
    <row r="184" spans="2:11" s="1" customFormat="1" ht="15" customHeight="1">
      <c r="B184" s="279"/>
      <c r="C184" s="254" t="s">
        <v>433</v>
      </c>
      <c r="D184" s="254"/>
      <c r="E184" s="254"/>
      <c r="F184" s="277" t="s">
        <v>369</v>
      </c>
      <c r="G184" s="254"/>
      <c r="H184" s="254" t="s">
        <v>446</v>
      </c>
      <c r="I184" s="254" t="s">
        <v>404</v>
      </c>
      <c r="J184" s="254"/>
      <c r="K184" s="302"/>
    </row>
    <row r="185" spans="2:11" s="1" customFormat="1" ht="15" customHeight="1">
      <c r="B185" s="279"/>
      <c r="C185" s="254" t="s">
        <v>108</v>
      </c>
      <c r="D185" s="254"/>
      <c r="E185" s="254"/>
      <c r="F185" s="277" t="s">
        <v>375</v>
      </c>
      <c r="G185" s="254"/>
      <c r="H185" s="254" t="s">
        <v>447</v>
      </c>
      <c r="I185" s="254" t="s">
        <v>371</v>
      </c>
      <c r="J185" s="254">
        <v>50</v>
      </c>
      <c r="K185" s="302"/>
    </row>
    <row r="186" spans="2:11" s="1" customFormat="1" ht="15" customHeight="1">
      <c r="B186" s="279"/>
      <c r="C186" s="254" t="s">
        <v>448</v>
      </c>
      <c r="D186" s="254"/>
      <c r="E186" s="254"/>
      <c r="F186" s="277" t="s">
        <v>375</v>
      </c>
      <c r="G186" s="254"/>
      <c r="H186" s="254" t="s">
        <v>449</v>
      </c>
      <c r="I186" s="254" t="s">
        <v>450</v>
      </c>
      <c r="J186" s="254"/>
      <c r="K186" s="302"/>
    </row>
    <row r="187" spans="2:11" s="1" customFormat="1" ht="15" customHeight="1">
      <c r="B187" s="279"/>
      <c r="C187" s="254" t="s">
        <v>451</v>
      </c>
      <c r="D187" s="254"/>
      <c r="E187" s="254"/>
      <c r="F187" s="277" t="s">
        <v>375</v>
      </c>
      <c r="G187" s="254"/>
      <c r="H187" s="254" t="s">
        <v>452</v>
      </c>
      <c r="I187" s="254" t="s">
        <v>450</v>
      </c>
      <c r="J187" s="254"/>
      <c r="K187" s="302"/>
    </row>
    <row r="188" spans="2:11" s="1" customFormat="1" ht="15" customHeight="1">
      <c r="B188" s="279"/>
      <c r="C188" s="254" t="s">
        <v>453</v>
      </c>
      <c r="D188" s="254"/>
      <c r="E188" s="254"/>
      <c r="F188" s="277" t="s">
        <v>375</v>
      </c>
      <c r="G188" s="254"/>
      <c r="H188" s="254" t="s">
        <v>454</v>
      </c>
      <c r="I188" s="254" t="s">
        <v>450</v>
      </c>
      <c r="J188" s="254"/>
      <c r="K188" s="302"/>
    </row>
    <row r="189" spans="2:11" s="1" customFormat="1" ht="15" customHeight="1">
      <c r="B189" s="279"/>
      <c r="C189" s="315" t="s">
        <v>455</v>
      </c>
      <c r="D189" s="254"/>
      <c r="E189" s="254"/>
      <c r="F189" s="277" t="s">
        <v>375</v>
      </c>
      <c r="G189" s="254"/>
      <c r="H189" s="254" t="s">
        <v>456</v>
      </c>
      <c r="I189" s="254" t="s">
        <v>457</v>
      </c>
      <c r="J189" s="316" t="s">
        <v>458</v>
      </c>
      <c r="K189" s="302"/>
    </row>
    <row r="190" spans="2:11" s="1" customFormat="1" ht="15" customHeight="1">
      <c r="B190" s="279"/>
      <c r="C190" s="315" t="s">
        <v>45</v>
      </c>
      <c r="D190" s="254"/>
      <c r="E190" s="254"/>
      <c r="F190" s="277" t="s">
        <v>369</v>
      </c>
      <c r="G190" s="254"/>
      <c r="H190" s="251" t="s">
        <v>459</v>
      </c>
      <c r="I190" s="254" t="s">
        <v>460</v>
      </c>
      <c r="J190" s="254"/>
      <c r="K190" s="302"/>
    </row>
    <row r="191" spans="2:11" s="1" customFormat="1" ht="15" customHeight="1">
      <c r="B191" s="279"/>
      <c r="C191" s="315" t="s">
        <v>461</v>
      </c>
      <c r="D191" s="254"/>
      <c r="E191" s="254"/>
      <c r="F191" s="277" t="s">
        <v>369</v>
      </c>
      <c r="G191" s="254"/>
      <c r="H191" s="254" t="s">
        <v>462</v>
      </c>
      <c r="I191" s="254" t="s">
        <v>404</v>
      </c>
      <c r="J191" s="254"/>
      <c r="K191" s="302"/>
    </row>
    <row r="192" spans="2:11" s="1" customFormat="1" ht="15" customHeight="1">
      <c r="B192" s="279"/>
      <c r="C192" s="315" t="s">
        <v>463</v>
      </c>
      <c r="D192" s="254"/>
      <c r="E192" s="254"/>
      <c r="F192" s="277" t="s">
        <v>369</v>
      </c>
      <c r="G192" s="254"/>
      <c r="H192" s="254" t="s">
        <v>464</v>
      </c>
      <c r="I192" s="254" t="s">
        <v>404</v>
      </c>
      <c r="J192" s="254"/>
      <c r="K192" s="302"/>
    </row>
    <row r="193" spans="2:11" s="1" customFormat="1" ht="15" customHeight="1">
      <c r="B193" s="279"/>
      <c r="C193" s="315" t="s">
        <v>465</v>
      </c>
      <c r="D193" s="254"/>
      <c r="E193" s="254"/>
      <c r="F193" s="277" t="s">
        <v>375</v>
      </c>
      <c r="G193" s="254"/>
      <c r="H193" s="254" t="s">
        <v>466</v>
      </c>
      <c r="I193" s="254" t="s">
        <v>404</v>
      </c>
      <c r="J193" s="254"/>
      <c r="K193" s="302"/>
    </row>
    <row r="194" spans="2:11" s="1" customFormat="1" ht="15" customHeight="1">
      <c r="B194" s="308"/>
      <c r="C194" s="317"/>
      <c r="D194" s="288"/>
      <c r="E194" s="288"/>
      <c r="F194" s="288"/>
      <c r="G194" s="288"/>
      <c r="H194" s="288"/>
      <c r="I194" s="288"/>
      <c r="J194" s="288"/>
      <c r="K194" s="309"/>
    </row>
    <row r="195" spans="2:11" s="1" customFormat="1" ht="18.75" customHeight="1">
      <c r="B195" s="290"/>
      <c r="C195" s="300"/>
      <c r="D195" s="300"/>
      <c r="E195" s="300"/>
      <c r="F195" s="310"/>
      <c r="G195" s="300"/>
      <c r="H195" s="300"/>
      <c r="I195" s="300"/>
      <c r="J195" s="300"/>
      <c r="K195" s="290"/>
    </row>
    <row r="196" spans="2:11" s="1" customFormat="1" ht="18.75" customHeight="1">
      <c r="B196" s="290"/>
      <c r="C196" s="300"/>
      <c r="D196" s="300"/>
      <c r="E196" s="300"/>
      <c r="F196" s="310"/>
      <c r="G196" s="300"/>
      <c r="H196" s="300"/>
      <c r="I196" s="300"/>
      <c r="J196" s="300"/>
      <c r="K196" s="290"/>
    </row>
    <row r="197" spans="2:11" s="1" customFormat="1" ht="18.75" customHeight="1">
      <c r="B197" s="262"/>
      <c r="C197" s="262"/>
      <c r="D197" s="262"/>
      <c r="E197" s="262"/>
      <c r="F197" s="262"/>
      <c r="G197" s="262"/>
      <c r="H197" s="262"/>
      <c r="I197" s="262"/>
      <c r="J197" s="262"/>
      <c r="K197" s="262"/>
    </row>
    <row r="198" spans="2:11" s="1" customFormat="1" ht="13.5">
      <c r="B198" s="241"/>
      <c r="C198" s="242"/>
      <c r="D198" s="242"/>
      <c r="E198" s="242"/>
      <c r="F198" s="242"/>
      <c r="G198" s="242"/>
      <c r="H198" s="242"/>
      <c r="I198" s="242"/>
      <c r="J198" s="242"/>
      <c r="K198" s="243"/>
    </row>
    <row r="199" spans="2:11" s="1" customFormat="1" ht="21">
      <c r="B199" s="244"/>
      <c r="C199" s="245" t="s">
        <v>467</v>
      </c>
      <c r="D199" s="245"/>
      <c r="E199" s="245"/>
      <c r="F199" s="245"/>
      <c r="G199" s="245"/>
      <c r="H199" s="245"/>
      <c r="I199" s="245"/>
      <c r="J199" s="245"/>
      <c r="K199" s="246"/>
    </row>
    <row r="200" spans="2:11" s="1" customFormat="1" ht="25.5" customHeight="1">
      <c r="B200" s="244"/>
      <c r="C200" s="318" t="s">
        <v>468</v>
      </c>
      <c r="D200" s="318"/>
      <c r="E200" s="318"/>
      <c r="F200" s="318" t="s">
        <v>469</v>
      </c>
      <c r="G200" s="319"/>
      <c r="H200" s="318" t="s">
        <v>470</v>
      </c>
      <c r="I200" s="318"/>
      <c r="J200" s="318"/>
      <c r="K200" s="246"/>
    </row>
    <row r="201" spans="2:11" s="1" customFormat="1" ht="5.25" customHeight="1">
      <c r="B201" s="279"/>
      <c r="C201" s="274"/>
      <c r="D201" s="274"/>
      <c r="E201" s="274"/>
      <c r="F201" s="274"/>
      <c r="G201" s="300"/>
      <c r="H201" s="274"/>
      <c r="I201" s="274"/>
      <c r="J201" s="274"/>
      <c r="K201" s="302"/>
    </row>
    <row r="202" spans="2:11" s="1" customFormat="1" ht="15" customHeight="1">
      <c r="B202" s="279"/>
      <c r="C202" s="254" t="s">
        <v>460</v>
      </c>
      <c r="D202" s="254"/>
      <c r="E202" s="254"/>
      <c r="F202" s="277" t="s">
        <v>46</v>
      </c>
      <c r="G202" s="254"/>
      <c r="H202" s="254" t="s">
        <v>471</v>
      </c>
      <c r="I202" s="254"/>
      <c r="J202" s="254"/>
      <c r="K202" s="302"/>
    </row>
    <row r="203" spans="2:11" s="1" customFormat="1" ht="15" customHeight="1">
      <c r="B203" s="279"/>
      <c r="C203" s="254"/>
      <c r="D203" s="254"/>
      <c r="E203" s="254"/>
      <c r="F203" s="277" t="s">
        <v>47</v>
      </c>
      <c r="G203" s="254"/>
      <c r="H203" s="254" t="s">
        <v>472</v>
      </c>
      <c r="I203" s="254"/>
      <c r="J203" s="254"/>
      <c r="K203" s="302"/>
    </row>
    <row r="204" spans="2:11" s="1" customFormat="1" ht="15" customHeight="1">
      <c r="B204" s="279"/>
      <c r="C204" s="254"/>
      <c r="D204" s="254"/>
      <c r="E204" s="254"/>
      <c r="F204" s="277" t="s">
        <v>50</v>
      </c>
      <c r="G204" s="254"/>
      <c r="H204" s="254" t="s">
        <v>473</v>
      </c>
      <c r="I204" s="254"/>
      <c r="J204" s="254"/>
      <c r="K204" s="302"/>
    </row>
    <row r="205" spans="2:11" s="1" customFormat="1" ht="15" customHeight="1">
      <c r="B205" s="279"/>
      <c r="C205" s="254"/>
      <c r="D205" s="254"/>
      <c r="E205" s="254"/>
      <c r="F205" s="277" t="s">
        <v>48</v>
      </c>
      <c r="G205" s="254"/>
      <c r="H205" s="254" t="s">
        <v>474</v>
      </c>
      <c r="I205" s="254"/>
      <c r="J205" s="254"/>
      <c r="K205" s="302"/>
    </row>
    <row r="206" spans="2:11" s="1" customFormat="1" ht="15" customHeight="1">
      <c r="B206" s="279"/>
      <c r="C206" s="254"/>
      <c r="D206" s="254"/>
      <c r="E206" s="254"/>
      <c r="F206" s="277" t="s">
        <v>49</v>
      </c>
      <c r="G206" s="254"/>
      <c r="H206" s="254" t="s">
        <v>475</v>
      </c>
      <c r="I206" s="254"/>
      <c r="J206" s="254"/>
      <c r="K206" s="302"/>
    </row>
    <row r="207" spans="2:11" s="1" customFormat="1" ht="15" customHeight="1">
      <c r="B207" s="279"/>
      <c r="C207" s="254"/>
      <c r="D207" s="254"/>
      <c r="E207" s="254"/>
      <c r="F207" s="277"/>
      <c r="G207" s="254"/>
      <c r="H207" s="254"/>
      <c r="I207" s="254"/>
      <c r="J207" s="254"/>
      <c r="K207" s="302"/>
    </row>
    <row r="208" spans="2:11" s="1" customFormat="1" ht="15" customHeight="1">
      <c r="B208" s="279"/>
      <c r="C208" s="254" t="s">
        <v>416</v>
      </c>
      <c r="D208" s="254"/>
      <c r="E208" s="254"/>
      <c r="F208" s="277" t="s">
        <v>79</v>
      </c>
      <c r="G208" s="254"/>
      <c r="H208" s="254" t="s">
        <v>476</v>
      </c>
      <c r="I208" s="254"/>
      <c r="J208" s="254"/>
      <c r="K208" s="302"/>
    </row>
    <row r="209" spans="2:11" s="1" customFormat="1" ht="15" customHeight="1">
      <c r="B209" s="279"/>
      <c r="C209" s="254"/>
      <c r="D209" s="254"/>
      <c r="E209" s="254"/>
      <c r="F209" s="277" t="s">
        <v>311</v>
      </c>
      <c r="G209" s="254"/>
      <c r="H209" s="254" t="s">
        <v>312</v>
      </c>
      <c r="I209" s="254"/>
      <c r="J209" s="254"/>
      <c r="K209" s="302"/>
    </row>
    <row r="210" spans="2:11" s="1" customFormat="1" ht="15" customHeight="1">
      <c r="B210" s="279"/>
      <c r="C210" s="254"/>
      <c r="D210" s="254"/>
      <c r="E210" s="254"/>
      <c r="F210" s="277" t="s">
        <v>309</v>
      </c>
      <c r="G210" s="254"/>
      <c r="H210" s="254" t="s">
        <v>477</v>
      </c>
      <c r="I210" s="254"/>
      <c r="J210" s="254"/>
      <c r="K210" s="302"/>
    </row>
    <row r="211" spans="2:11" s="1" customFormat="1" ht="15" customHeight="1">
      <c r="B211" s="320"/>
      <c r="C211" s="254"/>
      <c r="D211" s="254"/>
      <c r="E211" s="254"/>
      <c r="F211" s="277" t="s">
        <v>313</v>
      </c>
      <c r="G211" s="315"/>
      <c r="H211" s="306" t="s">
        <v>314</v>
      </c>
      <c r="I211" s="306"/>
      <c r="J211" s="306"/>
      <c r="K211" s="321"/>
    </row>
    <row r="212" spans="2:11" s="1" customFormat="1" ht="15" customHeight="1">
      <c r="B212" s="320"/>
      <c r="C212" s="254"/>
      <c r="D212" s="254"/>
      <c r="E212" s="254"/>
      <c r="F212" s="277" t="s">
        <v>315</v>
      </c>
      <c r="G212" s="315"/>
      <c r="H212" s="306" t="s">
        <v>478</v>
      </c>
      <c r="I212" s="306"/>
      <c r="J212" s="306"/>
      <c r="K212" s="321"/>
    </row>
    <row r="213" spans="2:11" s="1" customFormat="1" ht="15" customHeight="1">
      <c r="B213" s="320"/>
      <c r="C213" s="254"/>
      <c r="D213" s="254"/>
      <c r="E213" s="254"/>
      <c r="F213" s="277"/>
      <c r="G213" s="315"/>
      <c r="H213" s="306"/>
      <c r="I213" s="306"/>
      <c r="J213" s="306"/>
      <c r="K213" s="321"/>
    </row>
    <row r="214" spans="2:11" s="1" customFormat="1" ht="15" customHeight="1">
      <c r="B214" s="320"/>
      <c r="C214" s="254" t="s">
        <v>440</v>
      </c>
      <c r="D214" s="254"/>
      <c r="E214" s="254"/>
      <c r="F214" s="277">
        <v>1</v>
      </c>
      <c r="G214" s="315"/>
      <c r="H214" s="306" t="s">
        <v>479</v>
      </c>
      <c r="I214" s="306"/>
      <c r="J214" s="306"/>
      <c r="K214" s="321"/>
    </row>
    <row r="215" spans="2:11" s="1" customFormat="1" ht="15" customHeight="1">
      <c r="B215" s="320"/>
      <c r="C215" s="254"/>
      <c r="D215" s="254"/>
      <c r="E215" s="254"/>
      <c r="F215" s="277">
        <v>2</v>
      </c>
      <c r="G215" s="315"/>
      <c r="H215" s="306" t="s">
        <v>480</v>
      </c>
      <c r="I215" s="306"/>
      <c r="J215" s="306"/>
      <c r="K215" s="321"/>
    </row>
    <row r="216" spans="2:11" s="1" customFormat="1" ht="15" customHeight="1">
      <c r="B216" s="320"/>
      <c r="C216" s="254"/>
      <c r="D216" s="254"/>
      <c r="E216" s="254"/>
      <c r="F216" s="277">
        <v>3</v>
      </c>
      <c r="G216" s="315"/>
      <c r="H216" s="306" t="s">
        <v>481</v>
      </c>
      <c r="I216" s="306"/>
      <c r="J216" s="306"/>
      <c r="K216" s="321"/>
    </row>
    <row r="217" spans="2:11" s="1" customFormat="1" ht="15" customHeight="1">
      <c r="B217" s="320"/>
      <c r="C217" s="254"/>
      <c r="D217" s="254"/>
      <c r="E217" s="254"/>
      <c r="F217" s="277">
        <v>4</v>
      </c>
      <c r="G217" s="315"/>
      <c r="H217" s="306" t="s">
        <v>482</v>
      </c>
      <c r="I217" s="306"/>
      <c r="J217" s="306"/>
      <c r="K217" s="321"/>
    </row>
    <row r="218" spans="2:11" s="1" customFormat="1" ht="12.75" customHeight="1">
      <c r="B218" s="322"/>
      <c r="C218" s="323"/>
      <c r="D218" s="323"/>
      <c r="E218" s="323"/>
      <c r="F218" s="323"/>
      <c r="G218" s="323"/>
      <c r="H218" s="323"/>
      <c r="I218" s="323"/>
      <c r="J218" s="323"/>
      <c r="K218" s="324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TATA\pc</dc:creator>
  <cp:keywords/>
  <dc:description/>
  <cp:lastModifiedBy>TATA\pc</cp:lastModifiedBy>
  <dcterms:created xsi:type="dcterms:W3CDTF">2023-02-14T08:01:12Z</dcterms:created>
  <dcterms:modified xsi:type="dcterms:W3CDTF">2023-02-14T08:01:18Z</dcterms:modified>
  <cp:category/>
  <cp:version/>
  <cp:contentType/>
  <cp:contentStatus/>
</cp:coreProperties>
</file>