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Zakázky\Bříza\Dlažba 33 Aquapark\DlažbaVenkovníAquapark Rozpočty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22120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221202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221202 Pol'!$A$1:$Y$216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61" i="1" l="1"/>
  <c r="H60" i="1"/>
  <c r="H59" i="1"/>
  <c r="H58" i="1"/>
  <c r="H57" i="1"/>
  <c r="H56" i="1"/>
  <c r="H55" i="1"/>
  <c r="H54" i="1"/>
  <c r="H53" i="1"/>
  <c r="G61" i="1"/>
  <c r="G60" i="1"/>
  <c r="G59" i="1"/>
  <c r="G58" i="1"/>
  <c r="G57" i="1"/>
  <c r="G56" i="1"/>
  <c r="G55" i="1"/>
  <c r="G54" i="1"/>
  <c r="G53" i="1"/>
  <c r="G42" i="1"/>
  <c r="F42" i="1"/>
  <c r="G41" i="1"/>
  <c r="F41" i="1"/>
  <c r="G39" i="1"/>
  <c r="F39" i="1"/>
  <c r="G215" i="12"/>
  <c r="BA112" i="12"/>
  <c r="BA57" i="12"/>
  <c r="F9" i="12"/>
  <c r="G9" i="12" s="1"/>
  <c r="I9" i="12"/>
  <c r="I8" i="12" s="1"/>
  <c r="K9" i="12"/>
  <c r="K8" i="12" s="1"/>
  <c r="O9" i="12"/>
  <c r="O8" i="12" s="1"/>
  <c r="Q9" i="12"/>
  <c r="Q8" i="12" s="1"/>
  <c r="V9" i="12"/>
  <c r="V8" i="12" s="1"/>
  <c r="F20" i="12"/>
  <c r="G20" i="12" s="1"/>
  <c r="M20" i="12" s="1"/>
  <c r="I20" i="12"/>
  <c r="K20" i="12"/>
  <c r="O20" i="12"/>
  <c r="Q20" i="12"/>
  <c r="V20" i="12"/>
  <c r="F25" i="12"/>
  <c r="G25" i="12" s="1"/>
  <c r="M25" i="12" s="1"/>
  <c r="I25" i="12"/>
  <c r="K25" i="12"/>
  <c r="O25" i="12"/>
  <c r="Q25" i="12"/>
  <c r="V25" i="12"/>
  <c r="F30" i="12"/>
  <c r="G30" i="12" s="1"/>
  <c r="M30" i="12" s="1"/>
  <c r="I30" i="12"/>
  <c r="K30" i="12"/>
  <c r="O30" i="12"/>
  <c r="Q30" i="12"/>
  <c r="V30" i="12"/>
  <c r="F37" i="12"/>
  <c r="G37" i="12"/>
  <c r="M37" i="12" s="1"/>
  <c r="I37" i="12"/>
  <c r="I36" i="12" s="1"/>
  <c r="K37" i="12"/>
  <c r="K36" i="12" s="1"/>
  <c r="O37" i="12"/>
  <c r="O36" i="12" s="1"/>
  <c r="Q37" i="12"/>
  <c r="Q36" i="12" s="1"/>
  <c r="V37" i="12"/>
  <c r="V36" i="12" s="1"/>
  <c r="F42" i="12"/>
  <c r="G42" i="12"/>
  <c r="M42" i="12" s="1"/>
  <c r="I42" i="12"/>
  <c r="K42" i="12"/>
  <c r="O42" i="12"/>
  <c r="Q42" i="12"/>
  <c r="V42" i="12"/>
  <c r="F47" i="12"/>
  <c r="G47" i="12"/>
  <c r="M47" i="12" s="1"/>
  <c r="I47" i="12"/>
  <c r="K47" i="12"/>
  <c r="O47" i="12"/>
  <c r="Q47" i="12"/>
  <c r="V47" i="12"/>
  <c r="F51" i="12"/>
  <c r="G51" i="12"/>
  <c r="M51" i="12" s="1"/>
  <c r="I51" i="12"/>
  <c r="K51" i="12"/>
  <c r="O51" i="12"/>
  <c r="Q51" i="12"/>
  <c r="V51" i="12"/>
  <c r="F56" i="12"/>
  <c r="G56" i="12" s="1"/>
  <c r="I56" i="12"/>
  <c r="I55" i="12" s="1"/>
  <c r="K56" i="12"/>
  <c r="K55" i="12" s="1"/>
  <c r="O56" i="12"/>
  <c r="O55" i="12" s="1"/>
  <c r="Q56" i="12"/>
  <c r="Q55" i="12" s="1"/>
  <c r="V56" i="12"/>
  <c r="V55" i="12" s="1"/>
  <c r="F62" i="12"/>
  <c r="G62" i="12" s="1"/>
  <c r="M62" i="12" s="1"/>
  <c r="I62" i="12"/>
  <c r="K62" i="12"/>
  <c r="O62" i="12"/>
  <c r="Q62" i="12"/>
  <c r="V62" i="12"/>
  <c r="F68" i="12"/>
  <c r="G68" i="12" s="1"/>
  <c r="M68" i="12" s="1"/>
  <c r="I68" i="12"/>
  <c r="K68" i="12"/>
  <c r="O68" i="12"/>
  <c r="Q68" i="12"/>
  <c r="V68" i="12"/>
  <c r="F75" i="12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V75" i="12"/>
  <c r="V74" i="12" s="1"/>
  <c r="F79" i="12"/>
  <c r="G79" i="12" s="1"/>
  <c r="I79" i="12"/>
  <c r="I78" i="12" s="1"/>
  <c r="K79" i="12"/>
  <c r="K78" i="12" s="1"/>
  <c r="O79" i="12"/>
  <c r="O78" i="12" s="1"/>
  <c r="Q79" i="12"/>
  <c r="Q78" i="12" s="1"/>
  <c r="V79" i="12"/>
  <c r="V78" i="12" s="1"/>
  <c r="F83" i="12"/>
  <c r="G83" i="12" s="1"/>
  <c r="M83" i="12" s="1"/>
  <c r="I83" i="12"/>
  <c r="K83" i="12"/>
  <c r="O83" i="12"/>
  <c r="Q83" i="12"/>
  <c r="V83" i="12"/>
  <c r="F87" i="12"/>
  <c r="G87" i="12" s="1"/>
  <c r="M87" i="12" s="1"/>
  <c r="I87" i="12"/>
  <c r="K87" i="12"/>
  <c r="O87" i="12"/>
  <c r="Q87" i="12"/>
  <c r="V87" i="12"/>
  <c r="F91" i="12"/>
  <c r="G91" i="12" s="1"/>
  <c r="M91" i="12" s="1"/>
  <c r="I91" i="12"/>
  <c r="K91" i="12"/>
  <c r="O91" i="12"/>
  <c r="Q91" i="12"/>
  <c r="V91" i="12"/>
  <c r="G94" i="12"/>
  <c r="F95" i="12"/>
  <c r="G95" i="12"/>
  <c r="M95" i="12" s="1"/>
  <c r="I95" i="12"/>
  <c r="I94" i="12" s="1"/>
  <c r="K95" i="12"/>
  <c r="K94" i="12" s="1"/>
  <c r="O95" i="12"/>
  <c r="O94" i="12" s="1"/>
  <c r="Q95" i="12"/>
  <c r="Q94" i="12" s="1"/>
  <c r="V95" i="12"/>
  <c r="V94" i="12" s="1"/>
  <c r="F98" i="12"/>
  <c r="G98" i="12"/>
  <c r="M98" i="12" s="1"/>
  <c r="I98" i="12"/>
  <c r="K98" i="12"/>
  <c r="O98" i="12"/>
  <c r="Q98" i="12"/>
  <c r="V98" i="12"/>
  <c r="F100" i="12"/>
  <c r="G100" i="12"/>
  <c r="M100" i="12" s="1"/>
  <c r="I100" i="12"/>
  <c r="K100" i="12"/>
  <c r="O100" i="12"/>
  <c r="Q100" i="12"/>
  <c r="V100" i="12"/>
  <c r="F102" i="12"/>
  <c r="G102" i="12"/>
  <c r="M102" i="12" s="1"/>
  <c r="I102" i="12"/>
  <c r="K102" i="12"/>
  <c r="O102" i="12"/>
  <c r="Q102" i="12"/>
  <c r="V102" i="12"/>
  <c r="F104" i="12"/>
  <c r="G104" i="12"/>
  <c r="M104" i="12" s="1"/>
  <c r="I104" i="12"/>
  <c r="K104" i="12"/>
  <c r="O104" i="12"/>
  <c r="Q104" i="12"/>
  <c r="V104" i="12"/>
  <c r="F107" i="12"/>
  <c r="G107" i="12"/>
  <c r="M107" i="12" s="1"/>
  <c r="I107" i="12"/>
  <c r="K107" i="12"/>
  <c r="O107" i="12"/>
  <c r="Q107" i="12"/>
  <c r="V107" i="12"/>
  <c r="F110" i="12"/>
  <c r="G110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F126" i="12"/>
  <c r="G126" i="12" s="1"/>
  <c r="M126" i="12" s="1"/>
  <c r="I126" i="12"/>
  <c r="K126" i="12"/>
  <c r="O126" i="12"/>
  <c r="Q126" i="12"/>
  <c r="V126" i="12"/>
  <c r="F137" i="12"/>
  <c r="G137" i="12" s="1"/>
  <c r="M137" i="12" s="1"/>
  <c r="I137" i="12"/>
  <c r="K137" i="12"/>
  <c r="O137" i="12"/>
  <c r="Q137" i="12"/>
  <c r="V137" i="12"/>
  <c r="F141" i="12"/>
  <c r="G141" i="12" s="1"/>
  <c r="M141" i="12" s="1"/>
  <c r="I141" i="12"/>
  <c r="K141" i="12"/>
  <c r="O141" i="12"/>
  <c r="Q141" i="12"/>
  <c r="V141" i="12"/>
  <c r="F146" i="12"/>
  <c r="G146" i="12" s="1"/>
  <c r="M146" i="12" s="1"/>
  <c r="I146" i="12"/>
  <c r="K146" i="12"/>
  <c r="O146" i="12"/>
  <c r="Q146" i="12"/>
  <c r="V146" i="12"/>
  <c r="F151" i="12"/>
  <c r="G151" i="12" s="1"/>
  <c r="M151" i="12" s="1"/>
  <c r="I151" i="12"/>
  <c r="K151" i="12"/>
  <c r="O151" i="12"/>
  <c r="Q151" i="12"/>
  <c r="V151" i="12"/>
  <c r="F162" i="12"/>
  <c r="G162" i="12" s="1"/>
  <c r="M162" i="12" s="1"/>
  <c r="I162" i="12"/>
  <c r="K162" i="12"/>
  <c r="O162" i="12"/>
  <c r="Q162" i="12"/>
  <c r="V162" i="12"/>
  <c r="F177" i="12"/>
  <c r="G177" i="12" s="1"/>
  <c r="M177" i="12" s="1"/>
  <c r="I177" i="12"/>
  <c r="K177" i="12"/>
  <c r="O177" i="12"/>
  <c r="Q177" i="12"/>
  <c r="V177" i="12"/>
  <c r="F181" i="12"/>
  <c r="G181" i="12"/>
  <c r="M181" i="12" s="1"/>
  <c r="I181" i="12"/>
  <c r="I180" i="12" s="1"/>
  <c r="K181" i="12"/>
  <c r="K180" i="12" s="1"/>
  <c r="O181" i="12"/>
  <c r="O180" i="12" s="1"/>
  <c r="Q181" i="12"/>
  <c r="Q180" i="12" s="1"/>
  <c r="V181" i="12"/>
  <c r="V180" i="12" s="1"/>
  <c r="F187" i="12"/>
  <c r="G187" i="12"/>
  <c r="M187" i="12" s="1"/>
  <c r="I187" i="12"/>
  <c r="K187" i="12"/>
  <c r="O187" i="12"/>
  <c r="Q187" i="12"/>
  <c r="V187" i="12"/>
  <c r="F191" i="12"/>
  <c r="G191" i="12"/>
  <c r="M191" i="12" s="1"/>
  <c r="I191" i="12"/>
  <c r="K191" i="12"/>
  <c r="O191" i="12"/>
  <c r="Q191" i="12"/>
  <c r="V191" i="12"/>
  <c r="F195" i="12"/>
  <c r="G195" i="12"/>
  <c r="M195" i="12" s="1"/>
  <c r="I195" i="12"/>
  <c r="K195" i="12"/>
  <c r="O195" i="12"/>
  <c r="Q195" i="12"/>
  <c r="V195" i="12"/>
  <c r="F199" i="12"/>
  <c r="G199" i="12"/>
  <c r="M199" i="12" s="1"/>
  <c r="I199" i="12"/>
  <c r="K199" i="12"/>
  <c r="O199" i="12"/>
  <c r="Q199" i="12"/>
  <c r="V199" i="12"/>
  <c r="F203" i="12"/>
  <c r="G203" i="12" s="1"/>
  <c r="I203" i="12"/>
  <c r="I202" i="12" s="1"/>
  <c r="K203" i="12"/>
  <c r="K202" i="12" s="1"/>
  <c r="O203" i="12"/>
  <c r="O202" i="12" s="1"/>
  <c r="Q203" i="12"/>
  <c r="Q202" i="12" s="1"/>
  <c r="V203" i="12"/>
  <c r="V202" i="12" s="1"/>
  <c r="F206" i="12"/>
  <c r="G206" i="12" s="1"/>
  <c r="M206" i="12" s="1"/>
  <c r="I206" i="12"/>
  <c r="K206" i="12"/>
  <c r="O206" i="12"/>
  <c r="Q206" i="12"/>
  <c r="V206" i="12"/>
  <c r="F208" i="12"/>
  <c r="G208" i="12" s="1"/>
  <c r="M208" i="12" s="1"/>
  <c r="I208" i="12"/>
  <c r="K208" i="12"/>
  <c r="O208" i="12"/>
  <c r="Q208" i="12"/>
  <c r="V208" i="12"/>
  <c r="F210" i="12"/>
  <c r="G210" i="12" s="1"/>
  <c r="M210" i="12" s="1"/>
  <c r="I210" i="12"/>
  <c r="K210" i="12"/>
  <c r="O210" i="12"/>
  <c r="Q210" i="12"/>
  <c r="V210" i="12"/>
  <c r="F212" i="12"/>
  <c r="G212" i="12" s="1"/>
  <c r="M212" i="12" s="1"/>
  <c r="I212" i="12"/>
  <c r="K212" i="12"/>
  <c r="O212" i="12"/>
  <c r="Q212" i="12"/>
  <c r="V212" i="12"/>
  <c r="AE215" i="12"/>
  <c r="I20" i="1"/>
  <c r="G20" i="1"/>
  <c r="E20" i="1"/>
  <c r="I19" i="1"/>
  <c r="G19" i="1"/>
  <c r="E19" i="1"/>
  <c r="I18" i="1"/>
  <c r="G18" i="1"/>
  <c r="E18" i="1"/>
  <c r="G17" i="1"/>
  <c r="E17" i="1"/>
  <c r="G16" i="1"/>
  <c r="E16" i="1"/>
  <c r="G62" i="1"/>
  <c r="H62" i="1"/>
  <c r="I61" i="1"/>
  <c r="I60" i="1"/>
  <c r="I59" i="1"/>
  <c r="I58" i="1"/>
  <c r="I57" i="1"/>
  <c r="I56" i="1"/>
  <c r="I55" i="1"/>
  <c r="I54" i="1"/>
  <c r="I53" i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I16" i="1" l="1"/>
  <c r="I17" i="1"/>
  <c r="I62" i="1"/>
  <c r="J60" i="1" s="1"/>
  <c r="A26" i="1"/>
  <c r="G26" i="1"/>
  <c r="G28" i="1"/>
  <c r="G23" i="1"/>
  <c r="M180" i="12"/>
  <c r="M79" i="12"/>
  <c r="M78" i="12" s="1"/>
  <c r="G78" i="12"/>
  <c r="M36" i="12"/>
  <c r="G109" i="12"/>
  <c r="M110" i="12"/>
  <c r="M109" i="12" s="1"/>
  <c r="G55" i="12"/>
  <c r="M56" i="12"/>
  <c r="M55" i="12" s="1"/>
  <c r="M9" i="12"/>
  <c r="M8" i="12" s="1"/>
  <c r="G8" i="12"/>
  <c r="AF215" i="12"/>
  <c r="M203" i="12"/>
  <c r="M202" i="12" s="1"/>
  <c r="G202" i="12"/>
  <c r="M94" i="12"/>
  <c r="G180" i="12"/>
  <c r="G74" i="12"/>
  <c r="G36" i="12"/>
  <c r="H43" i="1"/>
  <c r="J42" i="1"/>
  <c r="J41" i="1"/>
  <c r="J39" i="1"/>
  <c r="J43" i="1" s="1"/>
  <c r="G21" i="1"/>
  <c r="E21" i="1"/>
  <c r="J28" i="1"/>
  <c r="J26" i="1"/>
  <c r="G38" i="1"/>
  <c r="F38" i="1"/>
  <c r="J23" i="1"/>
  <c r="J24" i="1"/>
  <c r="J25" i="1"/>
  <c r="J27" i="1"/>
  <c r="E24" i="1"/>
  <c r="E26" i="1"/>
  <c r="J58" i="1" l="1"/>
  <c r="J54" i="1"/>
  <c r="J53" i="1"/>
  <c r="J56" i="1"/>
  <c r="J61" i="1"/>
  <c r="J55" i="1"/>
  <c r="J59" i="1"/>
  <c r="J57" i="1"/>
  <c r="I21" i="1"/>
  <c r="A23" i="1"/>
  <c r="J62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<sst xmlns="http://schemas.openxmlformats.org/spreadsheetml/2006/main" count="809" uniqueCount="332">
  <si>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</si>
  <si>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</si>
  <si>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</si>
  <si>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</si>
  <si>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</si>
  <si>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</si>
  <si>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</si>
  <si>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</si>
  <si>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</si>
  <si>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</si>
  <si>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</si>
  <si>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</si>
  <si>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</si>
  <si>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</si>
  <si>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</si>
  <si>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</si>
  <si>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</si>
  <si>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</si>
  <si>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</si>
  <si>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</si>
  <si>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</si>
  <si>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</si>
  <si>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</si>
  <si>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</si>
  <si>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</si>
  <si>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</si>
  <si>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</si>
  <si>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</si>
  <si>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</si>
  <si>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</si>
  <si>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</si>
  <si>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</si>
  <si>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</si>
  <si>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</si>
  <si>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</si>
  <si>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</si>
  <si>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</si>
  <si>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</si>
  <si>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</si>
  <si>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</si>
  <si>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</si>
  <si>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</si>
  <si>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</si>
  <si>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221202</t>
  </si>
  <si>
    <t>Výměna dlažby - stavební práce</t>
  </si>
  <si>
    <t>SO 01</t>
  </si>
  <si>
    <t>Výměna dlažby u nerez bazénu č. 33</t>
  </si>
  <si>
    <t>Objekt:</t>
  </si>
  <si>
    <t>Rozpočet:</t>
  </si>
  <si>
    <t>2212</t>
  </si>
  <si>
    <t>Výměna dlažby u nerez bazénu č. 33 Aquacentrum Děčín</t>
  </si>
  <si>
    <t>Stavba</t>
  </si>
  <si>
    <t>Stavební objekt</t>
  </si>
  <si>
    <t>Celkem za stavbu</t>
  </si>
  <si>
    <t>CZK</t>
  </si>
  <si>
    <t>#POPS</t>
  </si>
  <si>
    <t>Popis stavby: 2212 - Výměna dlažby u nerez bazénu č. 33 Aquacentrum Děčín</t>
  </si>
  <si>
    <t>#POPO</t>
  </si>
  <si>
    <t>Popis objektu: SO 01 - Výměna dlažby u nerez bazénu č. 33</t>
  </si>
  <si>
    <t>#POPR</t>
  </si>
  <si>
    <t>Popis rozpočtu: 221202 - Výměna dlažby - stavební práce</t>
  </si>
  <si>
    <t>Rekapitulace dílů</t>
  </si>
  <si>
    <t>Typ dílu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</si>
  <si>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</si>
  <si>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</si>
  <si>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</si>
  <si>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</si>
  <si>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</si>
  <si>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</si>
  <si>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</si>
  <si>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</si>
  <si>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</si>
  <si>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</si>
  <si>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</si>
  <si>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</si>
  <si>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771</t>
  </si>
  <si>
    <t>Podlahy z dlaždic a obklady</t>
  </si>
  <si>
    <t>777</t>
  </si>
  <si>
    <t>Podlahy ze syntetických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</si>
  <si>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</si>
  <si>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</si>
  <si>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</si>
  <si>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</si>
  <si>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</si>
  <si>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</si>
  <si>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</si>
  <si>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</si>
  <si>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</si>
  <si>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</si>
  <si>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</si>
  <si>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</si>
  <si>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</si>
  <si>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</si>
  <si>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</si>
  <si>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</si>
  <si>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</si>
  <si>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</si>
  <si>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</si>
  <si>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</si>
  <si>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</si>
  <si>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</si>
  <si>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</si>
  <si>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</si>
  <si>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</si>
  <si>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</si>
  <si>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</si>
  <si>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</si>
  <si>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</si>
  <si>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</si>
  <si>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</si>
  <si>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</si>
  <si>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</si>
  <si>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</si>
  <si>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632411104T01</t>
  </si>
  <si>
    <t>Vyrovnání nerovností podkladního betonu, ruční zprac. tl.1 mm - mat. samostatně</t>
  </si>
  <si>
    <t>m2</t>
  </si>
  <si>
    <t>Vlastní</t>
  </si>
  <si>
    <t>Indiv</t>
  </si>
  <si>
    <t>Práce</t>
  </si>
  <si>
    <t>Běžná</t>
  </si>
  <si>
    <t>POL1_</t>
  </si>
  <si>
    <t xml:space="preserve">Detail "X" pol. č. 6 : </t>
  </si>
  <si>
    <t>VV</t>
  </si>
  <si>
    <t xml:space="preserve">Vyrovnání nerovností podklad. betonu : </t>
  </si>
  <si>
    <t>Začátek provozního součtu</t>
  </si>
  <si>
    <t xml:space="preserve">  7,6*30,5+6,1*3,3+11,35*3,1</t>
  </si>
  <si>
    <t xml:space="preserve">  2,1*0,1</t>
  </si>
  <si>
    <t xml:space="preserve">  Mezisoučet</t>
  </si>
  <si>
    <t>Konec provozního součtu</t>
  </si>
  <si>
    <t>30% tl. 30 mm : 287,325*0,3/10*(6+27)*0,5</t>
  </si>
  <si>
    <t>70% v tl. 3 mm : 287,325*0,7/10*3</t>
  </si>
  <si>
    <t>SPU</t>
  </si>
  <si>
    <t>900      RT4</t>
  </si>
  <si>
    <t>HZS, Práce v tarifní třídě 7 (např. tesař)</t>
  </si>
  <si>
    <t>h</t>
  </si>
  <si>
    <t>RTS 22/ II</t>
  </si>
  <si>
    <t xml:space="preserve">Detail "X" pol. č. 2 : </t>
  </si>
  <si>
    <t>Vyplnění kaveren podél lemu bazénu bm : 33,5*0,25</t>
  </si>
  <si>
    <t>zalití dutiny při odvodňovacím žlabu bm : 28,1*0,25</t>
  </si>
  <si>
    <t>283025</t>
  </si>
  <si>
    <t>Multiplan, hydrul.rychletuh.samonivel.hmota k vyrov.podlah spot.1,5kg/m2/1mm</t>
  </si>
  <si>
    <t>kg</t>
  </si>
  <si>
    <t>Specifikace</t>
  </si>
  <si>
    <t>POL3_</t>
  </si>
  <si>
    <t>Bude upřesněno dle skutečnosti</t>
  </si>
  <si>
    <t>POP</t>
  </si>
  <si>
    <t>Předpokládané množství pro vyrovnání podkladu : 1677+900</t>
  </si>
  <si>
    <t>58555595R</t>
  </si>
  <si>
    <t>opravná malta na beton; zrnitost 0,00 až 0,50 mm; pro interiér i exteriér; pevnost v tlaku R2; rychletuhnoucí; šedá</t>
  </si>
  <si>
    <t>SPCM</t>
  </si>
  <si>
    <t>Viz detail č.1</t>
  </si>
  <si>
    <t xml:space="preserve">Detail "X" pol. č. 2, spotřeba 1 kg/bm : </t>
  </si>
  <si>
    <t>Vyplnění kaveren podél lemu bazénu bm : 33,5</t>
  </si>
  <si>
    <t>zalití dutiny při odvodňovacím žlabu bm : 28,1</t>
  </si>
  <si>
    <t>952808001T01</t>
  </si>
  <si>
    <t>Osazení plastové bazénové lišty</t>
  </si>
  <si>
    <t>m</t>
  </si>
  <si>
    <t>Kalkul</t>
  </si>
  <si>
    <t>Úprava délky a připevnění okapnice natloukacími hmoždinkami včetně dodávky okapnice.</t>
  </si>
  <si>
    <t xml:space="preserve">Detail "X" pol. č. 11 : </t>
  </si>
  <si>
    <t>PVC lišta při osazení žlabu bm : 28,1</t>
  </si>
  <si>
    <t>900      RT2</t>
  </si>
  <si>
    <t>HZS, Práce v tarifní třídě 5 (např. tesař)</t>
  </si>
  <si>
    <t>Prav.M</t>
  </si>
  <si>
    <t>HZS</t>
  </si>
  <si>
    <t>POL10_</t>
  </si>
  <si>
    <t xml:space="preserve">dotvarování odtoků po vložení plastového žlabu : </t>
  </si>
  <si>
    <t>do stávajícího ks : 2*3</t>
  </si>
  <si>
    <t>Demontáž laviček z plochy hod. : 2</t>
  </si>
  <si>
    <t>2835022220</t>
  </si>
  <si>
    <t>PLASTOVÁ BÍLÁ BAZÉNOVÁ LIŠTA - PROFIL 33/47 mm</t>
  </si>
  <si>
    <t>KS</t>
  </si>
  <si>
    <t>kus délky 2,0 m ks : 30,0/2</t>
  </si>
  <si>
    <t>955PPS01</t>
  </si>
  <si>
    <t>Demontáž a zpětná montáž bazénové mřížy</t>
  </si>
  <si>
    <t>bm</t>
  </si>
  <si>
    <t xml:space="preserve">Detail "X" pol. č. 0 : </t>
  </si>
  <si>
    <t xml:space="preserve"> bm : 28,1</t>
  </si>
  <si>
    <t>216904213R00</t>
  </si>
  <si>
    <t xml:space="preserve">Očištění ploch tlak. vodou nebo stlač. vzduchem očištění stlačeným vzduchem, líce kleneb,  </t>
  </si>
  <si>
    <t>800-2</t>
  </si>
  <si>
    <t>Srovnateně očištění podkladního betonu po odbourání stávající dlažby a zbroušení porušené vrstvy podkladní mazaniny</t>
  </si>
  <si>
    <t xml:space="preserve">Detail "X" pol. č. 1 : </t>
  </si>
  <si>
    <t xml:space="preserve">Příprava podkladního betonu po bourání dlažeb a vrstev  stlačeným vzduchem : </t>
  </si>
  <si>
    <t>Odkaz na mn. položky pořadí 11 : 286,27500</t>
  </si>
  <si>
    <t>965048515R00</t>
  </si>
  <si>
    <t>Broušení betonového povrchu do tloušťky 5 mm</t>
  </si>
  <si>
    <t>801-3</t>
  </si>
  <si>
    <t>srovnateně ale do 4 mm</t>
  </si>
  <si>
    <t xml:space="preserve">Příprava podkladního betonu po bourání dlažeb broušením bet. povrchu : </t>
  </si>
  <si>
    <t>965081713RT1</t>
  </si>
  <si>
    <t>Bourání podlah z keramických dlaždic, tloušťky do 10 mm, plochy přes 1 m2</t>
  </si>
  <si>
    <t>bez podkladního lože, s jakoukoliv výplní spár</t>
  </si>
  <si>
    <t>SPI</t>
  </si>
  <si>
    <t>7,6*30,5+6,1*3,3+11,35*3,1</t>
  </si>
  <si>
    <t>-2,1*0,25*2</t>
  </si>
  <si>
    <t>2,1*0,1</t>
  </si>
  <si>
    <t>998223011R00</t>
  </si>
  <si>
    <t>Přesun hmot pozemních komunikací, kryt dlážděný jakékoliv délky objektu</t>
  </si>
  <si>
    <t>t</t>
  </si>
  <si>
    <t>822-1</t>
  </si>
  <si>
    <t>Přesun hmot</t>
  </si>
  <si>
    <t>POL7_</t>
  </si>
  <si>
    <t>vodorovně do 200 m</t>
  </si>
  <si>
    <t>711212601R00</t>
  </si>
  <si>
    <t>Izolace proti vodě doplňky  těsnicí pás š.120 mm do spoje podlaha-stěna, Páska těsnicí</t>
  </si>
  <si>
    <t>800-711</t>
  </si>
  <si>
    <t xml:space="preserve">Detail "X" pol. č. 5 : </t>
  </si>
  <si>
    <t>Bandáž -utěsnění spáry mezi dlažbou a lištou při odtokovém žlabu : 35,0</t>
  </si>
  <si>
    <t>426201</t>
  </si>
  <si>
    <t>RUNDSCHNUERE 15MM, vysoce elastický provazec s polyetylen.pěny s uzavřenými póry</t>
  </si>
  <si>
    <t>Bandáž -utěsnění spáry mezi dlažbou a lištou při odtokovém žlabu : 35,0*1,15</t>
  </si>
  <si>
    <t>501701</t>
  </si>
  <si>
    <t>TAPE XA 10 / REMMERS FUGENBAND SK 10, vys.pružná, samolep.těsnící páska z butylkaučukuRŠ 120 mm na polyp.fólii 1m/m</t>
  </si>
  <si>
    <t xml:space="preserve">Detail "X" pol. č. 4 : </t>
  </si>
  <si>
    <t>samolep.těsnící páska : 35,0*1,1</t>
  </si>
  <si>
    <t>998711201R00</t>
  </si>
  <si>
    <t>Přesun hmot pro izolace proti vodě svisle do 6 m</t>
  </si>
  <si>
    <t>50 m vodorovně měřeno od těžiště půdorysné plochy skládky do těžiště půdorysné plochy objektu</t>
  </si>
  <si>
    <t>289PPS</t>
  </si>
  <si>
    <t>Doplnění kotevních prvků z nerez (pro branky) plastovými víčky</t>
  </si>
  <si>
    <t>ks</t>
  </si>
  <si>
    <t>DN 80 mm : 9</t>
  </si>
  <si>
    <t>553PPS001</t>
  </si>
  <si>
    <t>Repase poklopů 700/700</t>
  </si>
  <si>
    <t>553PPS002</t>
  </si>
  <si>
    <t>Repase poklopů 300/300</t>
  </si>
  <si>
    <t>553PPS003</t>
  </si>
  <si>
    <t>Repase poklopů 100/100</t>
  </si>
  <si>
    <t>998767201R00</t>
  </si>
  <si>
    <t>Přesun hmot pro kovové stavební doplňk. konstrukce v objektech výšky do 6 m</t>
  </si>
  <si>
    <t>800-767</t>
  </si>
  <si>
    <t>50 m vodorovně</t>
  </si>
  <si>
    <t>998767201000</t>
  </si>
  <si>
    <t>Stavební přípomoce pro zámečnické konstr., výšky do 6 m</t>
  </si>
  <si>
    <t>771212117R00</t>
  </si>
  <si>
    <t>Kladení dlažby keramické do tmele velikosti do 600 x 600 m</t>
  </si>
  <si>
    <t>800-771</t>
  </si>
  <si>
    <t>do tmele, rovnoběžně se stěnou, bez skládání složitých vzorů a tvarů.</t>
  </si>
  <si>
    <t>Položka je určena pro kladení dlažby do tmele, rovnoběžně se stěnou, bez skládání složitých vzorů a tvarů..</t>
  </si>
  <si>
    <t>- zametení podkladu,</t>
  </si>
  <si>
    <t>- rozbalení balíků, třídění nebo rozpojení dlaždic dodávaných v blocích,</t>
  </si>
  <si>
    <t>- příprava a nanesení tmele na plochu,</t>
  </si>
  <si>
    <t>- řezání dlaždic,</t>
  </si>
  <si>
    <t>- kladení dlaždic,</t>
  </si>
  <si>
    <t>- spárování, čištění dlažby, odstranění odpadu.</t>
  </si>
  <si>
    <t>Položka neobsahuje žádný materiál.</t>
  </si>
  <si>
    <t xml:space="preserve">Detail "X" pol. č. 8 - kladení keramické dlažby : </t>
  </si>
  <si>
    <t>771578011R00</t>
  </si>
  <si>
    <t>Zvláštní úpravy spár spára podlaha-stěna silikonem</t>
  </si>
  <si>
    <t>vč. dodávky a montáže silikonu.</t>
  </si>
  <si>
    <t xml:space="preserve">Detail "X" pol. č. 10 : </t>
  </si>
  <si>
    <t>po obvodě dlažby : (7,6+30,5+6,1+11,35+0,1)*2-2,7-2,1</t>
  </si>
  <si>
    <t>po obvodě konstr. vstupní brány : (2,1+0,25)*2*2</t>
  </si>
  <si>
    <t>v dilatacích : 6*7,6</t>
  </si>
  <si>
    <t>pro kotevní prvky z nerez (pro branky) : 3,14*0,08*9</t>
  </si>
  <si>
    <t>po obvodě poklopů : 2*0,7*4+1*0,3*4+1*0,1*4</t>
  </si>
  <si>
    <t>po obvodě lampy : 3,14*0,1</t>
  </si>
  <si>
    <t>po obvodě sloupů : 2*3,14*0,05</t>
  </si>
  <si>
    <t>771249114000</t>
  </si>
  <si>
    <t>Řezání otvorů v dlaždicích diamantovým kotoučem</t>
  </si>
  <si>
    <t xml:space="preserve">vyřezání pro kotevní prvky z nerez (pro branky) : </t>
  </si>
  <si>
    <t>DN 80 mm : 3,14*0,08*9</t>
  </si>
  <si>
    <t>285025</t>
  </si>
  <si>
    <t>FL FIX WHITE / MARMORKLEBER, lepidlo na dlažby spotřeba 5kg/m2 celoplošné nalepeni 8mm</t>
  </si>
  <si>
    <t>Lepidlo flexibilní marzuvzdorné voděnepropustné</t>
  </si>
  <si>
    <t xml:space="preserve">Detail "X" pol. č. 7 - dodávka lepidla pro dlažbu : </t>
  </si>
  <si>
    <t>Odkaz na mn. položky pořadí 23 : 287,32500*5</t>
  </si>
  <si>
    <t>289125</t>
  </si>
  <si>
    <t>FL GROUT FLEX ZEMENTGRAU / FLEXFUGE, flexibilní exterrierová spárovací malta spotřeba 1,8kg/1mm</t>
  </si>
  <si>
    <t xml:space="preserve">Detail "X" pol. č. 9 dodávka spárovací hmoty dlažby : </t>
  </si>
  <si>
    <t xml:space="preserve">šířka spár 4 mm : </t>
  </si>
  <si>
    <t>Odkaz na mn. položky pořadí 23 : 287,32500*0,98</t>
  </si>
  <si>
    <t>597642068R</t>
  </si>
  <si>
    <t>dlažba keramická š = 300 mm; l = 600 mm; h = 9,0 mm; reliefní; pro interiér i exteriér</t>
  </si>
  <si>
    <t>Dodávka dlažby dl. slinutá rozměr 298 x 598 x 10 cm cm</t>
  </si>
  <si>
    <t>barva hnědá, matný/reliéfní</t>
  </si>
  <si>
    <t>odvzorkovat na místě stavby, barevný odstín Darse 669, nebo Darse 668</t>
  </si>
  <si>
    <t>Otěruvzdornost PEI 5</t>
  </si>
  <si>
    <t>Protiskluzní R11/C</t>
  </si>
  <si>
    <t xml:space="preserve"> Srovnatelně, nebo lepší</t>
  </si>
  <si>
    <t xml:space="preserve">Detail "X" pol. č. 8 : </t>
  </si>
  <si>
    <t xml:space="preserve">Keram. dl. slinutá : </t>
  </si>
  <si>
    <t>Odkaz na mn. položky pořadí 23 : 287,32500*1,1</t>
  </si>
  <si>
    <t>752812</t>
  </si>
  <si>
    <t>MultiSil NUW MANHATTAN, silikonová těsnící hmota bez změkčovadel spotř.100ml/dm/1cm2 spáry</t>
  </si>
  <si>
    <t>bal310</t>
  </si>
  <si>
    <t xml:space="preserve">  po obvodě dlažby : (7,6+30,5+6,1+11,35+0,1)*2-2,7-2,1</t>
  </si>
  <si>
    <t xml:space="preserve">  po obvodě konstr. vstupní brány : (2,1+0,25)*2*2</t>
  </si>
  <si>
    <t xml:space="preserve">  v dilatacích : 6*7,6</t>
  </si>
  <si>
    <t xml:space="preserve">  pro kotevní prvky z nerez (pro branky) : 3,14*0,08*9</t>
  </si>
  <si>
    <t xml:space="preserve">  po obvodě poklopů : 2*0,7*4+1*0,3*4+1*0,1*4</t>
  </si>
  <si>
    <t xml:space="preserve">  po obvodě lampy : 3,14*0,1</t>
  </si>
  <si>
    <t xml:space="preserve">  po obvodě sloupů : 2*3,14*0,05</t>
  </si>
  <si>
    <t>bm : 171,6*1,05/3,5</t>
  </si>
  <si>
    <t>998771201R00</t>
  </si>
  <si>
    <t>Přesun hmot pro podlahy z dlaždic v objektech výšky do 6 m</t>
  </si>
  <si>
    <t>777315162T00</t>
  </si>
  <si>
    <t>Hydroizolační stěrka rychleschnoucí pro zaizolování rekonstr. vodorovných ploch</t>
  </si>
  <si>
    <t>včetně dvousložkové epoxidové penetrace.</t>
  </si>
  <si>
    <t xml:space="preserve">Detail "X" pol. č. 3 - druhý krok repase bet. plochy : </t>
  </si>
  <si>
    <t>Odkaz na mn. položky pořadí 23 : 287,32500</t>
  </si>
  <si>
    <t>Stěrka v odtokovém žlabu : 28,0*0,7</t>
  </si>
  <si>
    <t>777553010T01</t>
  </si>
  <si>
    <t>Celoplošné ošetření bet. savého podkladu proti vlhrosti a trhlinám</t>
  </si>
  <si>
    <t xml:space="preserve">Detail "X" pol. č. 3 - penetrace podkladu : </t>
  </si>
  <si>
    <t>24551170R</t>
  </si>
  <si>
    <t>hmota nátěrová víceúčelová křemičitá; izolační, impregnační, injektáž; odolnost proti vodě, agresivní vodě; paropropustná; podklad beton, zdivo</t>
  </si>
  <si>
    <t>Odkaz na mn. položky pořadí 32 : 287,32500*0,3</t>
  </si>
  <si>
    <t>301425</t>
  </si>
  <si>
    <t>MB 2K, hydroizolační stěrka spotřeba 2,8kg/m2/2mm</t>
  </si>
  <si>
    <t>Odkaz na mn. položky pořadí 31 : 306,92500*2,8</t>
  </si>
  <si>
    <t>998777201R00</t>
  </si>
  <si>
    <t>Přesun hmot pro podlahy syntetické v objektech výšky do 6 m</t>
  </si>
  <si>
    <t>800-773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</si>
  <si>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</si>
  <si>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</si>
  <si>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</si>
  <si>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</si>
  <si>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</si>
  <si>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</si>
  <si>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</si>
  <si>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</si>
  <si>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</si>
  <si>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</si>
  <si>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</si>
  <si>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979990103R00</t>
  </si>
  <si>
    <t>Poplatek za skládku za uložení, betonu,  , skupina 17 01 01 z Katalogu odpadů</t>
  </si>
  <si>
    <t>SUM</t>
  </si>
  <si>
    <t>Položka obsahuje :</t>
  </si>
  <si>
    <t>- rozměření plochy,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</si>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</sst>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20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20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jXq1t+eo2lP3nXnaM5gEd56gIbIaaB2dZPsNeSIMeqL28VP9+htW097U5kpWtFXgLschSo9Ab2LVhbtw1aLeg==" saltValue="b1mIufiO/t9WlEC+FrAf+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10910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 t="s">
        <v>30</v>
      </c>
      <c r="F15" s="87"/>
      <c r="G15" s="88" t="s">
        <v>31</v>
      </c>
      <c r="H15" s="88"/>
      <c r="I15" s="88" t="s">
        <v>29</v>
      </c>
      <c r="J15" s="89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>
        <f>SUMIF(F53:F61,A16,G53:G61)+SUMIF(F53:F61,"PSU",G53:G61)</f>
        <v>0</v>
      </c>
      <c r="F16" s="84"/>
      <c r="G16" s="83">
        <f>SUMIF(F53:F61,A16,H53:H61)+SUMIF(F53:F61,"PSU",H53:H61)</f>
        <v>0</v>
      </c>
      <c r="H16" s="84"/>
      <c r="I16" s="83">
        <f>SUMIF(F53:F61,A16,I53:I61)+SUMIF(F53:F61,"PSU",I53:I61)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>
        <f>SUMIF(F53:F61,A17,G53:G61)</f>
        <v>0</v>
      </c>
      <c r="F17" s="84"/>
      <c r="G17" s="83">
        <f>SUMIF(F53:F61,A17,H53:H61)</f>
        <v>0</v>
      </c>
      <c r="H17" s="84"/>
      <c r="I17" s="83">
        <f>SUMIF(F53:F61,A17,I53:I61)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>
        <f>SUMIF(F53:F61,A18,G53:G61)</f>
        <v>0</v>
      </c>
      <c r="F18" s="84"/>
      <c r="G18" s="83">
        <f>SUMIF(F53:F61,A18,H53:H61)</f>
        <v>0</v>
      </c>
      <c r="H18" s="84"/>
      <c r="I18" s="83">
        <f>SUMIF(F53:F61,A18,I53:I61)</f>
        <v>0</v>
      </c>
      <c r="J18" s="85"/>
    </row>
    <row r="19" spans="1:10" ht="23.25" customHeight="1" x14ac:dyDescent="0.25">
      <c r="A19" s="196" t="s">
        <v>82</v>
      </c>
      <c r="B19" s="38" t="s">
        <v>27</v>
      </c>
      <c r="C19" s="62"/>
      <c r="D19" s="63"/>
      <c r="E19" s="83">
        <f>SUMIF(F53:F61,A19,G53:G61)</f>
        <v>0</v>
      </c>
      <c r="F19" s="84"/>
      <c r="G19" s="83">
        <f>SUMIF(F53:F61,A19,H53:H61)</f>
        <v>0</v>
      </c>
      <c r="H19" s="84"/>
      <c r="I19" s="83">
        <f>SUMIF(F53:F61,A19,I53:I61)</f>
        <v>0</v>
      </c>
      <c r="J19" s="85"/>
    </row>
    <row r="20" spans="1:10" ht="23.25" customHeight="1" x14ac:dyDescent="0.25">
      <c r="A20" s="196" t="s">
        <v>83</v>
      </c>
      <c r="B20" s="38" t="s">
        <v>28</v>
      </c>
      <c r="C20" s="62"/>
      <c r="D20" s="63"/>
      <c r="E20" s="83">
        <f>SUMIF(F53:F61,A20,G53:G61)</f>
        <v>0</v>
      </c>
      <c r="F20" s="84"/>
      <c r="G20" s="83">
        <f>SUMIF(F53:F61,A20,H53:H61)</f>
        <v>0</v>
      </c>
      <c r="H20" s="84"/>
      <c r="I20" s="83">
        <f>SUMIF(F53:F61,A20,I53:I61)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>
        <f>SUM(E16:F20)</f>
        <v>0</v>
      </c>
      <c r="F21" s="91"/>
      <c r="G21" s="90">
        <f>SUM(G16:H20)</f>
        <v>0</v>
      </c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51</v>
      </c>
      <c r="C39" s="147"/>
      <c r="D39" s="147"/>
      <c r="E39" s="147"/>
      <c r="F39" s="148">
        <f>'SO 01 221202 Pol'!AE215</f>
        <v>0</v>
      </c>
      <c r="G39" s="149">
        <f>'SO 01 221202 Pol'!AF215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5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5">
      <c r="A41" s="136">
        <v>2</v>
      </c>
      <c r="B41" s="152" t="s">
        <v>45</v>
      </c>
      <c r="C41" s="153" t="s">
        <v>46</v>
      </c>
      <c r="D41" s="153"/>
      <c r="E41" s="153"/>
      <c r="F41" s="154">
        <f>'SO 01 221202 Pol'!AE215</f>
        <v>0</v>
      </c>
      <c r="G41" s="155">
        <f>'SO 01 221202 Pol'!AF215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5">
      <c r="A42" s="136">
        <v>3</v>
      </c>
      <c r="B42" s="157" t="s">
        <v>43</v>
      </c>
      <c r="C42" s="147" t="s">
        <v>44</v>
      </c>
      <c r="D42" s="147"/>
      <c r="E42" s="147"/>
      <c r="F42" s="158">
        <f>'SO 01 221202 Pol'!AE215</f>
        <v>0</v>
      </c>
      <c r="G42" s="150">
        <f>'SO 01 221202 Pol'!AF215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5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5">
      <c r="A45" t="s">
        <v>55</v>
      </c>
      <c r="B45" t="s">
        <v>56</v>
      </c>
    </row>
    <row r="46" spans="1:10" x14ac:dyDescent="0.25">
      <c r="A46" t="s">
        <v>57</v>
      </c>
      <c r="B46" t="s">
        <v>58</v>
      </c>
    </row>
    <row r="47" spans="1:10" x14ac:dyDescent="0.25">
      <c r="A47" t="s">
        <v>59</v>
      </c>
      <c r="B47" t="s">
        <v>60</v>
      </c>
    </row>
    <row r="50" spans="1:10" ht="15.6" x14ac:dyDescent="0.3">
      <c r="B50" s="175" t="s">
        <v>61</v>
      </c>
    </row>
    <row r="52" spans="1:10" ht="25.5" customHeight="1" x14ac:dyDescent="0.25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 t="s">
        <v>30</v>
      </c>
      <c r="H52" s="182" t="s">
        <v>31</v>
      </c>
      <c r="I52" s="182" t="s">
        <v>29</v>
      </c>
      <c r="J52" s="182" t="s">
        <v>0</v>
      </c>
    </row>
    <row r="53" spans="1:10" ht="36.75" customHeight="1" x14ac:dyDescent="0.25">
      <c r="A53" s="178"/>
      <c r="B53" s="183" t="s">
        <v>63</v>
      </c>
      <c r="C53" s="184" t="s">
        <v>64</v>
      </c>
      <c r="D53" s="185"/>
      <c r="E53" s="185"/>
      <c r="F53" s="192" t="s">
        <v>24</v>
      </c>
      <c r="G53" s="193">
        <f>'SO 01 221202 Pol'!I8</f>
        <v>0</v>
      </c>
      <c r="H53" s="193">
        <f>'SO 01 221202 Pol'!K8</f>
        <v>0</v>
      </c>
      <c r="I53" s="193">
        <f>G53+H53</f>
        <v>0</v>
      </c>
      <c r="J53" s="189" t="str">
        <f>IF(I62=0,"",I53/I62*100)</f>
        <v/>
      </c>
    </row>
    <row r="54" spans="1:10" ht="36.75" customHeight="1" x14ac:dyDescent="0.25">
      <c r="A54" s="178"/>
      <c r="B54" s="183" t="s">
        <v>65</v>
      </c>
      <c r="C54" s="184" t="s">
        <v>66</v>
      </c>
      <c r="D54" s="185"/>
      <c r="E54" s="185"/>
      <c r="F54" s="192" t="s">
        <v>24</v>
      </c>
      <c r="G54" s="193">
        <f>'SO 01 221202 Pol'!I36</f>
        <v>0</v>
      </c>
      <c r="H54" s="193">
        <f>'SO 01 221202 Pol'!K36</f>
        <v>0</v>
      </c>
      <c r="I54" s="193">
        <f>G54+H54</f>
        <v>0</v>
      </c>
      <c r="J54" s="189" t="str">
        <f>IF(I62=0,"",I54/I62*100)</f>
        <v/>
      </c>
    </row>
    <row r="55" spans="1:10" ht="36.75" customHeight="1" x14ac:dyDescent="0.25">
      <c r="A55" s="178"/>
      <c r="B55" s="183" t="s">
        <v>67</v>
      </c>
      <c r="C55" s="184" t="s">
        <v>68</v>
      </c>
      <c r="D55" s="185"/>
      <c r="E55" s="185"/>
      <c r="F55" s="192" t="s">
        <v>24</v>
      </c>
      <c r="G55" s="193">
        <f>'SO 01 221202 Pol'!I55</f>
        <v>0</v>
      </c>
      <c r="H55" s="193">
        <f>'SO 01 221202 Pol'!K55</f>
        <v>0</v>
      </c>
      <c r="I55" s="193">
        <f>G55+H55</f>
        <v>0</v>
      </c>
      <c r="J55" s="189" t="str">
        <f>IF(I62=0,"",I55/I62*100)</f>
        <v/>
      </c>
    </row>
    <row r="56" spans="1:10" ht="36.75" customHeight="1" x14ac:dyDescent="0.25">
      <c r="A56" s="178"/>
      <c r="B56" s="183" t="s">
        <v>69</v>
      </c>
      <c r="C56" s="184" t="s">
        <v>70</v>
      </c>
      <c r="D56" s="185"/>
      <c r="E56" s="185"/>
      <c r="F56" s="192" t="s">
        <v>24</v>
      </c>
      <c r="G56" s="193">
        <f>'SO 01 221202 Pol'!I74</f>
        <v>0</v>
      </c>
      <c r="H56" s="193">
        <f>'SO 01 221202 Pol'!K74</f>
        <v>0</v>
      </c>
      <c r="I56" s="193">
        <f>G56+H56</f>
        <v>0</v>
      </c>
      <c r="J56" s="189" t="str">
        <f>IF(I62=0,"",I56/I62*100)</f>
        <v/>
      </c>
    </row>
    <row r="57" spans="1:10" ht="36.75" customHeight="1" x14ac:dyDescent="0.25">
      <c r="A57" s="178"/>
      <c r="B57" s="183" t="s">
        <v>71</v>
      </c>
      <c r="C57" s="184" t="s">
        <v>72</v>
      </c>
      <c r="D57" s="185"/>
      <c r="E57" s="185"/>
      <c r="F57" s="192" t="s">
        <v>25</v>
      </c>
      <c r="G57" s="193">
        <f>'SO 01 221202 Pol'!I78</f>
        <v>0</v>
      </c>
      <c r="H57" s="193">
        <f>'SO 01 221202 Pol'!K78</f>
        <v>0</v>
      </c>
      <c r="I57" s="193">
        <f>G57+H57</f>
        <v>0</v>
      </c>
      <c r="J57" s="189" t="str">
        <f>IF(I62=0,"",I57/I62*100)</f>
        <v/>
      </c>
    </row>
    <row r="58" spans="1:10" ht="36.75" customHeight="1" x14ac:dyDescent="0.25">
      <c r="A58" s="178"/>
      <c r="B58" s="183" t="s">
        <v>73</v>
      </c>
      <c r="C58" s="184" t="s">
        <v>74</v>
      </c>
      <c r="D58" s="185"/>
      <c r="E58" s="185"/>
      <c r="F58" s="192" t="s">
        <v>25</v>
      </c>
      <c r="G58" s="193">
        <f>'SO 01 221202 Pol'!I94</f>
        <v>0</v>
      </c>
      <c r="H58" s="193">
        <f>'SO 01 221202 Pol'!K94</f>
        <v>0</v>
      </c>
      <c r="I58" s="193">
        <f>G58+H58</f>
        <v>0</v>
      </c>
      <c r="J58" s="189" t="str">
        <f>IF(I62=0,"",I58/I62*100)</f>
        <v/>
      </c>
    </row>
    <row r="59" spans="1:10" ht="36.75" customHeight="1" x14ac:dyDescent="0.25">
      <c r="A59" s="178"/>
      <c r="B59" s="183" t="s">
        <v>75</v>
      </c>
      <c r="C59" s="184" t="s">
        <v>76</v>
      </c>
      <c r="D59" s="185"/>
      <c r="E59" s="185"/>
      <c r="F59" s="192" t="s">
        <v>25</v>
      </c>
      <c r="G59" s="193">
        <f>'SO 01 221202 Pol'!I109</f>
        <v>0</v>
      </c>
      <c r="H59" s="193">
        <f>'SO 01 221202 Pol'!K109</f>
        <v>0</v>
      </c>
      <c r="I59" s="193">
        <f>G59+H59</f>
        <v>0</v>
      </c>
      <c r="J59" s="189" t="str">
        <f>IF(I62=0,"",I59/I62*100)</f>
        <v/>
      </c>
    </row>
    <row r="60" spans="1:10" ht="36.75" customHeight="1" x14ac:dyDescent="0.25">
      <c r="A60" s="178"/>
      <c r="B60" s="183" t="s">
        <v>77</v>
      </c>
      <c r="C60" s="184" t="s">
        <v>78</v>
      </c>
      <c r="D60" s="185"/>
      <c r="E60" s="185"/>
      <c r="F60" s="192" t="s">
        <v>25</v>
      </c>
      <c r="G60" s="193">
        <f>'SO 01 221202 Pol'!I180</f>
        <v>0</v>
      </c>
      <c r="H60" s="193">
        <f>'SO 01 221202 Pol'!K180</f>
        <v>0</v>
      </c>
      <c r="I60" s="193">
        <f>G60+H60</f>
        <v>0</v>
      </c>
      <c r="J60" s="189" t="str">
        <f>IF(I62=0,"",I60/I62*100)</f>
        <v/>
      </c>
    </row>
    <row r="61" spans="1:10" ht="36.75" customHeight="1" x14ac:dyDescent="0.25">
      <c r="A61" s="178"/>
      <c r="B61" s="183" t="s">
        <v>79</v>
      </c>
      <c r="C61" s="184" t="s">
        <v>80</v>
      </c>
      <c r="D61" s="185"/>
      <c r="E61" s="185"/>
      <c r="F61" s="192" t="s">
        <v>81</v>
      </c>
      <c r="G61" s="193">
        <f>'SO 01 221202 Pol'!I202</f>
        <v>0</v>
      </c>
      <c r="H61" s="193">
        <f>'SO 01 221202 Pol'!K202</f>
        <v>0</v>
      </c>
      <c r="I61" s="193">
        <f>G61+H61</f>
        <v>0</v>
      </c>
      <c r="J61" s="189" t="str">
        <f>IF(I62=0,"",I61/I62*100)</f>
        <v/>
      </c>
    </row>
    <row r="62" spans="1:10" ht="25.5" customHeight="1" x14ac:dyDescent="0.25">
      <c r="A62" s="179"/>
      <c r="B62" s="186" t="s">
        <v>1</v>
      </c>
      <c r="C62" s="187"/>
      <c r="D62" s="188"/>
      <c r="E62" s="188"/>
      <c r="F62" s="194"/>
      <c r="G62" s="195">
        <f>SUM(G53:G61)</f>
        <v>0</v>
      </c>
      <c r="H62" s="195">
        <f>SUM(H53:H61)</f>
        <v>0</v>
      </c>
      <c r="I62" s="195">
        <f>SUM(I53:I61)</f>
        <v>0</v>
      </c>
      <c r="J62" s="190">
        <f>SUM(J53:J61)</f>
        <v>0</v>
      </c>
    </row>
    <row r="63" spans="1:10" x14ac:dyDescent="0.25">
      <c r="F63" s="135"/>
      <c r="G63" s="135"/>
      <c r="H63" s="135"/>
      <c r="I63" s="135"/>
      <c r="J63" s="191"/>
    </row>
    <row r="64" spans="1:10" x14ac:dyDescent="0.25">
      <c r="F64" s="135"/>
      <c r="G64" s="135"/>
      <c r="H64" s="135"/>
      <c r="I64" s="135"/>
      <c r="J64" s="191"/>
    </row>
    <row r="65" spans="6:10" x14ac:dyDescent="0.25">
      <c r="F65" s="135"/>
      <c r="G65" s="135"/>
      <c r="H65" s="135"/>
      <c r="I65" s="135"/>
      <c r="J65" s="191"/>
    </row>
  </sheetData>
  <sheetProtection algorithmName="SHA-512" hashValue="qTIHb4kTapZLCBhykldU18gitsUGS043l+1OjjsH3Ux96tU4O8lntCcIxxeGPKqPstrUNcC6NFeXSgI3YqXpkw==" saltValue="X85CWRLUIdiZdhbS2ldBu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ldjgzVlQ2iljAH25a0YS3oqoHz9taG9qEZJ6ST4oSEgqEzqbGQ+o2xMbmDlZB3qki7Rj1/YMMzUeB+D7Hzp/Og==" saltValue="x38YZejNBRjXiO2TqENAr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84</v>
      </c>
      <c r="B1" s="197"/>
      <c r="C1" s="197"/>
      <c r="D1" s="197"/>
      <c r="E1" s="197"/>
      <c r="F1" s="197"/>
      <c r="G1" s="197"/>
      <c r="AG1" t="s">
        <v>85</v>
      </c>
    </row>
    <row r="2" spans="1:60" ht="25.05" customHeight="1" x14ac:dyDescent="0.25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86</v>
      </c>
    </row>
    <row r="3" spans="1:60" ht="25.05" customHeight="1" x14ac:dyDescent="0.25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86</v>
      </c>
      <c r="AG3" t="s">
        <v>87</v>
      </c>
    </row>
    <row r="4" spans="1:60" ht="25.05" customHeight="1" x14ac:dyDescent="0.25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88</v>
      </c>
    </row>
    <row r="5" spans="1:60" x14ac:dyDescent="0.25">
      <c r="D5" s="10"/>
    </row>
    <row r="6" spans="1:60" ht="39.6" x14ac:dyDescent="0.25">
      <c r="A6" s="208" t="s">
        <v>89</v>
      </c>
      <c r="B6" s="210" t="s">
        <v>90</v>
      </c>
      <c r="C6" s="210" t="s">
        <v>91</v>
      </c>
      <c r="D6" s="209" t="s">
        <v>92</v>
      </c>
      <c r="E6" s="208" t="s">
        <v>93</v>
      </c>
      <c r="F6" s="207" t="s">
        <v>94</v>
      </c>
      <c r="G6" s="208" t="s">
        <v>29</v>
      </c>
      <c r="H6" s="211" t="s">
        <v>30</v>
      </c>
      <c r="I6" s="211" t="s">
        <v>95</v>
      </c>
      <c r="J6" s="211" t="s">
        <v>31</v>
      </c>
      <c r="K6" s="211" t="s">
        <v>96</v>
      </c>
      <c r="L6" s="211" t="s">
        <v>97</v>
      </c>
      <c r="M6" s="211" t="s">
        <v>98</v>
      </c>
      <c r="N6" s="211" t="s">
        <v>99</v>
      </c>
      <c r="O6" s="211" t="s">
        <v>100</v>
      </c>
      <c r="P6" s="211" t="s">
        <v>101</v>
      </c>
      <c r="Q6" s="211" t="s">
        <v>102</v>
      </c>
      <c r="R6" s="211" t="s">
        <v>103</v>
      </c>
      <c r="S6" s="211" t="s">
        <v>104</v>
      </c>
      <c r="T6" s="211" t="s">
        <v>105</v>
      </c>
      <c r="U6" s="211" t="s">
        <v>106</v>
      </c>
      <c r="V6" s="211" t="s">
        <v>107</v>
      </c>
      <c r="W6" s="211" t="s">
        <v>108</v>
      </c>
      <c r="X6" s="211" t="s">
        <v>109</v>
      </c>
      <c r="Y6" s="211" t="s">
        <v>110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32" t="s">
        <v>111</v>
      </c>
      <c r="B8" s="233" t="s">
        <v>63</v>
      </c>
      <c r="C8" s="254" t="s">
        <v>64</v>
      </c>
      <c r="D8" s="234"/>
      <c r="E8" s="235"/>
      <c r="F8" s="236"/>
      <c r="G8" s="236">
        <f>SUMIF(AG9:AG35,"&lt;&gt;NOR",G9:G35)</f>
        <v>0</v>
      </c>
      <c r="H8" s="236"/>
      <c r="I8" s="236">
        <f>SUM(I9:I35)</f>
        <v>0</v>
      </c>
      <c r="J8" s="236"/>
      <c r="K8" s="236">
        <f>SUM(K9:K35)</f>
        <v>0</v>
      </c>
      <c r="L8" s="236"/>
      <c r="M8" s="236">
        <f>SUM(M9:M35)</f>
        <v>0</v>
      </c>
      <c r="N8" s="235"/>
      <c r="O8" s="235">
        <f>SUM(O9:O35)</f>
        <v>4.0599999999999996</v>
      </c>
      <c r="P8" s="235"/>
      <c r="Q8" s="235">
        <f>SUM(Q9:Q35)</f>
        <v>0</v>
      </c>
      <c r="R8" s="236"/>
      <c r="S8" s="236"/>
      <c r="T8" s="237"/>
      <c r="U8" s="231"/>
      <c r="V8" s="231">
        <f>SUM(V9:V35)</f>
        <v>28.259999999999998</v>
      </c>
      <c r="W8" s="231"/>
      <c r="X8" s="231"/>
      <c r="Y8" s="231"/>
      <c r="AG8" t="s">
        <v>112</v>
      </c>
    </row>
    <row r="9" spans="1:60" outlineLevel="1" x14ac:dyDescent="0.25">
      <c r="A9" s="239">
        <v>1</v>
      </c>
      <c r="B9" s="240" t="s">
        <v>113</v>
      </c>
      <c r="C9" s="255" t="s">
        <v>114</v>
      </c>
      <c r="D9" s="241" t="s">
        <v>115</v>
      </c>
      <c r="E9" s="242">
        <v>202.56413000000001</v>
      </c>
      <c r="F9" s="243">
        <f>H9+J9</f>
        <v>0</v>
      </c>
      <c r="G9" s="243">
        <f>ROUND(E9*F9,2)</f>
        <v>0</v>
      </c>
      <c r="H9" s="244"/>
      <c r="I9" s="243">
        <f>ROUND(E9*H9,2)</f>
        <v>0</v>
      </c>
      <c r="J9" s="244"/>
      <c r="K9" s="243">
        <f>ROUND(E9*J9,2)</f>
        <v>0</v>
      </c>
      <c r="L9" s="243">
        <v>21</v>
      </c>
      <c r="M9" s="243">
        <f>G9*(1+L9/100)</f>
        <v>0</v>
      </c>
      <c r="N9" s="242">
        <v>7.0000000000000001E-3</v>
      </c>
      <c r="O9" s="242">
        <f>ROUND(E9*N9,2)</f>
        <v>1.42</v>
      </c>
      <c r="P9" s="242">
        <v>0</v>
      </c>
      <c r="Q9" s="242">
        <f>ROUND(E9*P9,2)</f>
        <v>0</v>
      </c>
      <c r="R9" s="243"/>
      <c r="S9" s="243" t="s">
        <v>116</v>
      </c>
      <c r="T9" s="245" t="s">
        <v>117</v>
      </c>
      <c r="U9" s="223">
        <v>6.3500000000000001E-2</v>
      </c>
      <c r="V9" s="223">
        <f>ROUND(E9*U9,2)</f>
        <v>12.86</v>
      </c>
      <c r="W9" s="223"/>
      <c r="X9" s="223" t="s">
        <v>118</v>
      </c>
      <c r="Y9" s="223" t="s">
        <v>119</v>
      </c>
      <c r="Z9" s="212"/>
      <c r="AA9" s="212"/>
      <c r="AB9" s="212"/>
      <c r="AC9" s="212"/>
      <c r="AD9" s="212"/>
      <c r="AE9" s="212"/>
      <c r="AF9" s="212"/>
      <c r="AG9" s="212" t="s">
        <v>120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6" t="s">
        <v>121</v>
      </c>
      <c r="D10" s="225"/>
      <c r="E10" s="226"/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122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19"/>
      <c r="B11" s="220"/>
      <c r="C11" s="256" t="s">
        <v>123</v>
      </c>
      <c r="D11" s="225"/>
      <c r="E11" s="226"/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122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7" t="s">
        <v>124</v>
      </c>
      <c r="D12" s="227"/>
      <c r="E12" s="228"/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122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19"/>
      <c r="B13" s="220"/>
      <c r="C13" s="258" t="s">
        <v>125</v>
      </c>
      <c r="D13" s="227"/>
      <c r="E13" s="228">
        <v>287.11500000000001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122</v>
      </c>
      <c r="AH13" s="212">
        <v>2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19"/>
      <c r="B14" s="220"/>
      <c r="C14" s="258" t="s">
        <v>126</v>
      </c>
      <c r="D14" s="227"/>
      <c r="E14" s="228">
        <v>0.21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122</v>
      </c>
      <c r="AH14" s="212">
        <v>2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19"/>
      <c r="B15" s="220"/>
      <c r="C15" s="259" t="s">
        <v>127</v>
      </c>
      <c r="D15" s="229"/>
      <c r="E15" s="230">
        <v>287.32499999999999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122</v>
      </c>
      <c r="AH15" s="212">
        <v>3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57" t="s">
        <v>128</v>
      </c>
      <c r="D16" s="227"/>
      <c r="E16" s="228"/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122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19"/>
      <c r="B17" s="220"/>
      <c r="C17" s="256" t="s">
        <v>129</v>
      </c>
      <c r="D17" s="225"/>
      <c r="E17" s="226">
        <v>142.22587999999999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122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19"/>
      <c r="B18" s="220"/>
      <c r="C18" s="256" t="s">
        <v>130</v>
      </c>
      <c r="D18" s="225"/>
      <c r="E18" s="226">
        <v>60.338250000000002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2"/>
      <c r="AA18" s="212"/>
      <c r="AB18" s="212"/>
      <c r="AC18" s="212"/>
      <c r="AD18" s="212"/>
      <c r="AE18" s="212"/>
      <c r="AF18" s="212"/>
      <c r="AG18" s="212" t="s">
        <v>122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60"/>
      <c r="D19" s="247"/>
      <c r="E19" s="247"/>
      <c r="F19" s="247"/>
      <c r="G19" s="247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131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39">
        <v>2</v>
      </c>
      <c r="B20" s="240" t="s">
        <v>132</v>
      </c>
      <c r="C20" s="255" t="s">
        <v>133</v>
      </c>
      <c r="D20" s="241" t="s">
        <v>134</v>
      </c>
      <c r="E20" s="242">
        <v>15.4</v>
      </c>
      <c r="F20" s="243">
        <f>H20+J20</f>
        <v>0</v>
      </c>
      <c r="G20" s="243">
        <f>ROUND(E20*F20,2)</f>
        <v>0</v>
      </c>
      <c r="H20" s="244"/>
      <c r="I20" s="243">
        <f>ROUND(E20*H20,2)</f>
        <v>0</v>
      </c>
      <c r="J20" s="244"/>
      <c r="K20" s="243">
        <f>ROUND(E20*J20,2)</f>
        <v>0</v>
      </c>
      <c r="L20" s="243">
        <v>21</v>
      </c>
      <c r="M20" s="243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3"/>
      <c r="S20" s="243" t="s">
        <v>135</v>
      </c>
      <c r="T20" s="245" t="s">
        <v>135</v>
      </c>
      <c r="U20" s="223">
        <v>1</v>
      </c>
      <c r="V20" s="223">
        <f>ROUND(E20*U20,2)</f>
        <v>15.4</v>
      </c>
      <c r="W20" s="223"/>
      <c r="X20" s="223" t="s">
        <v>118</v>
      </c>
      <c r="Y20" s="223" t="s">
        <v>119</v>
      </c>
      <c r="Z20" s="212"/>
      <c r="AA20" s="212"/>
      <c r="AB20" s="212"/>
      <c r="AC20" s="212"/>
      <c r="AD20" s="212"/>
      <c r="AE20" s="212"/>
      <c r="AF20" s="212"/>
      <c r="AG20" s="212" t="s">
        <v>120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19"/>
      <c r="B21" s="220"/>
      <c r="C21" s="256" t="s">
        <v>136</v>
      </c>
      <c r="D21" s="225"/>
      <c r="E21" s="226"/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2"/>
      <c r="AA21" s="212"/>
      <c r="AB21" s="212"/>
      <c r="AC21" s="212"/>
      <c r="AD21" s="212"/>
      <c r="AE21" s="212"/>
      <c r="AF21" s="212"/>
      <c r="AG21" s="212" t="s">
        <v>122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19"/>
      <c r="B22" s="220"/>
      <c r="C22" s="256" t="s">
        <v>137</v>
      </c>
      <c r="D22" s="225"/>
      <c r="E22" s="226">
        <v>8.375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122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19"/>
      <c r="B23" s="220"/>
      <c r="C23" s="256" t="s">
        <v>138</v>
      </c>
      <c r="D23" s="225"/>
      <c r="E23" s="226">
        <v>7.0250000000000004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122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19"/>
      <c r="B24" s="220"/>
      <c r="C24" s="260"/>
      <c r="D24" s="247"/>
      <c r="E24" s="247"/>
      <c r="F24" s="247"/>
      <c r="G24" s="247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131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39">
        <v>3</v>
      </c>
      <c r="B25" s="240" t="s">
        <v>139</v>
      </c>
      <c r="C25" s="255" t="s">
        <v>140</v>
      </c>
      <c r="D25" s="241" t="s">
        <v>141</v>
      </c>
      <c r="E25" s="242">
        <v>2577</v>
      </c>
      <c r="F25" s="243">
        <f>H25+J25</f>
        <v>0</v>
      </c>
      <c r="G25" s="243">
        <f>ROUND(E25*F25,2)</f>
        <v>0</v>
      </c>
      <c r="H25" s="244"/>
      <c r="I25" s="243">
        <f>ROUND(E25*H25,2)</f>
        <v>0</v>
      </c>
      <c r="J25" s="244"/>
      <c r="K25" s="243">
        <f>ROUND(E25*J25,2)</f>
        <v>0</v>
      </c>
      <c r="L25" s="243">
        <v>21</v>
      </c>
      <c r="M25" s="243">
        <f>G25*(1+L25/100)</f>
        <v>0</v>
      </c>
      <c r="N25" s="242">
        <v>1E-3</v>
      </c>
      <c r="O25" s="242">
        <f>ROUND(E25*N25,2)</f>
        <v>2.58</v>
      </c>
      <c r="P25" s="242">
        <v>0</v>
      </c>
      <c r="Q25" s="242">
        <f>ROUND(E25*P25,2)</f>
        <v>0</v>
      </c>
      <c r="R25" s="243"/>
      <c r="S25" s="243" t="s">
        <v>116</v>
      </c>
      <c r="T25" s="245" t="s">
        <v>117</v>
      </c>
      <c r="U25" s="223">
        <v>0</v>
      </c>
      <c r="V25" s="223">
        <f>ROUND(E25*U25,2)</f>
        <v>0</v>
      </c>
      <c r="W25" s="223"/>
      <c r="X25" s="223" t="s">
        <v>142</v>
      </c>
      <c r="Y25" s="223" t="s">
        <v>119</v>
      </c>
      <c r="Z25" s="212"/>
      <c r="AA25" s="212"/>
      <c r="AB25" s="212"/>
      <c r="AC25" s="212"/>
      <c r="AD25" s="212"/>
      <c r="AE25" s="212"/>
      <c r="AF25" s="212"/>
      <c r="AG25" s="212" t="s">
        <v>143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19"/>
      <c r="B26" s="220"/>
      <c r="C26" s="261" t="s">
        <v>144</v>
      </c>
      <c r="D26" s="248"/>
      <c r="E26" s="248"/>
      <c r="F26" s="248"/>
      <c r="G26" s="248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2"/>
      <c r="AA26" s="212"/>
      <c r="AB26" s="212"/>
      <c r="AC26" s="212"/>
      <c r="AD26" s="212"/>
      <c r="AE26" s="212"/>
      <c r="AF26" s="212"/>
      <c r="AG26" s="212" t="s">
        <v>145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19"/>
      <c r="B27" s="220"/>
      <c r="C27" s="256" t="s">
        <v>121</v>
      </c>
      <c r="D27" s="225"/>
      <c r="E27" s="226"/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122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56" t="s">
        <v>146</v>
      </c>
      <c r="D28" s="225"/>
      <c r="E28" s="226">
        <v>2577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122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60"/>
      <c r="D29" s="247"/>
      <c r="E29" s="247"/>
      <c r="F29" s="247"/>
      <c r="G29" s="247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131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0.399999999999999" outlineLevel="1" x14ac:dyDescent="0.25">
      <c r="A30" s="239">
        <v>4</v>
      </c>
      <c r="B30" s="240" t="s">
        <v>147</v>
      </c>
      <c r="C30" s="255" t="s">
        <v>148</v>
      </c>
      <c r="D30" s="241" t="s">
        <v>141</v>
      </c>
      <c r="E30" s="242">
        <v>61.6</v>
      </c>
      <c r="F30" s="243">
        <f>H30+J30</f>
        <v>0</v>
      </c>
      <c r="G30" s="243">
        <f>ROUND(E30*F30,2)</f>
        <v>0</v>
      </c>
      <c r="H30" s="244"/>
      <c r="I30" s="243">
        <f>ROUND(E30*H30,2)</f>
        <v>0</v>
      </c>
      <c r="J30" s="244"/>
      <c r="K30" s="243">
        <f>ROUND(E30*J30,2)</f>
        <v>0</v>
      </c>
      <c r="L30" s="243">
        <v>21</v>
      </c>
      <c r="M30" s="243">
        <f>G30*(1+L30/100)</f>
        <v>0</v>
      </c>
      <c r="N30" s="242">
        <v>1E-3</v>
      </c>
      <c r="O30" s="242">
        <f>ROUND(E30*N30,2)</f>
        <v>0.06</v>
      </c>
      <c r="P30" s="242">
        <v>0</v>
      </c>
      <c r="Q30" s="242">
        <f>ROUND(E30*P30,2)</f>
        <v>0</v>
      </c>
      <c r="R30" s="243" t="s">
        <v>149</v>
      </c>
      <c r="S30" s="243" t="s">
        <v>135</v>
      </c>
      <c r="T30" s="245" t="s">
        <v>135</v>
      </c>
      <c r="U30" s="223">
        <v>0</v>
      </c>
      <c r="V30" s="223">
        <f>ROUND(E30*U30,2)</f>
        <v>0</v>
      </c>
      <c r="W30" s="223"/>
      <c r="X30" s="223" t="s">
        <v>142</v>
      </c>
      <c r="Y30" s="223" t="s">
        <v>119</v>
      </c>
      <c r="Z30" s="212"/>
      <c r="AA30" s="212"/>
      <c r="AB30" s="212"/>
      <c r="AC30" s="212"/>
      <c r="AD30" s="212"/>
      <c r="AE30" s="212"/>
      <c r="AF30" s="212"/>
      <c r="AG30" s="212" t="s">
        <v>143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61" t="s">
        <v>150</v>
      </c>
      <c r="D31" s="248"/>
      <c r="E31" s="248"/>
      <c r="F31" s="248"/>
      <c r="G31" s="248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145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19"/>
      <c r="B32" s="220"/>
      <c r="C32" s="256" t="s">
        <v>151</v>
      </c>
      <c r="D32" s="225"/>
      <c r="E32" s="226"/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122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56" t="s">
        <v>152</v>
      </c>
      <c r="D33" s="225"/>
      <c r="E33" s="226">
        <v>33.5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122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6" t="s">
        <v>153</v>
      </c>
      <c r="D34" s="225"/>
      <c r="E34" s="226">
        <v>28.1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122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60"/>
      <c r="D35" s="247"/>
      <c r="E35" s="247"/>
      <c r="F35" s="247"/>
      <c r="G35" s="247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131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5">
      <c r="A36" s="232" t="s">
        <v>111</v>
      </c>
      <c r="B36" s="233" t="s">
        <v>65</v>
      </c>
      <c r="C36" s="254" t="s">
        <v>66</v>
      </c>
      <c r="D36" s="234"/>
      <c r="E36" s="235"/>
      <c r="F36" s="236"/>
      <c r="G36" s="236">
        <f>SUMIF(AG37:AG54,"&lt;&gt;NOR",G37:G54)</f>
        <v>0</v>
      </c>
      <c r="H36" s="236"/>
      <c r="I36" s="236">
        <f>SUM(I37:I54)</f>
        <v>0</v>
      </c>
      <c r="J36" s="236"/>
      <c r="K36" s="236">
        <f>SUM(K37:K54)</f>
        <v>0</v>
      </c>
      <c r="L36" s="236"/>
      <c r="M36" s="236">
        <f>SUM(M37:M54)</f>
        <v>0</v>
      </c>
      <c r="N36" s="235"/>
      <c r="O36" s="235">
        <f>SUM(O37:O54)</f>
        <v>0.03</v>
      </c>
      <c r="P36" s="235"/>
      <c r="Q36" s="235">
        <f>SUM(Q37:Q54)</f>
        <v>0</v>
      </c>
      <c r="R36" s="236"/>
      <c r="S36" s="236"/>
      <c r="T36" s="237"/>
      <c r="U36" s="231"/>
      <c r="V36" s="231">
        <f>SUM(V37:V54)</f>
        <v>15.08</v>
      </c>
      <c r="W36" s="231"/>
      <c r="X36" s="231"/>
      <c r="Y36" s="231"/>
      <c r="AG36" t="s">
        <v>112</v>
      </c>
    </row>
    <row r="37" spans="1:60" outlineLevel="1" x14ac:dyDescent="0.25">
      <c r="A37" s="239">
        <v>5</v>
      </c>
      <c r="B37" s="240" t="s">
        <v>154</v>
      </c>
      <c r="C37" s="255" t="s">
        <v>155</v>
      </c>
      <c r="D37" s="241" t="s">
        <v>156</v>
      </c>
      <c r="E37" s="242">
        <v>28.1</v>
      </c>
      <c r="F37" s="243">
        <f>H37+J37</f>
        <v>0</v>
      </c>
      <c r="G37" s="243">
        <f>ROUND(E37*F37,2)</f>
        <v>0</v>
      </c>
      <c r="H37" s="244"/>
      <c r="I37" s="243">
        <f>ROUND(E37*H37,2)</f>
        <v>0</v>
      </c>
      <c r="J37" s="244"/>
      <c r="K37" s="243">
        <f>ROUND(E37*J37,2)</f>
        <v>0</v>
      </c>
      <c r="L37" s="243">
        <v>21</v>
      </c>
      <c r="M37" s="243">
        <f>G37*(1+L37/100)</f>
        <v>0</v>
      </c>
      <c r="N37" s="242">
        <v>1.2099999999999999E-3</v>
      </c>
      <c r="O37" s="242">
        <f>ROUND(E37*N37,2)</f>
        <v>0.03</v>
      </c>
      <c r="P37" s="242">
        <v>0</v>
      </c>
      <c r="Q37" s="242">
        <f>ROUND(E37*P37,2)</f>
        <v>0</v>
      </c>
      <c r="R37" s="243"/>
      <c r="S37" s="243" t="s">
        <v>116</v>
      </c>
      <c r="T37" s="245" t="s">
        <v>157</v>
      </c>
      <c r="U37" s="223">
        <v>0.252</v>
      </c>
      <c r="V37" s="223">
        <f>ROUND(E37*U37,2)</f>
        <v>7.08</v>
      </c>
      <c r="W37" s="223"/>
      <c r="X37" s="223" t="s">
        <v>118</v>
      </c>
      <c r="Y37" s="223" t="s">
        <v>119</v>
      </c>
      <c r="Z37" s="212"/>
      <c r="AA37" s="212"/>
      <c r="AB37" s="212"/>
      <c r="AC37" s="212"/>
      <c r="AD37" s="212"/>
      <c r="AE37" s="212"/>
      <c r="AF37" s="212"/>
      <c r="AG37" s="212" t="s">
        <v>120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19"/>
      <c r="B38" s="220"/>
      <c r="C38" s="261" t="s">
        <v>158</v>
      </c>
      <c r="D38" s="248"/>
      <c r="E38" s="248"/>
      <c r="F38" s="248"/>
      <c r="G38" s="248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145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19"/>
      <c r="B39" s="220"/>
      <c r="C39" s="256" t="s">
        <v>159</v>
      </c>
      <c r="D39" s="225"/>
      <c r="E39" s="226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122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56" t="s">
        <v>160</v>
      </c>
      <c r="D40" s="225"/>
      <c r="E40" s="226">
        <v>28.1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122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19"/>
      <c r="B41" s="220"/>
      <c r="C41" s="260"/>
      <c r="D41" s="247"/>
      <c r="E41" s="247"/>
      <c r="F41" s="247"/>
      <c r="G41" s="247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131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39">
        <v>6</v>
      </c>
      <c r="B42" s="240" t="s">
        <v>161</v>
      </c>
      <c r="C42" s="255" t="s">
        <v>162</v>
      </c>
      <c r="D42" s="241" t="s">
        <v>134</v>
      </c>
      <c r="E42" s="242">
        <v>8</v>
      </c>
      <c r="F42" s="243">
        <f>H42+J42</f>
        <v>0</v>
      </c>
      <c r="G42" s="243">
        <f>ROUND(E42*F42,2)</f>
        <v>0</v>
      </c>
      <c r="H42" s="244"/>
      <c r="I42" s="243">
        <f>ROUND(E42*H42,2)</f>
        <v>0</v>
      </c>
      <c r="J42" s="244"/>
      <c r="K42" s="243">
        <f>ROUND(E42*J42,2)</f>
        <v>0</v>
      </c>
      <c r="L42" s="243">
        <v>21</v>
      </c>
      <c r="M42" s="243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3" t="s">
        <v>163</v>
      </c>
      <c r="S42" s="243" t="s">
        <v>135</v>
      </c>
      <c r="T42" s="245" t="s">
        <v>135</v>
      </c>
      <c r="U42" s="223">
        <v>1</v>
      </c>
      <c r="V42" s="223">
        <f>ROUND(E42*U42,2)</f>
        <v>8</v>
      </c>
      <c r="W42" s="223"/>
      <c r="X42" s="223" t="s">
        <v>164</v>
      </c>
      <c r="Y42" s="223" t="s">
        <v>119</v>
      </c>
      <c r="Z42" s="212"/>
      <c r="AA42" s="212"/>
      <c r="AB42" s="212"/>
      <c r="AC42" s="212"/>
      <c r="AD42" s="212"/>
      <c r="AE42" s="212"/>
      <c r="AF42" s="212"/>
      <c r="AG42" s="212" t="s">
        <v>165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56" t="s">
        <v>166</v>
      </c>
      <c r="D43" s="225"/>
      <c r="E43" s="226"/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122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19"/>
      <c r="B44" s="220"/>
      <c r="C44" s="256" t="s">
        <v>167</v>
      </c>
      <c r="D44" s="225"/>
      <c r="E44" s="226">
        <v>6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122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19"/>
      <c r="B45" s="220"/>
      <c r="C45" s="256" t="s">
        <v>168</v>
      </c>
      <c r="D45" s="225"/>
      <c r="E45" s="226">
        <v>2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2"/>
      <c r="AA45" s="212"/>
      <c r="AB45" s="212"/>
      <c r="AC45" s="212"/>
      <c r="AD45" s="212"/>
      <c r="AE45" s="212"/>
      <c r="AF45" s="212"/>
      <c r="AG45" s="212" t="s">
        <v>122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19"/>
      <c r="B46" s="220"/>
      <c r="C46" s="260"/>
      <c r="D46" s="247"/>
      <c r="E46" s="247"/>
      <c r="F46" s="247"/>
      <c r="G46" s="247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2"/>
      <c r="AA46" s="212"/>
      <c r="AB46" s="212"/>
      <c r="AC46" s="212"/>
      <c r="AD46" s="212"/>
      <c r="AE46" s="212"/>
      <c r="AF46" s="212"/>
      <c r="AG46" s="212" t="s">
        <v>131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39">
        <v>7</v>
      </c>
      <c r="B47" s="240" t="s">
        <v>169</v>
      </c>
      <c r="C47" s="255" t="s">
        <v>170</v>
      </c>
      <c r="D47" s="241" t="s">
        <v>171</v>
      </c>
      <c r="E47" s="242">
        <v>15</v>
      </c>
      <c r="F47" s="243">
        <f>H47+J47</f>
        <v>0</v>
      </c>
      <c r="G47" s="243">
        <f>ROUND(E47*F47,2)</f>
        <v>0</v>
      </c>
      <c r="H47" s="244"/>
      <c r="I47" s="243">
        <f>ROUND(E47*H47,2)</f>
        <v>0</v>
      </c>
      <c r="J47" s="244"/>
      <c r="K47" s="243">
        <f>ROUND(E47*J47,2)</f>
        <v>0</v>
      </c>
      <c r="L47" s="243">
        <v>21</v>
      </c>
      <c r="M47" s="243">
        <f>G47*(1+L47/100)</f>
        <v>0</v>
      </c>
      <c r="N47" s="242">
        <v>8.0000000000000007E-5</v>
      </c>
      <c r="O47" s="242">
        <f>ROUND(E47*N47,2)</f>
        <v>0</v>
      </c>
      <c r="P47" s="242">
        <v>0</v>
      </c>
      <c r="Q47" s="242">
        <f>ROUND(E47*P47,2)</f>
        <v>0</v>
      </c>
      <c r="R47" s="243"/>
      <c r="S47" s="243" t="s">
        <v>116</v>
      </c>
      <c r="T47" s="245" t="s">
        <v>117</v>
      </c>
      <c r="U47" s="223">
        <v>0</v>
      </c>
      <c r="V47" s="223">
        <f>ROUND(E47*U47,2)</f>
        <v>0</v>
      </c>
      <c r="W47" s="223"/>
      <c r="X47" s="223" t="s">
        <v>142</v>
      </c>
      <c r="Y47" s="223" t="s">
        <v>119</v>
      </c>
      <c r="Z47" s="212"/>
      <c r="AA47" s="212"/>
      <c r="AB47" s="212"/>
      <c r="AC47" s="212"/>
      <c r="AD47" s="212"/>
      <c r="AE47" s="212"/>
      <c r="AF47" s="212"/>
      <c r="AG47" s="212" t="s">
        <v>143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56" t="s">
        <v>159</v>
      </c>
      <c r="D48" s="225"/>
      <c r="E48" s="226"/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122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56" t="s">
        <v>172</v>
      </c>
      <c r="D49" s="225"/>
      <c r="E49" s="226">
        <v>15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122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19"/>
      <c r="B50" s="220"/>
      <c r="C50" s="260"/>
      <c r="D50" s="247"/>
      <c r="E50" s="247"/>
      <c r="F50" s="247"/>
      <c r="G50" s="247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131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39">
        <v>8</v>
      </c>
      <c r="B51" s="240" t="s">
        <v>173</v>
      </c>
      <c r="C51" s="255" t="s">
        <v>174</v>
      </c>
      <c r="D51" s="241" t="s">
        <v>175</v>
      </c>
      <c r="E51" s="242">
        <v>28.1</v>
      </c>
      <c r="F51" s="243">
        <f>H51+J51</f>
        <v>0</v>
      </c>
      <c r="G51" s="243">
        <f>ROUND(E51*F51,2)</f>
        <v>0</v>
      </c>
      <c r="H51" s="244"/>
      <c r="I51" s="243">
        <f>ROUND(E51*H51,2)</f>
        <v>0</v>
      </c>
      <c r="J51" s="244"/>
      <c r="K51" s="243">
        <f>ROUND(E51*J51,2)</f>
        <v>0</v>
      </c>
      <c r="L51" s="243">
        <v>21</v>
      </c>
      <c r="M51" s="243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3"/>
      <c r="S51" s="243" t="s">
        <v>116</v>
      </c>
      <c r="T51" s="245" t="s">
        <v>117</v>
      </c>
      <c r="U51" s="223">
        <v>0</v>
      </c>
      <c r="V51" s="223">
        <f>ROUND(E51*U51,2)</f>
        <v>0</v>
      </c>
      <c r="W51" s="223"/>
      <c r="X51" s="223" t="s">
        <v>142</v>
      </c>
      <c r="Y51" s="223" t="s">
        <v>119</v>
      </c>
      <c r="Z51" s="212"/>
      <c r="AA51" s="212"/>
      <c r="AB51" s="212"/>
      <c r="AC51" s="212"/>
      <c r="AD51" s="212"/>
      <c r="AE51" s="212"/>
      <c r="AF51" s="212"/>
      <c r="AG51" s="212" t="s">
        <v>143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19"/>
      <c r="B52" s="220"/>
      <c r="C52" s="256" t="s">
        <v>176</v>
      </c>
      <c r="D52" s="225"/>
      <c r="E52" s="226"/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122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19"/>
      <c r="B53" s="220"/>
      <c r="C53" s="256" t="s">
        <v>177</v>
      </c>
      <c r="D53" s="225"/>
      <c r="E53" s="226">
        <v>28.1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122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19"/>
      <c r="B54" s="220"/>
      <c r="C54" s="260"/>
      <c r="D54" s="247"/>
      <c r="E54" s="247"/>
      <c r="F54" s="247"/>
      <c r="G54" s="247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2"/>
      <c r="AA54" s="212"/>
      <c r="AB54" s="212"/>
      <c r="AC54" s="212"/>
      <c r="AD54" s="212"/>
      <c r="AE54" s="212"/>
      <c r="AF54" s="212"/>
      <c r="AG54" s="212" t="s">
        <v>131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5">
      <c r="A55" s="232" t="s">
        <v>111</v>
      </c>
      <c r="B55" s="233" t="s">
        <v>67</v>
      </c>
      <c r="C55" s="254" t="s">
        <v>68</v>
      </c>
      <c r="D55" s="234"/>
      <c r="E55" s="235"/>
      <c r="F55" s="236"/>
      <c r="G55" s="236">
        <f>SUMIF(AG56:AG73,"&lt;&gt;NOR",G56:G73)</f>
        <v>0</v>
      </c>
      <c r="H55" s="236"/>
      <c r="I55" s="236">
        <f>SUM(I56:I73)</f>
        <v>0</v>
      </c>
      <c r="J55" s="236"/>
      <c r="K55" s="236">
        <f>SUM(K56:K73)</f>
        <v>0</v>
      </c>
      <c r="L55" s="236"/>
      <c r="M55" s="236">
        <f>SUM(M56:M73)</f>
        <v>0</v>
      </c>
      <c r="N55" s="235"/>
      <c r="O55" s="235">
        <f>SUM(O56:O73)</f>
        <v>0</v>
      </c>
      <c r="P55" s="235"/>
      <c r="Q55" s="235">
        <f>SUM(Q56:Q73)</f>
        <v>9.34</v>
      </c>
      <c r="R55" s="236"/>
      <c r="S55" s="236"/>
      <c r="T55" s="237"/>
      <c r="U55" s="231"/>
      <c r="V55" s="231">
        <f>SUM(V56:V73)</f>
        <v>275.11</v>
      </c>
      <c r="W55" s="231"/>
      <c r="X55" s="231"/>
      <c r="Y55" s="231"/>
      <c r="AG55" t="s">
        <v>112</v>
      </c>
    </row>
    <row r="56" spans="1:60" outlineLevel="1" x14ac:dyDescent="0.25">
      <c r="A56" s="239">
        <v>9</v>
      </c>
      <c r="B56" s="240" t="s">
        <v>178</v>
      </c>
      <c r="C56" s="255" t="s">
        <v>179</v>
      </c>
      <c r="D56" s="241" t="s">
        <v>115</v>
      </c>
      <c r="E56" s="242">
        <v>286.27499999999998</v>
      </c>
      <c r="F56" s="243">
        <f>H56+J56</f>
        <v>0</v>
      </c>
      <c r="G56" s="243">
        <f>ROUND(E56*F56,2)</f>
        <v>0</v>
      </c>
      <c r="H56" s="244"/>
      <c r="I56" s="243">
        <f>ROUND(E56*H56,2)</f>
        <v>0</v>
      </c>
      <c r="J56" s="244"/>
      <c r="K56" s="243">
        <f>ROUND(E56*J56,2)</f>
        <v>0</v>
      </c>
      <c r="L56" s="243">
        <v>21</v>
      </c>
      <c r="M56" s="243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3" t="s">
        <v>180</v>
      </c>
      <c r="S56" s="243" t="s">
        <v>135</v>
      </c>
      <c r="T56" s="245" t="s">
        <v>135</v>
      </c>
      <c r="U56" s="223">
        <v>0.40100000000000002</v>
      </c>
      <c r="V56" s="223">
        <f>ROUND(E56*U56,2)</f>
        <v>114.8</v>
      </c>
      <c r="W56" s="223"/>
      <c r="X56" s="223" t="s">
        <v>118</v>
      </c>
      <c r="Y56" s="223" t="s">
        <v>119</v>
      </c>
      <c r="Z56" s="212"/>
      <c r="AA56" s="212"/>
      <c r="AB56" s="212"/>
      <c r="AC56" s="212"/>
      <c r="AD56" s="212"/>
      <c r="AE56" s="212"/>
      <c r="AF56" s="212"/>
      <c r="AG56" s="212" t="s">
        <v>120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19"/>
      <c r="B57" s="220"/>
      <c r="C57" s="261" t="s">
        <v>181</v>
      </c>
      <c r="D57" s="248"/>
      <c r="E57" s="248"/>
      <c r="F57" s="248"/>
      <c r="G57" s="248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145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9" t="str">
        <f>C57</f>
        <v>Srovnateně očištění podkladního betonu po odbourání stávající dlažby a zbroušení porušené vrstvy podkladní mazaniny</v>
      </c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19"/>
      <c r="B58" s="220"/>
      <c r="C58" s="256" t="s">
        <v>182</v>
      </c>
      <c r="D58" s="225"/>
      <c r="E58" s="226"/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2"/>
      <c r="AA58" s="212"/>
      <c r="AB58" s="212"/>
      <c r="AC58" s="212"/>
      <c r="AD58" s="212"/>
      <c r="AE58" s="212"/>
      <c r="AF58" s="212"/>
      <c r="AG58" s="212" t="s">
        <v>122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56" t="s">
        <v>183</v>
      </c>
      <c r="D59" s="225"/>
      <c r="E59" s="226"/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122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19"/>
      <c r="B60" s="220"/>
      <c r="C60" s="256" t="s">
        <v>184</v>
      </c>
      <c r="D60" s="225"/>
      <c r="E60" s="226">
        <v>286.27499999999998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122</v>
      </c>
      <c r="AH60" s="212">
        <v>5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19"/>
      <c r="B61" s="220"/>
      <c r="C61" s="260"/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131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39">
        <v>10</v>
      </c>
      <c r="B62" s="240" t="s">
        <v>185</v>
      </c>
      <c r="C62" s="255" t="s">
        <v>186</v>
      </c>
      <c r="D62" s="241" t="s">
        <v>115</v>
      </c>
      <c r="E62" s="242">
        <v>286.27499999999998</v>
      </c>
      <c r="F62" s="243">
        <f>H62+J62</f>
        <v>0</v>
      </c>
      <c r="G62" s="243">
        <f>ROUND(E62*F62,2)</f>
        <v>0</v>
      </c>
      <c r="H62" s="244"/>
      <c r="I62" s="243">
        <f>ROUND(E62*H62,2)</f>
        <v>0</v>
      </c>
      <c r="J62" s="244"/>
      <c r="K62" s="243">
        <f>ROUND(E62*J62,2)</f>
        <v>0</v>
      </c>
      <c r="L62" s="243">
        <v>21</v>
      </c>
      <c r="M62" s="243">
        <f>G62*(1+L62/100)</f>
        <v>0</v>
      </c>
      <c r="N62" s="242">
        <v>0</v>
      </c>
      <c r="O62" s="242">
        <f>ROUND(E62*N62,2)</f>
        <v>0</v>
      </c>
      <c r="P62" s="242">
        <v>1.26E-2</v>
      </c>
      <c r="Q62" s="242">
        <f>ROUND(E62*P62,2)</f>
        <v>3.61</v>
      </c>
      <c r="R62" s="243" t="s">
        <v>187</v>
      </c>
      <c r="S62" s="243" t="s">
        <v>135</v>
      </c>
      <c r="T62" s="245" t="s">
        <v>135</v>
      </c>
      <c r="U62" s="223">
        <v>0.33</v>
      </c>
      <c r="V62" s="223">
        <f>ROUND(E62*U62,2)</f>
        <v>94.47</v>
      </c>
      <c r="W62" s="223"/>
      <c r="X62" s="223" t="s">
        <v>118</v>
      </c>
      <c r="Y62" s="223" t="s">
        <v>119</v>
      </c>
      <c r="Z62" s="212"/>
      <c r="AA62" s="212"/>
      <c r="AB62" s="212"/>
      <c r="AC62" s="212"/>
      <c r="AD62" s="212"/>
      <c r="AE62" s="212"/>
      <c r="AF62" s="212"/>
      <c r="AG62" s="212" t="s">
        <v>120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19"/>
      <c r="B63" s="220"/>
      <c r="C63" s="261" t="s">
        <v>188</v>
      </c>
      <c r="D63" s="248"/>
      <c r="E63" s="248"/>
      <c r="F63" s="248"/>
      <c r="G63" s="248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2"/>
      <c r="AA63" s="212"/>
      <c r="AB63" s="212"/>
      <c r="AC63" s="212"/>
      <c r="AD63" s="212"/>
      <c r="AE63" s="212"/>
      <c r="AF63" s="212"/>
      <c r="AG63" s="212" t="s">
        <v>145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5">
      <c r="A64" s="219"/>
      <c r="B64" s="220"/>
      <c r="C64" s="256" t="s">
        <v>182</v>
      </c>
      <c r="D64" s="225"/>
      <c r="E64" s="226"/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2"/>
      <c r="AA64" s="212"/>
      <c r="AB64" s="212"/>
      <c r="AC64" s="212"/>
      <c r="AD64" s="212"/>
      <c r="AE64" s="212"/>
      <c r="AF64" s="212"/>
      <c r="AG64" s="212" t="s">
        <v>122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56" t="s">
        <v>189</v>
      </c>
      <c r="D65" s="225"/>
      <c r="E65" s="226"/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2"/>
      <c r="AA65" s="212"/>
      <c r="AB65" s="212"/>
      <c r="AC65" s="212"/>
      <c r="AD65" s="212"/>
      <c r="AE65" s="212"/>
      <c r="AF65" s="212"/>
      <c r="AG65" s="212" t="s">
        <v>122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19"/>
      <c r="B66" s="220"/>
      <c r="C66" s="256" t="s">
        <v>184</v>
      </c>
      <c r="D66" s="225"/>
      <c r="E66" s="226">
        <v>286.27499999999998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122</v>
      </c>
      <c r="AH66" s="212">
        <v>5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19"/>
      <c r="B67" s="220"/>
      <c r="C67" s="260"/>
      <c r="D67" s="247"/>
      <c r="E67" s="247"/>
      <c r="F67" s="247"/>
      <c r="G67" s="247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2"/>
      <c r="AA67" s="212"/>
      <c r="AB67" s="212"/>
      <c r="AC67" s="212"/>
      <c r="AD67" s="212"/>
      <c r="AE67" s="212"/>
      <c r="AF67" s="212"/>
      <c r="AG67" s="212" t="s">
        <v>131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39">
        <v>11</v>
      </c>
      <c r="B68" s="240" t="s">
        <v>190</v>
      </c>
      <c r="C68" s="255" t="s">
        <v>191</v>
      </c>
      <c r="D68" s="241" t="s">
        <v>115</v>
      </c>
      <c r="E68" s="242">
        <v>286.27499999999998</v>
      </c>
      <c r="F68" s="243">
        <f>H68+J68</f>
        <v>0</v>
      </c>
      <c r="G68" s="243">
        <f>ROUND(E68*F68,2)</f>
        <v>0</v>
      </c>
      <c r="H68" s="244"/>
      <c r="I68" s="243">
        <f>ROUND(E68*H68,2)</f>
        <v>0</v>
      </c>
      <c r="J68" s="244"/>
      <c r="K68" s="243">
        <f>ROUND(E68*J68,2)</f>
        <v>0</v>
      </c>
      <c r="L68" s="243">
        <v>21</v>
      </c>
      <c r="M68" s="243">
        <f>G68*(1+L68/100)</f>
        <v>0</v>
      </c>
      <c r="N68" s="242">
        <v>0</v>
      </c>
      <c r="O68" s="242">
        <f>ROUND(E68*N68,2)</f>
        <v>0</v>
      </c>
      <c r="P68" s="242">
        <v>0.02</v>
      </c>
      <c r="Q68" s="242">
        <f>ROUND(E68*P68,2)</f>
        <v>5.73</v>
      </c>
      <c r="R68" s="243" t="s">
        <v>187</v>
      </c>
      <c r="S68" s="243" t="s">
        <v>135</v>
      </c>
      <c r="T68" s="245" t="s">
        <v>135</v>
      </c>
      <c r="U68" s="223">
        <v>0.23</v>
      </c>
      <c r="V68" s="223">
        <f>ROUND(E68*U68,2)</f>
        <v>65.84</v>
      </c>
      <c r="W68" s="223"/>
      <c r="X68" s="223" t="s">
        <v>118</v>
      </c>
      <c r="Y68" s="223" t="s">
        <v>119</v>
      </c>
      <c r="Z68" s="212"/>
      <c r="AA68" s="212"/>
      <c r="AB68" s="212"/>
      <c r="AC68" s="212"/>
      <c r="AD68" s="212"/>
      <c r="AE68" s="212"/>
      <c r="AF68" s="212"/>
      <c r="AG68" s="212" t="s">
        <v>120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19"/>
      <c r="B69" s="220"/>
      <c r="C69" s="262" t="s">
        <v>192</v>
      </c>
      <c r="D69" s="250"/>
      <c r="E69" s="250"/>
      <c r="F69" s="250"/>
      <c r="G69" s="250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2"/>
      <c r="AA69" s="212"/>
      <c r="AB69" s="212"/>
      <c r="AC69" s="212"/>
      <c r="AD69" s="212"/>
      <c r="AE69" s="212"/>
      <c r="AF69" s="212"/>
      <c r="AG69" s="212" t="s">
        <v>193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19"/>
      <c r="B70" s="220"/>
      <c r="C70" s="256" t="s">
        <v>194</v>
      </c>
      <c r="D70" s="225"/>
      <c r="E70" s="226">
        <v>287.11500000000001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122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56" t="s">
        <v>195</v>
      </c>
      <c r="D71" s="225"/>
      <c r="E71" s="226">
        <v>-1.05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122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56" t="s">
        <v>196</v>
      </c>
      <c r="D72" s="225"/>
      <c r="E72" s="226">
        <v>0.21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2"/>
      <c r="AA72" s="212"/>
      <c r="AB72" s="212"/>
      <c r="AC72" s="212"/>
      <c r="AD72" s="212"/>
      <c r="AE72" s="212"/>
      <c r="AF72" s="212"/>
      <c r="AG72" s="212" t="s">
        <v>122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5">
      <c r="A73" s="219"/>
      <c r="B73" s="220"/>
      <c r="C73" s="260"/>
      <c r="D73" s="247"/>
      <c r="E73" s="247"/>
      <c r="F73" s="247"/>
      <c r="G73" s="247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131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5">
      <c r="A74" s="232" t="s">
        <v>111</v>
      </c>
      <c r="B74" s="233" t="s">
        <v>69</v>
      </c>
      <c r="C74" s="254" t="s">
        <v>70</v>
      </c>
      <c r="D74" s="234"/>
      <c r="E74" s="235"/>
      <c r="F74" s="236"/>
      <c r="G74" s="236">
        <f>SUMIF(AG75:AG77,"&lt;&gt;NOR",G75:G77)</f>
        <v>0</v>
      </c>
      <c r="H74" s="236"/>
      <c r="I74" s="236">
        <f>SUM(I75:I77)</f>
        <v>0</v>
      </c>
      <c r="J74" s="236"/>
      <c r="K74" s="236">
        <f>SUM(K75:K77)</f>
        <v>0</v>
      </c>
      <c r="L74" s="236"/>
      <c r="M74" s="236">
        <f>SUM(M75:M77)</f>
        <v>0</v>
      </c>
      <c r="N74" s="235"/>
      <c r="O74" s="235">
        <f>SUM(O75:O77)</f>
        <v>0</v>
      </c>
      <c r="P74" s="235"/>
      <c r="Q74" s="235">
        <f>SUM(Q75:Q77)</f>
        <v>0</v>
      </c>
      <c r="R74" s="236"/>
      <c r="S74" s="236"/>
      <c r="T74" s="237"/>
      <c r="U74" s="231"/>
      <c r="V74" s="231">
        <f>SUM(V75:V77)</f>
        <v>1.6</v>
      </c>
      <c r="W74" s="231"/>
      <c r="X74" s="231"/>
      <c r="Y74" s="231"/>
      <c r="AG74" t="s">
        <v>112</v>
      </c>
    </row>
    <row r="75" spans="1:60" outlineLevel="1" x14ac:dyDescent="0.25">
      <c r="A75" s="239">
        <v>12</v>
      </c>
      <c r="B75" s="240" t="s">
        <v>197</v>
      </c>
      <c r="C75" s="255" t="s">
        <v>198</v>
      </c>
      <c r="D75" s="241" t="s">
        <v>199</v>
      </c>
      <c r="E75" s="242">
        <v>4.0917500000000002</v>
      </c>
      <c r="F75" s="243">
        <f>H75+J75</f>
        <v>0</v>
      </c>
      <c r="G75" s="243">
        <f>ROUND(E75*F75,2)</f>
        <v>0</v>
      </c>
      <c r="H75" s="244"/>
      <c r="I75" s="243">
        <f>ROUND(E75*H75,2)</f>
        <v>0</v>
      </c>
      <c r="J75" s="244"/>
      <c r="K75" s="243">
        <f>ROUND(E75*J75,2)</f>
        <v>0</v>
      </c>
      <c r="L75" s="243">
        <v>21</v>
      </c>
      <c r="M75" s="243">
        <f>G75*(1+L75/100)</f>
        <v>0</v>
      </c>
      <c r="N75" s="242">
        <v>0</v>
      </c>
      <c r="O75" s="242">
        <f>ROUND(E75*N75,2)</f>
        <v>0</v>
      </c>
      <c r="P75" s="242">
        <v>0</v>
      </c>
      <c r="Q75" s="242">
        <f>ROUND(E75*P75,2)</f>
        <v>0</v>
      </c>
      <c r="R75" s="243" t="s">
        <v>200</v>
      </c>
      <c r="S75" s="243" t="s">
        <v>135</v>
      </c>
      <c r="T75" s="245" t="s">
        <v>135</v>
      </c>
      <c r="U75" s="223">
        <v>0.39</v>
      </c>
      <c r="V75" s="223">
        <f>ROUND(E75*U75,2)</f>
        <v>1.6</v>
      </c>
      <c r="W75" s="223"/>
      <c r="X75" s="223" t="s">
        <v>201</v>
      </c>
      <c r="Y75" s="223" t="s">
        <v>119</v>
      </c>
      <c r="Z75" s="212"/>
      <c r="AA75" s="212"/>
      <c r="AB75" s="212"/>
      <c r="AC75" s="212"/>
      <c r="AD75" s="212"/>
      <c r="AE75" s="212"/>
      <c r="AF75" s="212"/>
      <c r="AG75" s="212" t="s">
        <v>202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19"/>
      <c r="B76" s="220"/>
      <c r="C76" s="262" t="s">
        <v>203</v>
      </c>
      <c r="D76" s="250"/>
      <c r="E76" s="250"/>
      <c r="F76" s="250"/>
      <c r="G76" s="250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2"/>
      <c r="AA76" s="212"/>
      <c r="AB76" s="212"/>
      <c r="AC76" s="212"/>
      <c r="AD76" s="212"/>
      <c r="AE76" s="212"/>
      <c r="AF76" s="212"/>
      <c r="AG76" s="212" t="s">
        <v>193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5">
      <c r="A77" s="219"/>
      <c r="B77" s="220"/>
      <c r="C77" s="260"/>
      <c r="D77" s="247"/>
      <c r="E77" s="247"/>
      <c r="F77" s="247"/>
      <c r="G77" s="247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2"/>
      <c r="AA77" s="212"/>
      <c r="AB77" s="212"/>
      <c r="AC77" s="212"/>
      <c r="AD77" s="212"/>
      <c r="AE77" s="212"/>
      <c r="AF77" s="212"/>
      <c r="AG77" s="212" t="s">
        <v>131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5">
      <c r="A78" s="232" t="s">
        <v>111</v>
      </c>
      <c r="B78" s="233" t="s">
        <v>71</v>
      </c>
      <c r="C78" s="254" t="s">
        <v>72</v>
      </c>
      <c r="D78" s="234"/>
      <c r="E78" s="235"/>
      <c r="F78" s="236"/>
      <c r="G78" s="236">
        <f>SUMIF(AG79:AG93,"&lt;&gt;NOR",G79:G93)</f>
        <v>0</v>
      </c>
      <c r="H78" s="236"/>
      <c r="I78" s="236">
        <f>SUM(I79:I93)</f>
        <v>0</v>
      </c>
      <c r="J78" s="236"/>
      <c r="K78" s="236">
        <f>SUM(K79:K93)</f>
        <v>0</v>
      </c>
      <c r="L78" s="236"/>
      <c r="M78" s="236">
        <f>SUM(M79:M93)</f>
        <v>0</v>
      </c>
      <c r="N78" s="235"/>
      <c r="O78" s="235">
        <f>SUM(O79:O93)</f>
        <v>0.06</v>
      </c>
      <c r="P78" s="235"/>
      <c r="Q78" s="235">
        <f>SUM(Q79:Q93)</f>
        <v>0</v>
      </c>
      <c r="R78" s="236"/>
      <c r="S78" s="236"/>
      <c r="T78" s="237"/>
      <c r="U78" s="231"/>
      <c r="V78" s="231">
        <f>SUM(V79:V93)</f>
        <v>12.52</v>
      </c>
      <c r="W78" s="231"/>
      <c r="X78" s="231"/>
      <c r="Y78" s="231"/>
      <c r="AG78" t="s">
        <v>112</v>
      </c>
    </row>
    <row r="79" spans="1:60" outlineLevel="1" x14ac:dyDescent="0.25">
      <c r="A79" s="239">
        <v>13</v>
      </c>
      <c r="B79" s="240" t="s">
        <v>204</v>
      </c>
      <c r="C79" s="255" t="s">
        <v>205</v>
      </c>
      <c r="D79" s="241" t="s">
        <v>156</v>
      </c>
      <c r="E79" s="242">
        <v>35</v>
      </c>
      <c r="F79" s="243">
        <f>H79+J79</f>
        <v>0</v>
      </c>
      <c r="G79" s="243">
        <f>ROUND(E79*F79,2)</f>
        <v>0</v>
      </c>
      <c r="H79" s="244"/>
      <c r="I79" s="243">
        <f>ROUND(E79*H79,2)</f>
        <v>0</v>
      </c>
      <c r="J79" s="244"/>
      <c r="K79" s="243">
        <f>ROUND(E79*J79,2)</f>
        <v>0</v>
      </c>
      <c r="L79" s="243">
        <v>21</v>
      </c>
      <c r="M79" s="243">
        <f>G79*(1+L79/100)</f>
        <v>0</v>
      </c>
      <c r="N79" s="242">
        <v>3.2000000000000003E-4</v>
      </c>
      <c r="O79" s="242">
        <f>ROUND(E79*N79,2)</f>
        <v>0.01</v>
      </c>
      <c r="P79" s="242">
        <v>0</v>
      </c>
      <c r="Q79" s="242">
        <f>ROUND(E79*P79,2)</f>
        <v>0</v>
      </c>
      <c r="R79" s="243" t="s">
        <v>206</v>
      </c>
      <c r="S79" s="243" t="s">
        <v>135</v>
      </c>
      <c r="T79" s="245" t="s">
        <v>135</v>
      </c>
      <c r="U79" s="223">
        <v>0.11</v>
      </c>
      <c r="V79" s="223">
        <f>ROUND(E79*U79,2)</f>
        <v>3.85</v>
      </c>
      <c r="W79" s="223"/>
      <c r="X79" s="223" t="s">
        <v>118</v>
      </c>
      <c r="Y79" s="223" t="s">
        <v>119</v>
      </c>
      <c r="Z79" s="212"/>
      <c r="AA79" s="212"/>
      <c r="AB79" s="212"/>
      <c r="AC79" s="212"/>
      <c r="AD79" s="212"/>
      <c r="AE79" s="212"/>
      <c r="AF79" s="212"/>
      <c r="AG79" s="212" t="s">
        <v>120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5">
      <c r="A80" s="219"/>
      <c r="B80" s="220"/>
      <c r="C80" s="256" t="s">
        <v>207</v>
      </c>
      <c r="D80" s="225"/>
      <c r="E80" s="226"/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2"/>
      <c r="AA80" s="212"/>
      <c r="AB80" s="212"/>
      <c r="AC80" s="212"/>
      <c r="AD80" s="212"/>
      <c r="AE80" s="212"/>
      <c r="AF80" s="212"/>
      <c r="AG80" s="212" t="s">
        <v>122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19"/>
      <c r="B81" s="220"/>
      <c r="C81" s="256" t="s">
        <v>208</v>
      </c>
      <c r="D81" s="225"/>
      <c r="E81" s="226">
        <v>35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2"/>
      <c r="AA81" s="212"/>
      <c r="AB81" s="212"/>
      <c r="AC81" s="212"/>
      <c r="AD81" s="212"/>
      <c r="AE81" s="212"/>
      <c r="AF81" s="212"/>
      <c r="AG81" s="212" t="s">
        <v>122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19"/>
      <c r="B82" s="220"/>
      <c r="C82" s="260"/>
      <c r="D82" s="247"/>
      <c r="E82" s="247"/>
      <c r="F82" s="247"/>
      <c r="G82" s="247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131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39">
        <v>14</v>
      </c>
      <c r="B83" s="240" t="s">
        <v>209</v>
      </c>
      <c r="C83" s="255" t="s">
        <v>210</v>
      </c>
      <c r="D83" s="241" t="s">
        <v>156</v>
      </c>
      <c r="E83" s="242">
        <v>40.25</v>
      </c>
      <c r="F83" s="243">
        <f>H83+J83</f>
        <v>0</v>
      </c>
      <c r="G83" s="243">
        <f>ROUND(E83*F83,2)</f>
        <v>0</v>
      </c>
      <c r="H83" s="244"/>
      <c r="I83" s="243">
        <f>ROUND(E83*H83,2)</f>
        <v>0</v>
      </c>
      <c r="J83" s="244"/>
      <c r="K83" s="243">
        <f>ROUND(E83*J83,2)</f>
        <v>0</v>
      </c>
      <c r="L83" s="243">
        <v>21</v>
      </c>
      <c r="M83" s="243">
        <f>G83*(1+L83/100)</f>
        <v>0</v>
      </c>
      <c r="N83" s="242">
        <v>2.9E-4</v>
      </c>
      <c r="O83" s="242">
        <f>ROUND(E83*N83,2)</f>
        <v>0.01</v>
      </c>
      <c r="P83" s="242">
        <v>0</v>
      </c>
      <c r="Q83" s="242">
        <f>ROUND(E83*P83,2)</f>
        <v>0</v>
      </c>
      <c r="R83" s="243"/>
      <c r="S83" s="243" t="s">
        <v>116</v>
      </c>
      <c r="T83" s="245" t="s">
        <v>117</v>
      </c>
      <c r="U83" s="223">
        <v>0.11</v>
      </c>
      <c r="V83" s="223">
        <f>ROUND(E83*U83,2)</f>
        <v>4.43</v>
      </c>
      <c r="W83" s="223"/>
      <c r="X83" s="223" t="s">
        <v>142</v>
      </c>
      <c r="Y83" s="223" t="s">
        <v>119</v>
      </c>
      <c r="Z83" s="212"/>
      <c r="AA83" s="212"/>
      <c r="AB83" s="212"/>
      <c r="AC83" s="212"/>
      <c r="AD83" s="212"/>
      <c r="AE83" s="212"/>
      <c r="AF83" s="212"/>
      <c r="AG83" s="212" t="s">
        <v>143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5">
      <c r="A84" s="219"/>
      <c r="B84" s="220"/>
      <c r="C84" s="256" t="s">
        <v>207</v>
      </c>
      <c r="D84" s="225"/>
      <c r="E84" s="226"/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2"/>
      <c r="AA84" s="212"/>
      <c r="AB84" s="212"/>
      <c r="AC84" s="212"/>
      <c r="AD84" s="212"/>
      <c r="AE84" s="212"/>
      <c r="AF84" s="212"/>
      <c r="AG84" s="212" t="s">
        <v>122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19"/>
      <c r="B85" s="220"/>
      <c r="C85" s="256" t="s">
        <v>211</v>
      </c>
      <c r="D85" s="225"/>
      <c r="E85" s="226">
        <v>40.25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122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5">
      <c r="A86" s="219"/>
      <c r="B86" s="220"/>
      <c r="C86" s="260"/>
      <c r="D86" s="247"/>
      <c r="E86" s="247"/>
      <c r="F86" s="247"/>
      <c r="G86" s="247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131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0.399999999999999" outlineLevel="1" x14ac:dyDescent="0.25">
      <c r="A87" s="239">
        <v>15</v>
      </c>
      <c r="B87" s="240" t="s">
        <v>212</v>
      </c>
      <c r="C87" s="255" t="s">
        <v>213</v>
      </c>
      <c r="D87" s="241" t="s">
        <v>175</v>
      </c>
      <c r="E87" s="242">
        <v>38.5</v>
      </c>
      <c r="F87" s="243">
        <f>H87+J87</f>
        <v>0</v>
      </c>
      <c r="G87" s="243">
        <f>ROUND(E87*F87,2)</f>
        <v>0</v>
      </c>
      <c r="H87" s="244"/>
      <c r="I87" s="243">
        <f>ROUND(E87*H87,2)</f>
        <v>0</v>
      </c>
      <c r="J87" s="244"/>
      <c r="K87" s="243">
        <f>ROUND(E87*J87,2)</f>
        <v>0</v>
      </c>
      <c r="L87" s="243">
        <v>21</v>
      </c>
      <c r="M87" s="243">
        <f>G87*(1+L87/100)</f>
        <v>0</v>
      </c>
      <c r="N87" s="242">
        <v>1E-3</v>
      </c>
      <c r="O87" s="242">
        <f>ROUND(E87*N87,2)</f>
        <v>0.04</v>
      </c>
      <c r="P87" s="242">
        <v>0</v>
      </c>
      <c r="Q87" s="242">
        <f>ROUND(E87*P87,2)</f>
        <v>0</v>
      </c>
      <c r="R87" s="243"/>
      <c r="S87" s="243" t="s">
        <v>116</v>
      </c>
      <c r="T87" s="245" t="s">
        <v>117</v>
      </c>
      <c r="U87" s="223">
        <v>0.11</v>
      </c>
      <c r="V87" s="223">
        <f>ROUND(E87*U87,2)</f>
        <v>4.24</v>
      </c>
      <c r="W87" s="223"/>
      <c r="X87" s="223" t="s">
        <v>142</v>
      </c>
      <c r="Y87" s="223" t="s">
        <v>119</v>
      </c>
      <c r="Z87" s="212"/>
      <c r="AA87" s="212"/>
      <c r="AB87" s="212"/>
      <c r="AC87" s="212"/>
      <c r="AD87" s="212"/>
      <c r="AE87" s="212"/>
      <c r="AF87" s="212"/>
      <c r="AG87" s="212" t="s">
        <v>143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5">
      <c r="A88" s="219"/>
      <c r="B88" s="220"/>
      <c r="C88" s="256" t="s">
        <v>214</v>
      </c>
      <c r="D88" s="225"/>
      <c r="E88" s="226"/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2"/>
      <c r="AA88" s="212"/>
      <c r="AB88" s="212"/>
      <c r="AC88" s="212"/>
      <c r="AD88" s="212"/>
      <c r="AE88" s="212"/>
      <c r="AF88" s="212"/>
      <c r="AG88" s="212" t="s">
        <v>122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19"/>
      <c r="B89" s="220"/>
      <c r="C89" s="256" t="s">
        <v>215</v>
      </c>
      <c r="D89" s="225"/>
      <c r="E89" s="226">
        <v>38.5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2"/>
      <c r="AA89" s="212"/>
      <c r="AB89" s="212"/>
      <c r="AC89" s="212"/>
      <c r="AD89" s="212"/>
      <c r="AE89" s="212"/>
      <c r="AF89" s="212"/>
      <c r="AG89" s="212" t="s">
        <v>122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5">
      <c r="A90" s="219"/>
      <c r="B90" s="220"/>
      <c r="C90" s="260"/>
      <c r="D90" s="247"/>
      <c r="E90" s="247"/>
      <c r="F90" s="247"/>
      <c r="G90" s="247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131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19">
        <v>16</v>
      </c>
      <c r="B91" s="220" t="s">
        <v>216</v>
      </c>
      <c r="C91" s="263" t="s">
        <v>217</v>
      </c>
      <c r="D91" s="221" t="s">
        <v>0</v>
      </c>
      <c r="E91" s="246"/>
      <c r="F91" s="223">
        <f>H91+J91</f>
        <v>0</v>
      </c>
      <c r="G91" s="223">
        <f>ROUND(E91*F91,2)</f>
        <v>0</v>
      </c>
      <c r="H91" s="224"/>
      <c r="I91" s="223">
        <f>ROUND(E91*H91,2)</f>
        <v>0</v>
      </c>
      <c r="J91" s="224"/>
      <c r="K91" s="223">
        <f>ROUND(E91*J91,2)</f>
        <v>0</v>
      </c>
      <c r="L91" s="223">
        <v>21</v>
      </c>
      <c r="M91" s="223">
        <f>G91*(1+L91/100)</f>
        <v>0</v>
      </c>
      <c r="N91" s="222">
        <v>0</v>
      </c>
      <c r="O91" s="222">
        <f>ROUND(E91*N91,2)</f>
        <v>0</v>
      </c>
      <c r="P91" s="222">
        <v>0</v>
      </c>
      <c r="Q91" s="222">
        <f>ROUND(E91*P91,2)</f>
        <v>0</v>
      </c>
      <c r="R91" s="223" t="s">
        <v>206</v>
      </c>
      <c r="S91" s="223" t="s">
        <v>135</v>
      </c>
      <c r="T91" s="223" t="s">
        <v>135</v>
      </c>
      <c r="U91" s="223">
        <v>0</v>
      </c>
      <c r="V91" s="223">
        <f>ROUND(E91*U91,2)</f>
        <v>0</v>
      </c>
      <c r="W91" s="223"/>
      <c r="X91" s="223" t="s">
        <v>201</v>
      </c>
      <c r="Y91" s="223" t="s">
        <v>119</v>
      </c>
      <c r="Z91" s="212"/>
      <c r="AA91" s="212"/>
      <c r="AB91" s="212"/>
      <c r="AC91" s="212"/>
      <c r="AD91" s="212"/>
      <c r="AE91" s="212"/>
      <c r="AF91" s="212"/>
      <c r="AG91" s="212" t="s">
        <v>202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19"/>
      <c r="B92" s="220"/>
      <c r="C92" s="264" t="s">
        <v>218</v>
      </c>
      <c r="D92" s="251"/>
      <c r="E92" s="251"/>
      <c r="F92" s="251"/>
      <c r="G92" s="251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193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19"/>
      <c r="B93" s="220"/>
      <c r="C93" s="260"/>
      <c r="D93" s="247"/>
      <c r="E93" s="247"/>
      <c r="F93" s="247"/>
      <c r="G93" s="247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2"/>
      <c r="AA93" s="212"/>
      <c r="AB93" s="212"/>
      <c r="AC93" s="212"/>
      <c r="AD93" s="212"/>
      <c r="AE93" s="212"/>
      <c r="AF93" s="212"/>
      <c r="AG93" s="212" t="s">
        <v>131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5">
      <c r="A94" s="232" t="s">
        <v>111</v>
      </c>
      <c r="B94" s="233" t="s">
        <v>73</v>
      </c>
      <c r="C94" s="254" t="s">
        <v>74</v>
      </c>
      <c r="D94" s="234"/>
      <c r="E94" s="235"/>
      <c r="F94" s="236"/>
      <c r="G94" s="236">
        <f>SUMIF(AG95:AG108,"&lt;&gt;NOR",G95:G108)</f>
        <v>0</v>
      </c>
      <c r="H94" s="236"/>
      <c r="I94" s="236">
        <f>SUM(I95:I108)</f>
        <v>0</v>
      </c>
      <c r="J94" s="236"/>
      <c r="K94" s="236">
        <f>SUM(K95:K108)</f>
        <v>0</v>
      </c>
      <c r="L94" s="236"/>
      <c r="M94" s="236">
        <f>SUM(M95:M108)</f>
        <v>0</v>
      </c>
      <c r="N94" s="235"/>
      <c r="O94" s="235">
        <f>SUM(O95:O108)</f>
        <v>0</v>
      </c>
      <c r="P94" s="235"/>
      <c r="Q94" s="235">
        <f>SUM(Q95:Q108)</f>
        <v>0</v>
      </c>
      <c r="R94" s="236"/>
      <c r="S94" s="236"/>
      <c r="T94" s="237"/>
      <c r="U94" s="231"/>
      <c r="V94" s="231">
        <f>SUM(V95:V108)</f>
        <v>8.93</v>
      </c>
      <c r="W94" s="231"/>
      <c r="X94" s="231"/>
      <c r="Y94" s="231"/>
      <c r="AG94" t="s">
        <v>112</v>
      </c>
    </row>
    <row r="95" spans="1:60" outlineLevel="1" x14ac:dyDescent="0.25">
      <c r="A95" s="239">
        <v>17</v>
      </c>
      <c r="B95" s="240" t="s">
        <v>219</v>
      </c>
      <c r="C95" s="255" t="s">
        <v>220</v>
      </c>
      <c r="D95" s="241" t="s">
        <v>221</v>
      </c>
      <c r="E95" s="242">
        <v>9</v>
      </c>
      <c r="F95" s="243">
        <f>H95+J95</f>
        <v>0</v>
      </c>
      <c r="G95" s="243">
        <f>ROUND(E95*F95,2)</f>
        <v>0</v>
      </c>
      <c r="H95" s="244"/>
      <c r="I95" s="243">
        <f>ROUND(E95*H95,2)</f>
        <v>0</v>
      </c>
      <c r="J95" s="244"/>
      <c r="K95" s="243">
        <f>ROUND(E95*J95,2)</f>
        <v>0</v>
      </c>
      <c r="L95" s="243">
        <v>21</v>
      </c>
      <c r="M95" s="243">
        <f>G95*(1+L95/100)</f>
        <v>0</v>
      </c>
      <c r="N95" s="242">
        <v>0</v>
      </c>
      <c r="O95" s="242">
        <f>ROUND(E95*N95,2)</f>
        <v>0</v>
      </c>
      <c r="P95" s="242">
        <v>0</v>
      </c>
      <c r="Q95" s="242">
        <f>ROUND(E95*P95,2)</f>
        <v>0</v>
      </c>
      <c r="R95" s="243"/>
      <c r="S95" s="243" t="s">
        <v>116</v>
      </c>
      <c r="T95" s="245" t="s">
        <v>117</v>
      </c>
      <c r="U95" s="223">
        <v>0.68700000000000006</v>
      </c>
      <c r="V95" s="223">
        <f>ROUND(E95*U95,2)</f>
        <v>6.18</v>
      </c>
      <c r="W95" s="223"/>
      <c r="X95" s="223" t="s">
        <v>118</v>
      </c>
      <c r="Y95" s="223" t="s">
        <v>119</v>
      </c>
      <c r="Z95" s="212"/>
      <c r="AA95" s="212"/>
      <c r="AB95" s="212"/>
      <c r="AC95" s="212"/>
      <c r="AD95" s="212"/>
      <c r="AE95" s="212"/>
      <c r="AF95" s="212"/>
      <c r="AG95" s="212" t="s">
        <v>120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5">
      <c r="A96" s="219"/>
      <c r="B96" s="220"/>
      <c r="C96" s="256" t="s">
        <v>222</v>
      </c>
      <c r="D96" s="225"/>
      <c r="E96" s="226">
        <v>9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2"/>
      <c r="AA96" s="212"/>
      <c r="AB96" s="212"/>
      <c r="AC96" s="212"/>
      <c r="AD96" s="212"/>
      <c r="AE96" s="212"/>
      <c r="AF96" s="212"/>
      <c r="AG96" s="212" t="s">
        <v>122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19"/>
      <c r="B97" s="220"/>
      <c r="C97" s="260"/>
      <c r="D97" s="247"/>
      <c r="E97" s="247"/>
      <c r="F97" s="247"/>
      <c r="G97" s="247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2"/>
      <c r="AA97" s="212"/>
      <c r="AB97" s="212"/>
      <c r="AC97" s="212"/>
      <c r="AD97" s="212"/>
      <c r="AE97" s="212"/>
      <c r="AF97" s="212"/>
      <c r="AG97" s="212" t="s">
        <v>131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39">
        <v>18</v>
      </c>
      <c r="B98" s="240" t="s">
        <v>223</v>
      </c>
      <c r="C98" s="255" t="s">
        <v>224</v>
      </c>
      <c r="D98" s="241" t="s">
        <v>221</v>
      </c>
      <c r="E98" s="242">
        <v>2</v>
      </c>
      <c r="F98" s="243">
        <f>H98+J98</f>
        <v>0</v>
      </c>
      <c r="G98" s="243">
        <f>ROUND(E98*F98,2)</f>
        <v>0</v>
      </c>
      <c r="H98" s="244"/>
      <c r="I98" s="243">
        <f>ROUND(E98*H98,2)</f>
        <v>0</v>
      </c>
      <c r="J98" s="244"/>
      <c r="K98" s="243">
        <f>ROUND(E98*J98,2)</f>
        <v>0</v>
      </c>
      <c r="L98" s="243">
        <v>21</v>
      </c>
      <c r="M98" s="243">
        <f>G98*(1+L98/100)</f>
        <v>0</v>
      </c>
      <c r="N98" s="242">
        <v>0</v>
      </c>
      <c r="O98" s="242">
        <f>ROUND(E98*N98,2)</f>
        <v>0</v>
      </c>
      <c r="P98" s="242">
        <v>0</v>
      </c>
      <c r="Q98" s="242">
        <f>ROUND(E98*P98,2)</f>
        <v>0</v>
      </c>
      <c r="R98" s="243"/>
      <c r="S98" s="243" t="s">
        <v>116</v>
      </c>
      <c r="T98" s="245" t="s">
        <v>117</v>
      </c>
      <c r="U98" s="223">
        <v>0.68700000000000006</v>
      </c>
      <c r="V98" s="223">
        <f>ROUND(E98*U98,2)</f>
        <v>1.37</v>
      </c>
      <c r="W98" s="223"/>
      <c r="X98" s="223" t="s">
        <v>118</v>
      </c>
      <c r="Y98" s="223" t="s">
        <v>119</v>
      </c>
      <c r="Z98" s="212"/>
      <c r="AA98" s="212"/>
      <c r="AB98" s="212"/>
      <c r="AC98" s="212"/>
      <c r="AD98" s="212"/>
      <c r="AE98" s="212"/>
      <c r="AF98" s="212"/>
      <c r="AG98" s="212" t="s">
        <v>120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19"/>
      <c r="B99" s="220"/>
      <c r="C99" s="265"/>
      <c r="D99" s="252"/>
      <c r="E99" s="252"/>
      <c r="F99" s="252"/>
      <c r="G99" s="252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2"/>
      <c r="AA99" s="212"/>
      <c r="AB99" s="212"/>
      <c r="AC99" s="212"/>
      <c r="AD99" s="212"/>
      <c r="AE99" s="212"/>
      <c r="AF99" s="212"/>
      <c r="AG99" s="212" t="s">
        <v>131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39">
        <v>19</v>
      </c>
      <c r="B100" s="240" t="s">
        <v>225</v>
      </c>
      <c r="C100" s="255" t="s">
        <v>226</v>
      </c>
      <c r="D100" s="241" t="s">
        <v>221</v>
      </c>
      <c r="E100" s="242">
        <v>1</v>
      </c>
      <c r="F100" s="243">
        <f>H100+J100</f>
        <v>0</v>
      </c>
      <c r="G100" s="243">
        <f>ROUND(E100*F100,2)</f>
        <v>0</v>
      </c>
      <c r="H100" s="244"/>
      <c r="I100" s="243">
        <f>ROUND(E100*H100,2)</f>
        <v>0</v>
      </c>
      <c r="J100" s="244"/>
      <c r="K100" s="243">
        <f>ROUND(E100*J100,2)</f>
        <v>0</v>
      </c>
      <c r="L100" s="243">
        <v>21</v>
      </c>
      <c r="M100" s="243">
        <f>G100*(1+L100/100)</f>
        <v>0</v>
      </c>
      <c r="N100" s="242">
        <v>0</v>
      </c>
      <c r="O100" s="242">
        <f>ROUND(E100*N100,2)</f>
        <v>0</v>
      </c>
      <c r="P100" s="242">
        <v>0</v>
      </c>
      <c r="Q100" s="242">
        <f>ROUND(E100*P100,2)</f>
        <v>0</v>
      </c>
      <c r="R100" s="243"/>
      <c r="S100" s="243" t="s">
        <v>116</v>
      </c>
      <c r="T100" s="245" t="s">
        <v>117</v>
      </c>
      <c r="U100" s="223">
        <v>0.68700000000000006</v>
      </c>
      <c r="V100" s="223">
        <f>ROUND(E100*U100,2)</f>
        <v>0.69</v>
      </c>
      <c r="W100" s="223"/>
      <c r="X100" s="223" t="s">
        <v>118</v>
      </c>
      <c r="Y100" s="223" t="s">
        <v>119</v>
      </c>
      <c r="Z100" s="212"/>
      <c r="AA100" s="212"/>
      <c r="AB100" s="212"/>
      <c r="AC100" s="212"/>
      <c r="AD100" s="212"/>
      <c r="AE100" s="212"/>
      <c r="AF100" s="212"/>
      <c r="AG100" s="212" t="s">
        <v>120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5">
      <c r="A101" s="219"/>
      <c r="B101" s="220"/>
      <c r="C101" s="265"/>
      <c r="D101" s="252"/>
      <c r="E101" s="252"/>
      <c r="F101" s="252"/>
      <c r="G101" s="252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131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39">
        <v>20</v>
      </c>
      <c r="B102" s="240" t="s">
        <v>227</v>
      </c>
      <c r="C102" s="255" t="s">
        <v>228</v>
      </c>
      <c r="D102" s="241" t="s">
        <v>221</v>
      </c>
      <c r="E102" s="242">
        <v>1</v>
      </c>
      <c r="F102" s="243">
        <f>H102+J102</f>
        <v>0</v>
      </c>
      <c r="G102" s="243">
        <f>ROUND(E102*F102,2)</f>
        <v>0</v>
      </c>
      <c r="H102" s="244"/>
      <c r="I102" s="243">
        <f>ROUND(E102*H102,2)</f>
        <v>0</v>
      </c>
      <c r="J102" s="244"/>
      <c r="K102" s="243">
        <f>ROUND(E102*J102,2)</f>
        <v>0</v>
      </c>
      <c r="L102" s="243">
        <v>21</v>
      </c>
      <c r="M102" s="243">
        <f>G102*(1+L102/100)</f>
        <v>0</v>
      </c>
      <c r="N102" s="242">
        <v>0</v>
      </c>
      <c r="O102" s="242">
        <f>ROUND(E102*N102,2)</f>
        <v>0</v>
      </c>
      <c r="P102" s="242">
        <v>0</v>
      </c>
      <c r="Q102" s="242">
        <f>ROUND(E102*P102,2)</f>
        <v>0</v>
      </c>
      <c r="R102" s="243"/>
      <c r="S102" s="243" t="s">
        <v>116</v>
      </c>
      <c r="T102" s="245" t="s">
        <v>117</v>
      </c>
      <c r="U102" s="223">
        <v>0.68700000000000006</v>
      </c>
      <c r="V102" s="223">
        <f>ROUND(E102*U102,2)</f>
        <v>0.69</v>
      </c>
      <c r="W102" s="223"/>
      <c r="X102" s="223" t="s">
        <v>118</v>
      </c>
      <c r="Y102" s="223" t="s">
        <v>119</v>
      </c>
      <c r="Z102" s="212"/>
      <c r="AA102" s="212"/>
      <c r="AB102" s="212"/>
      <c r="AC102" s="212"/>
      <c r="AD102" s="212"/>
      <c r="AE102" s="212"/>
      <c r="AF102" s="212"/>
      <c r="AG102" s="212" t="s">
        <v>120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5">
      <c r="A103" s="219"/>
      <c r="B103" s="220"/>
      <c r="C103" s="265"/>
      <c r="D103" s="252"/>
      <c r="E103" s="252"/>
      <c r="F103" s="252"/>
      <c r="G103" s="252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131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19">
        <v>21</v>
      </c>
      <c r="B104" s="220" t="s">
        <v>229</v>
      </c>
      <c r="C104" s="263" t="s">
        <v>230</v>
      </c>
      <c r="D104" s="221" t="s">
        <v>0</v>
      </c>
      <c r="E104" s="246"/>
      <c r="F104" s="223">
        <f>H104+J104</f>
        <v>0</v>
      </c>
      <c r="G104" s="223">
        <f>ROUND(E104*F104,2)</f>
        <v>0</v>
      </c>
      <c r="H104" s="224"/>
      <c r="I104" s="223">
        <f>ROUND(E104*H104,2)</f>
        <v>0</v>
      </c>
      <c r="J104" s="224"/>
      <c r="K104" s="223">
        <f>ROUND(E104*J104,2)</f>
        <v>0</v>
      </c>
      <c r="L104" s="223">
        <v>21</v>
      </c>
      <c r="M104" s="223">
        <f>G104*(1+L104/100)</f>
        <v>0</v>
      </c>
      <c r="N104" s="222">
        <v>0</v>
      </c>
      <c r="O104" s="222">
        <f>ROUND(E104*N104,2)</f>
        <v>0</v>
      </c>
      <c r="P104" s="222">
        <v>0</v>
      </c>
      <c r="Q104" s="222">
        <f>ROUND(E104*P104,2)</f>
        <v>0</v>
      </c>
      <c r="R104" s="223" t="s">
        <v>231</v>
      </c>
      <c r="S104" s="223" t="s">
        <v>135</v>
      </c>
      <c r="T104" s="223" t="s">
        <v>135</v>
      </c>
      <c r="U104" s="223">
        <v>0</v>
      </c>
      <c r="V104" s="223">
        <f>ROUND(E104*U104,2)</f>
        <v>0</v>
      </c>
      <c r="W104" s="223"/>
      <c r="X104" s="223" t="s">
        <v>201</v>
      </c>
      <c r="Y104" s="223" t="s">
        <v>119</v>
      </c>
      <c r="Z104" s="212"/>
      <c r="AA104" s="212"/>
      <c r="AB104" s="212"/>
      <c r="AC104" s="212"/>
      <c r="AD104" s="212"/>
      <c r="AE104" s="212"/>
      <c r="AF104" s="212"/>
      <c r="AG104" s="212" t="s">
        <v>202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5">
      <c r="A105" s="219"/>
      <c r="B105" s="220"/>
      <c r="C105" s="264" t="s">
        <v>232</v>
      </c>
      <c r="D105" s="251"/>
      <c r="E105" s="251"/>
      <c r="F105" s="251"/>
      <c r="G105" s="251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193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 x14ac:dyDescent="0.25">
      <c r="A106" s="219"/>
      <c r="B106" s="220"/>
      <c r="C106" s="260"/>
      <c r="D106" s="247"/>
      <c r="E106" s="247"/>
      <c r="F106" s="247"/>
      <c r="G106" s="247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2"/>
      <c r="AA106" s="212"/>
      <c r="AB106" s="212"/>
      <c r="AC106" s="212"/>
      <c r="AD106" s="212"/>
      <c r="AE106" s="212"/>
      <c r="AF106" s="212"/>
      <c r="AG106" s="212" t="s">
        <v>131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19">
        <v>22</v>
      </c>
      <c r="B107" s="220" t="s">
        <v>233</v>
      </c>
      <c r="C107" s="263" t="s">
        <v>234</v>
      </c>
      <c r="D107" s="221" t="s">
        <v>0</v>
      </c>
      <c r="E107" s="246"/>
      <c r="F107" s="223">
        <f>H107+J107</f>
        <v>0</v>
      </c>
      <c r="G107" s="223">
        <f>ROUND(E107*F107,2)</f>
        <v>0</v>
      </c>
      <c r="H107" s="224"/>
      <c r="I107" s="223">
        <f>ROUND(E107*H107,2)</f>
        <v>0</v>
      </c>
      <c r="J107" s="224"/>
      <c r="K107" s="223">
        <f>ROUND(E107*J107,2)</f>
        <v>0</v>
      </c>
      <c r="L107" s="223">
        <v>21</v>
      </c>
      <c r="M107" s="223">
        <f>G107*(1+L107/100)</f>
        <v>0</v>
      </c>
      <c r="N107" s="222">
        <v>0</v>
      </c>
      <c r="O107" s="222">
        <f>ROUND(E107*N107,2)</f>
        <v>0</v>
      </c>
      <c r="P107" s="222">
        <v>0</v>
      </c>
      <c r="Q107" s="222">
        <f>ROUND(E107*P107,2)</f>
        <v>0</v>
      </c>
      <c r="R107" s="223"/>
      <c r="S107" s="223" t="s">
        <v>116</v>
      </c>
      <c r="T107" s="223" t="s">
        <v>117</v>
      </c>
      <c r="U107" s="223">
        <v>0</v>
      </c>
      <c r="V107" s="223">
        <f>ROUND(E107*U107,2)</f>
        <v>0</v>
      </c>
      <c r="W107" s="223"/>
      <c r="X107" s="223" t="s">
        <v>201</v>
      </c>
      <c r="Y107" s="223" t="s">
        <v>119</v>
      </c>
      <c r="Z107" s="212"/>
      <c r="AA107" s="212"/>
      <c r="AB107" s="212"/>
      <c r="AC107" s="212"/>
      <c r="AD107" s="212"/>
      <c r="AE107" s="212"/>
      <c r="AF107" s="212"/>
      <c r="AG107" s="212" t="s">
        <v>202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5">
      <c r="A108" s="219"/>
      <c r="B108" s="220"/>
      <c r="C108" s="260"/>
      <c r="D108" s="247"/>
      <c r="E108" s="247"/>
      <c r="F108" s="247"/>
      <c r="G108" s="247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2"/>
      <c r="AA108" s="212"/>
      <c r="AB108" s="212"/>
      <c r="AC108" s="212"/>
      <c r="AD108" s="212"/>
      <c r="AE108" s="212"/>
      <c r="AF108" s="212"/>
      <c r="AG108" s="212" t="s">
        <v>131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5">
      <c r="A109" s="232" t="s">
        <v>111</v>
      </c>
      <c r="B109" s="233" t="s">
        <v>75</v>
      </c>
      <c r="C109" s="254" t="s">
        <v>76</v>
      </c>
      <c r="D109" s="234"/>
      <c r="E109" s="235"/>
      <c r="F109" s="236"/>
      <c r="G109" s="236">
        <f>SUMIF(AG110:AG179,"&lt;&gt;NOR",G110:G179)</f>
        <v>0</v>
      </c>
      <c r="H109" s="236"/>
      <c r="I109" s="236">
        <f>SUM(I110:I179)</f>
        <v>0</v>
      </c>
      <c r="J109" s="236"/>
      <c r="K109" s="236">
        <f>SUM(K110:K179)</f>
        <v>0</v>
      </c>
      <c r="L109" s="236"/>
      <c r="M109" s="236">
        <f>SUM(M110:M179)</f>
        <v>0</v>
      </c>
      <c r="N109" s="235"/>
      <c r="O109" s="235">
        <f>SUM(O110:O179)</f>
        <v>7.8000000000000007</v>
      </c>
      <c r="P109" s="235"/>
      <c r="Q109" s="235">
        <f>SUM(Q110:Q179)</f>
        <v>0</v>
      </c>
      <c r="R109" s="236"/>
      <c r="S109" s="236"/>
      <c r="T109" s="237"/>
      <c r="U109" s="231"/>
      <c r="V109" s="231">
        <f>SUM(V110:V179)</f>
        <v>379.19</v>
      </c>
      <c r="W109" s="231"/>
      <c r="X109" s="231"/>
      <c r="Y109" s="231"/>
      <c r="AG109" t="s">
        <v>112</v>
      </c>
    </row>
    <row r="110" spans="1:60" outlineLevel="1" x14ac:dyDescent="0.25">
      <c r="A110" s="239">
        <v>23</v>
      </c>
      <c r="B110" s="240" t="s">
        <v>235</v>
      </c>
      <c r="C110" s="255" t="s">
        <v>236</v>
      </c>
      <c r="D110" s="241" t="s">
        <v>115</v>
      </c>
      <c r="E110" s="242">
        <v>287.32499999999999</v>
      </c>
      <c r="F110" s="243">
        <f>H110+J110</f>
        <v>0</v>
      </c>
      <c r="G110" s="243">
        <f>ROUND(E110*F110,2)</f>
        <v>0</v>
      </c>
      <c r="H110" s="244"/>
      <c r="I110" s="243">
        <f>ROUND(E110*H110,2)</f>
        <v>0</v>
      </c>
      <c r="J110" s="244"/>
      <c r="K110" s="243">
        <f>ROUND(E110*J110,2)</f>
        <v>0</v>
      </c>
      <c r="L110" s="243">
        <v>21</v>
      </c>
      <c r="M110" s="243">
        <f>G110*(1+L110/100)</f>
        <v>0</v>
      </c>
      <c r="N110" s="242">
        <v>0</v>
      </c>
      <c r="O110" s="242">
        <f>ROUND(E110*N110,2)</f>
        <v>0</v>
      </c>
      <c r="P110" s="242">
        <v>0</v>
      </c>
      <c r="Q110" s="242">
        <f>ROUND(E110*P110,2)</f>
        <v>0</v>
      </c>
      <c r="R110" s="243" t="s">
        <v>237</v>
      </c>
      <c r="S110" s="243" t="s">
        <v>135</v>
      </c>
      <c r="T110" s="245" t="s">
        <v>135</v>
      </c>
      <c r="U110" s="223">
        <v>1.26</v>
      </c>
      <c r="V110" s="223">
        <f>ROUND(E110*U110,2)</f>
        <v>362.03</v>
      </c>
      <c r="W110" s="223"/>
      <c r="X110" s="223" t="s">
        <v>118</v>
      </c>
      <c r="Y110" s="223" t="s">
        <v>119</v>
      </c>
      <c r="Z110" s="212"/>
      <c r="AA110" s="212"/>
      <c r="AB110" s="212"/>
      <c r="AC110" s="212"/>
      <c r="AD110" s="212"/>
      <c r="AE110" s="212"/>
      <c r="AF110" s="212"/>
      <c r="AG110" s="212" t="s">
        <v>120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5">
      <c r="A111" s="219"/>
      <c r="B111" s="220"/>
      <c r="C111" s="262" t="s">
        <v>238</v>
      </c>
      <c r="D111" s="250"/>
      <c r="E111" s="250"/>
      <c r="F111" s="250"/>
      <c r="G111" s="250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2"/>
      <c r="AA111" s="212"/>
      <c r="AB111" s="212"/>
      <c r="AC111" s="212"/>
      <c r="AD111" s="212"/>
      <c r="AE111" s="212"/>
      <c r="AF111" s="212"/>
      <c r="AG111" s="212" t="s">
        <v>193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5">
      <c r="A112" s="219"/>
      <c r="B112" s="220"/>
      <c r="C112" s="266" t="s">
        <v>239</v>
      </c>
      <c r="D112" s="253"/>
      <c r="E112" s="253"/>
      <c r="F112" s="253"/>
      <c r="G112" s="25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145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49" t="str">
        <f>C112</f>
        <v>Položka je určena pro kladení dlažby do tmele, rovnoběžně se stěnou, bez skládání složitých vzorů a tvarů..</v>
      </c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19"/>
      <c r="B113" s="220"/>
      <c r="C113" s="266" t="s">
        <v>329</v>
      </c>
      <c r="D113" s="253"/>
      <c r="E113" s="253"/>
      <c r="F113" s="253"/>
      <c r="G113" s="25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2"/>
      <c r="AA113" s="212"/>
      <c r="AB113" s="212"/>
      <c r="AC113" s="212"/>
      <c r="AD113" s="212"/>
      <c r="AE113" s="212"/>
      <c r="AF113" s="212"/>
      <c r="AG113" s="212" t="s">
        <v>145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19"/>
      <c r="B114" s="220"/>
      <c r="C114" s="266" t="s">
        <v>240</v>
      </c>
      <c r="D114" s="253"/>
      <c r="E114" s="253"/>
      <c r="F114" s="253"/>
      <c r="G114" s="25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2"/>
      <c r="AA114" s="212"/>
      <c r="AB114" s="212"/>
      <c r="AC114" s="212"/>
      <c r="AD114" s="212"/>
      <c r="AE114" s="212"/>
      <c r="AF114" s="212"/>
      <c r="AG114" s="212" t="s">
        <v>145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66" t="s">
        <v>330</v>
      </c>
      <c r="D115" s="253"/>
      <c r="E115" s="253"/>
      <c r="F115" s="253"/>
      <c r="G115" s="25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2"/>
      <c r="AA115" s="212"/>
      <c r="AB115" s="212"/>
      <c r="AC115" s="212"/>
      <c r="AD115" s="212"/>
      <c r="AE115" s="212"/>
      <c r="AF115" s="212"/>
      <c r="AG115" s="212" t="s">
        <v>145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19"/>
      <c r="B116" s="220"/>
      <c r="C116" s="266" t="s">
        <v>241</v>
      </c>
      <c r="D116" s="253"/>
      <c r="E116" s="253"/>
      <c r="F116" s="253"/>
      <c r="G116" s="25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2"/>
      <c r="AA116" s="212"/>
      <c r="AB116" s="212"/>
      <c r="AC116" s="212"/>
      <c r="AD116" s="212"/>
      <c r="AE116" s="212"/>
      <c r="AF116" s="212"/>
      <c r="AG116" s="212" t="s">
        <v>145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19"/>
      <c r="B117" s="220"/>
      <c r="C117" s="266" t="s">
        <v>242</v>
      </c>
      <c r="D117" s="253"/>
      <c r="E117" s="253"/>
      <c r="F117" s="253"/>
      <c r="G117" s="25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145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66" t="s">
        <v>243</v>
      </c>
      <c r="D118" s="253"/>
      <c r="E118" s="253"/>
      <c r="F118" s="253"/>
      <c r="G118" s="25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2"/>
      <c r="AA118" s="212"/>
      <c r="AB118" s="212"/>
      <c r="AC118" s="212"/>
      <c r="AD118" s="212"/>
      <c r="AE118" s="212"/>
      <c r="AF118" s="212"/>
      <c r="AG118" s="212" t="s">
        <v>145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19"/>
      <c r="B119" s="220"/>
      <c r="C119" s="266" t="s">
        <v>244</v>
      </c>
      <c r="D119" s="253"/>
      <c r="E119" s="253"/>
      <c r="F119" s="253"/>
      <c r="G119" s="25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2"/>
      <c r="AA119" s="212"/>
      <c r="AB119" s="212"/>
      <c r="AC119" s="212"/>
      <c r="AD119" s="212"/>
      <c r="AE119" s="212"/>
      <c r="AF119" s="212"/>
      <c r="AG119" s="212" t="s">
        <v>145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19"/>
      <c r="B120" s="220"/>
      <c r="C120" s="266" t="s">
        <v>245</v>
      </c>
      <c r="D120" s="253"/>
      <c r="E120" s="253"/>
      <c r="F120" s="253"/>
      <c r="G120" s="25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2"/>
      <c r="AA120" s="212"/>
      <c r="AB120" s="212"/>
      <c r="AC120" s="212"/>
      <c r="AD120" s="212"/>
      <c r="AE120" s="212"/>
      <c r="AF120" s="212"/>
      <c r="AG120" s="212" t="s">
        <v>145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19"/>
      <c r="B121" s="220"/>
      <c r="C121" s="266" t="s">
        <v>246</v>
      </c>
      <c r="D121" s="253"/>
      <c r="E121" s="253"/>
      <c r="F121" s="253"/>
      <c r="G121" s="25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2"/>
      <c r="AA121" s="212"/>
      <c r="AB121" s="212"/>
      <c r="AC121" s="212"/>
      <c r="AD121" s="212"/>
      <c r="AE121" s="212"/>
      <c r="AF121" s="212"/>
      <c r="AG121" s="212" t="s">
        <v>145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5">
      <c r="A122" s="219"/>
      <c r="B122" s="220"/>
      <c r="C122" s="256" t="s">
        <v>247</v>
      </c>
      <c r="D122" s="225"/>
      <c r="E122" s="226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2"/>
      <c r="AA122" s="212"/>
      <c r="AB122" s="212"/>
      <c r="AC122" s="212"/>
      <c r="AD122" s="212"/>
      <c r="AE122" s="212"/>
      <c r="AF122" s="212"/>
      <c r="AG122" s="212" t="s">
        <v>122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56" t="s">
        <v>194</v>
      </c>
      <c r="D123" s="225"/>
      <c r="E123" s="226">
        <v>287.11500000000001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2"/>
      <c r="AA123" s="212"/>
      <c r="AB123" s="212"/>
      <c r="AC123" s="212"/>
      <c r="AD123" s="212"/>
      <c r="AE123" s="212"/>
      <c r="AF123" s="212"/>
      <c r="AG123" s="212" t="s">
        <v>122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56" t="s">
        <v>196</v>
      </c>
      <c r="D124" s="225"/>
      <c r="E124" s="226">
        <v>0.21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2"/>
      <c r="AA124" s="212"/>
      <c r="AB124" s="212"/>
      <c r="AC124" s="212"/>
      <c r="AD124" s="212"/>
      <c r="AE124" s="212"/>
      <c r="AF124" s="212"/>
      <c r="AG124" s="212" t="s">
        <v>122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5">
      <c r="A125" s="219"/>
      <c r="B125" s="220"/>
      <c r="C125" s="260"/>
      <c r="D125" s="247"/>
      <c r="E125" s="247"/>
      <c r="F125" s="247"/>
      <c r="G125" s="247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2"/>
      <c r="AA125" s="212"/>
      <c r="AB125" s="212"/>
      <c r="AC125" s="212"/>
      <c r="AD125" s="212"/>
      <c r="AE125" s="212"/>
      <c r="AF125" s="212"/>
      <c r="AG125" s="212" t="s">
        <v>131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39">
        <v>24</v>
      </c>
      <c r="B126" s="240" t="s">
        <v>248</v>
      </c>
      <c r="C126" s="255" t="s">
        <v>249</v>
      </c>
      <c r="D126" s="241" t="s">
        <v>156</v>
      </c>
      <c r="E126" s="242">
        <v>171.58879999999999</v>
      </c>
      <c r="F126" s="243">
        <f>H126+J126</f>
        <v>0</v>
      </c>
      <c r="G126" s="243">
        <f>ROUND(E126*F126,2)</f>
        <v>0</v>
      </c>
      <c r="H126" s="244"/>
      <c r="I126" s="243">
        <f>ROUND(E126*H126,2)</f>
        <v>0</v>
      </c>
      <c r="J126" s="244"/>
      <c r="K126" s="243">
        <f>ROUND(E126*J126,2)</f>
        <v>0</v>
      </c>
      <c r="L126" s="243">
        <v>21</v>
      </c>
      <c r="M126" s="243">
        <f>G126*(1+L126/100)</f>
        <v>0</v>
      </c>
      <c r="N126" s="242">
        <v>4.0000000000000003E-5</v>
      </c>
      <c r="O126" s="242">
        <f>ROUND(E126*N126,2)</f>
        <v>0.01</v>
      </c>
      <c r="P126" s="242">
        <v>0</v>
      </c>
      <c r="Q126" s="242">
        <f>ROUND(E126*P126,2)</f>
        <v>0</v>
      </c>
      <c r="R126" s="243" t="s">
        <v>237</v>
      </c>
      <c r="S126" s="243" t="s">
        <v>135</v>
      </c>
      <c r="T126" s="245" t="s">
        <v>135</v>
      </c>
      <c r="U126" s="223">
        <v>7.0000000000000007E-2</v>
      </c>
      <c r="V126" s="223">
        <f>ROUND(E126*U126,2)</f>
        <v>12.01</v>
      </c>
      <c r="W126" s="223"/>
      <c r="X126" s="223" t="s">
        <v>118</v>
      </c>
      <c r="Y126" s="223" t="s">
        <v>119</v>
      </c>
      <c r="Z126" s="212"/>
      <c r="AA126" s="212"/>
      <c r="AB126" s="212"/>
      <c r="AC126" s="212"/>
      <c r="AD126" s="212"/>
      <c r="AE126" s="212"/>
      <c r="AF126" s="212"/>
      <c r="AG126" s="212" t="s">
        <v>120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19"/>
      <c r="B127" s="220"/>
      <c r="C127" s="261" t="s">
        <v>250</v>
      </c>
      <c r="D127" s="248"/>
      <c r="E127" s="248"/>
      <c r="F127" s="248"/>
      <c r="G127" s="248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2"/>
      <c r="AA127" s="212"/>
      <c r="AB127" s="212"/>
      <c r="AC127" s="212"/>
      <c r="AD127" s="212"/>
      <c r="AE127" s="212"/>
      <c r="AF127" s="212"/>
      <c r="AG127" s="212" t="s">
        <v>145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19"/>
      <c r="B128" s="220"/>
      <c r="C128" s="256" t="s">
        <v>251</v>
      </c>
      <c r="D128" s="225"/>
      <c r="E128" s="226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122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19"/>
      <c r="B129" s="220"/>
      <c r="C129" s="256" t="s">
        <v>252</v>
      </c>
      <c r="D129" s="225"/>
      <c r="E129" s="226">
        <v>106.5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2"/>
      <c r="AA129" s="212"/>
      <c r="AB129" s="212"/>
      <c r="AC129" s="212"/>
      <c r="AD129" s="212"/>
      <c r="AE129" s="212"/>
      <c r="AF129" s="212"/>
      <c r="AG129" s="212" t="s">
        <v>122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19"/>
      <c r="B130" s="220"/>
      <c r="C130" s="256" t="s">
        <v>253</v>
      </c>
      <c r="D130" s="225"/>
      <c r="E130" s="226">
        <v>9.4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2"/>
      <c r="AA130" s="212"/>
      <c r="AB130" s="212"/>
      <c r="AC130" s="212"/>
      <c r="AD130" s="212"/>
      <c r="AE130" s="212"/>
      <c r="AF130" s="212"/>
      <c r="AG130" s="212" t="s">
        <v>122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19"/>
      <c r="B131" s="220"/>
      <c r="C131" s="256" t="s">
        <v>254</v>
      </c>
      <c r="D131" s="225"/>
      <c r="E131" s="226">
        <v>45.6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2"/>
      <c r="AA131" s="212"/>
      <c r="AB131" s="212"/>
      <c r="AC131" s="212"/>
      <c r="AD131" s="212"/>
      <c r="AE131" s="212"/>
      <c r="AF131" s="212"/>
      <c r="AG131" s="212" t="s">
        <v>122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19"/>
      <c r="B132" s="220"/>
      <c r="C132" s="256" t="s">
        <v>255</v>
      </c>
      <c r="D132" s="225"/>
      <c r="E132" s="226">
        <v>2.2608000000000001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2"/>
      <c r="AA132" s="212"/>
      <c r="AB132" s="212"/>
      <c r="AC132" s="212"/>
      <c r="AD132" s="212"/>
      <c r="AE132" s="212"/>
      <c r="AF132" s="212"/>
      <c r="AG132" s="212" t="s">
        <v>122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56" t="s">
        <v>256</v>
      </c>
      <c r="D133" s="225"/>
      <c r="E133" s="226">
        <v>7.2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2"/>
      <c r="AA133" s="212"/>
      <c r="AB133" s="212"/>
      <c r="AC133" s="212"/>
      <c r="AD133" s="212"/>
      <c r="AE133" s="212"/>
      <c r="AF133" s="212"/>
      <c r="AG133" s="212" t="s">
        <v>122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56" t="s">
        <v>257</v>
      </c>
      <c r="D134" s="225"/>
      <c r="E134" s="226">
        <v>0.314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2"/>
      <c r="AA134" s="212"/>
      <c r="AB134" s="212"/>
      <c r="AC134" s="212"/>
      <c r="AD134" s="212"/>
      <c r="AE134" s="212"/>
      <c r="AF134" s="212"/>
      <c r="AG134" s="212" t="s">
        <v>122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56" t="s">
        <v>258</v>
      </c>
      <c r="D135" s="225"/>
      <c r="E135" s="226">
        <v>0.314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2"/>
      <c r="AA135" s="212"/>
      <c r="AB135" s="212"/>
      <c r="AC135" s="212"/>
      <c r="AD135" s="212"/>
      <c r="AE135" s="212"/>
      <c r="AF135" s="212"/>
      <c r="AG135" s="212" t="s">
        <v>122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19"/>
      <c r="B136" s="220"/>
      <c r="C136" s="260"/>
      <c r="D136" s="247"/>
      <c r="E136" s="247"/>
      <c r="F136" s="247"/>
      <c r="G136" s="247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2"/>
      <c r="AA136" s="212"/>
      <c r="AB136" s="212"/>
      <c r="AC136" s="212"/>
      <c r="AD136" s="212"/>
      <c r="AE136" s="212"/>
      <c r="AF136" s="212"/>
      <c r="AG136" s="212" t="s">
        <v>131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39">
        <v>25</v>
      </c>
      <c r="B137" s="240" t="s">
        <v>259</v>
      </c>
      <c r="C137" s="255" t="s">
        <v>260</v>
      </c>
      <c r="D137" s="241" t="s">
        <v>156</v>
      </c>
      <c r="E137" s="242">
        <v>2.2608000000000001</v>
      </c>
      <c r="F137" s="243">
        <f>H137+J137</f>
        <v>0</v>
      </c>
      <c r="G137" s="243">
        <f>ROUND(E137*F137,2)</f>
        <v>0</v>
      </c>
      <c r="H137" s="244"/>
      <c r="I137" s="243">
        <f>ROUND(E137*H137,2)</f>
        <v>0</v>
      </c>
      <c r="J137" s="244"/>
      <c r="K137" s="243">
        <f>ROUND(E137*J137,2)</f>
        <v>0</v>
      </c>
      <c r="L137" s="243">
        <v>21</v>
      </c>
      <c r="M137" s="243">
        <f>G137*(1+L137/100)</f>
        <v>0</v>
      </c>
      <c r="N137" s="242">
        <v>0</v>
      </c>
      <c r="O137" s="242">
        <f>ROUND(E137*N137,2)</f>
        <v>0</v>
      </c>
      <c r="P137" s="242">
        <v>0</v>
      </c>
      <c r="Q137" s="242">
        <f>ROUND(E137*P137,2)</f>
        <v>0</v>
      </c>
      <c r="R137" s="243"/>
      <c r="S137" s="243" t="s">
        <v>116</v>
      </c>
      <c r="T137" s="245" t="s">
        <v>135</v>
      </c>
      <c r="U137" s="223">
        <v>0.68700000000000006</v>
      </c>
      <c r="V137" s="223">
        <f>ROUND(E137*U137,2)</f>
        <v>1.55</v>
      </c>
      <c r="W137" s="223"/>
      <c r="X137" s="223" t="s">
        <v>118</v>
      </c>
      <c r="Y137" s="223" t="s">
        <v>119</v>
      </c>
      <c r="Z137" s="212"/>
      <c r="AA137" s="212"/>
      <c r="AB137" s="212"/>
      <c r="AC137" s="212"/>
      <c r="AD137" s="212"/>
      <c r="AE137" s="212"/>
      <c r="AF137" s="212"/>
      <c r="AG137" s="212" t="s">
        <v>120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5">
      <c r="A138" s="219"/>
      <c r="B138" s="220"/>
      <c r="C138" s="256" t="s">
        <v>261</v>
      </c>
      <c r="D138" s="225"/>
      <c r="E138" s="226"/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2"/>
      <c r="AA138" s="212"/>
      <c r="AB138" s="212"/>
      <c r="AC138" s="212"/>
      <c r="AD138" s="212"/>
      <c r="AE138" s="212"/>
      <c r="AF138" s="212"/>
      <c r="AG138" s="212" t="s">
        <v>122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56" t="s">
        <v>262</v>
      </c>
      <c r="D139" s="225"/>
      <c r="E139" s="226">
        <v>2.2608000000000001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2"/>
      <c r="AA139" s="212"/>
      <c r="AB139" s="212"/>
      <c r="AC139" s="212"/>
      <c r="AD139" s="212"/>
      <c r="AE139" s="212"/>
      <c r="AF139" s="212"/>
      <c r="AG139" s="212" t="s">
        <v>122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5">
      <c r="A140" s="219"/>
      <c r="B140" s="220"/>
      <c r="C140" s="260"/>
      <c r="D140" s="247"/>
      <c r="E140" s="247"/>
      <c r="F140" s="247"/>
      <c r="G140" s="247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2"/>
      <c r="AA140" s="212"/>
      <c r="AB140" s="212"/>
      <c r="AC140" s="212"/>
      <c r="AD140" s="212"/>
      <c r="AE140" s="212"/>
      <c r="AF140" s="212"/>
      <c r="AG140" s="212" t="s">
        <v>131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0.399999999999999" outlineLevel="1" x14ac:dyDescent="0.25">
      <c r="A141" s="239">
        <v>26</v>
      </c>
      <c r="B141" s="240" t="s">
        <v>263</v>
      </c>
      <c r="C141" s="255" t="s">
        <v>264</v>
      </c>
      <c r="D141" s="241" t="s">
        <v>141</v>
      </c>
      <c r="E141" s="242">
        <v>1436.625</v>
      </c>
      <c r="F141" s="243">
        <f>H141+J141</f>
        <v>0</v>
      </c>
      <c r="G141" s="243">
        <f>ROUND(E141*F141,2)</f>
        <v>0</v>
      </c>
      <c r="H141" s="244"/>
      <c r="I141" s="243">
        <f>ROUND(E141*H141,2)</f>
        <v>0</v>
      </c>
      <c r="J141" s="244"/>
      <c r="K141" s="243">
        <f>ROUND(E141*J141,2)</f>
        <v>0</v>
      </c>
      <c r="L141" s="243">
        <v>21</v>
      </c>
      <c r="M141" s="243">
        <f>G141*(1+L141/100)</f>
        <v>0</v>
      </c>
      <c r="N141" s="242">
        <v>1E-3</v>
      </c>
      <c r="O141" s="242">
        <f>ROUND(E141*N141,2)</f>
        <v>1.44</v>
      </c>
      <c r="P141" s="242">
        <v>0</v>
      </c>
      <c r="Q141" s="242">
        <f>ROUND(E141*P141,2)</f>
        <v>0</v>
      </c>
      <c r="R141" s="243"/>
      <c r="S141" s="243" t="s">
        <v>116</v>
      </c>
      <c r="T141" s="245" t="s">
        <v>117</v>
      </c>
      <c r="U141" s="223">
        <v>0</v>
      </c>
      <c r="V141" s="223">
        <f>ROUND(E141*U141,2)</f>
        <v>0</v>
      </c>
      <c r="W141" s="223"/>
      <c r="X141" s="223" t="s">
        <v>142</v>
      </c>
      <c r="Y141" s="223" t="s">
        <v>119</v>
      </c>
      <c r="Z141" s="212"/>
      <c r="AA141" s="212"/>
      <c r="AB141" s="212"/>
      <c r="AC141" s="212"/>
      <c r="AD141" s="212"/>
      <c r="AE141" s="212"/>
      <c r="AF141" s="212"/>
      <c r="AG141" s="212" t="s">
        <v>143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19"/>
      <c r="B142" s="220"/>
      <c r="C142" s="261" t="s">
        <v>265</v>
      </c>
      <c r="D142" s="248"/>
      <c r="E142" s="248"/>
      <c r="F142" s="248"/>
      <c r="G142" s="248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2"/>
      <c r="AA142" s="212"/>
      <c r="AB142" s="212"/>
      <c r="AC142" s="212"/>
      <c r="AD142" s="212"/>
      <c r="AE142" s="212"/>
      <c r="AF142" s="212"/>
      <c r="AG142" s="212" t="s">
        <v>145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5">
      <c r="A143" s="219"/>
      <c r="B143" s="220"/>
      <c r="C143" s="256" t="s">
        <v>266</v>
      </c>
      <c r="D143" s="225"/>
      <c r="E143" s="226"/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2"/>
      <c r="AA143" s="212"/>
      <c r="AB143" s="212"/>
      <c r="AC143" s="212"/>
      <c r="AD143" s="212"/>
      <c r="AE143" s="212"/>
      <c r="AF143" s="212"/>
      <c r="AG143" s="212" t="s">
        <v>122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5">
      <c r="A144" s="219"/>
      <c r="B144" s="220"/>
      <c r="C144" s="256" t="s">
        <v>267</v>
      </c>
      <c r="D144" s="225"/>
      <c r="E144" s="226">
        <v>1436.625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2"/>
      <c r="AA144" s="212"/>
      <c r="AB144" s="212"/>
      <c r="AC144" s="212"/>
      <c r="AD144" s="212"/>
      <c r="AE144" s="212"/>
      <c r="AF144" s="212"/>
      <c r="AG144" s="212" t="s">
        <v>122</v>
      </c>
      <c r="AH144" s="212">
        <v>5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19"/>
      <c r="B145" s="220"/>
      <c r="C145" s="260"/>
      <c r="D145" s="247"/>
      <c r="E145" s="247"/>
      <c r="F145" s="247"/>
      <c r="G145" s="247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2"/>
      <c r="AA145" s="212"/>
      <c r="AB145" s="212"/>
      <c r="AC145" s="212"/>
      <c r="AD145" s="212"/>
      <c r="AE145" s="212"/>
      <c r="AF145" s="212"/>
      <c r="AG145" s="212" t="s">
        <v>131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0.399999999999999" outlineLevel="1" x14ac:dyDescent="0.25">
      <c r="A146" s="239">
        <v>27</v>
      </c>
      <c r="B146" s="240" t="s">
        <v>268</v>
      </c>
      <c r="C146" s="255" t="s">
        <v>269</v>
      </c>
      <c r="D146" s="241" t="s">
        <v>141</v>
      </c>
      <c r="E146" s="242">
        <v>281.57850000000002</v>
      </c>
      <c r="F146" s="243">
        <f>H146+J146</f>
        <v>0</v>
      </c>
      <c r="G146" s="243">
        <f>ROUND(E146*F146,2)</f>
        <v>0</v>
      </c>
      <c r="H146" s="244"/>
      <c r="I146" s="243">
        <f>ROUND(E146*H146,2)</f>
        <v>0</v>
      </c>
      <c r="J146" s="244"/>
      <c r="K146" s="243">
        <f>ROUND(E146*J146,2)</f>
        <v>0</v>
      </c>
      <c r="L146" s="243">
        <v>21</v>
      </c>
      <c r="M146" s="243">
        <f>G146*(1+L146/100)</f>
        <v>0</v>
      </c>
      <c r="N146" s="242">
        <v>1E-3</v>
      </c>
      <c r="O146" s="242">
        <f>ROUND(E146*N146,2)</f>
        <v>0.28000000000000003</v>
      </c>
      <c r="P146" s="242">
        <v>0</v>
      </c>
      <c r="Q146" s="242">
        <f>ROUND(E146*P146,2)</f>
        <v>0</v>
      </c>
      <c r="R146" s="243"/>
      <c r="S146" s="243" t="s">
        <v>116</v>
      </c>
      <c r="T146" s="245" t="s">
        <v>117</v>
      </c>
      <c r="U146" s="223">
        <v>0</v>
      </c>
      <c r="V146" s="223">
        <f>ROUND(E146*U146,2)</f>
        <v>0</v>
      </c>
      <c r="W146" s="223"/>
      <c r="X146" s="223" t="s">
        <v>142</v>
      </c>
      <c r="Y146" s="223" t="s">
        <v>119</v>
      </c>
      <c r="Z146" s="212"/>
      <c r="AA146" s="212"/>
      <c r="AB146" s="212"/>
      <c r="AC146" s="212"/>
      <c r="AD146" s="212"/>
      <c r="AE146" s="212"/>
      <c r="AF146" s="212"/>
      <c r="AG146" s="212" t="s">
        <v>143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19"/>
      <c r="B147" s="220"/>
      <c r="C147" s="256" t="s">
        <v>270</v>
      </c>
      <c r="D147" s="225"/>
      <c r="E147" s="226"/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2"/>
      <c r="AA147" s="212"/>
      <c r="AB147" s="212"/>
      <c r="AC147" s="212"/>
      <c r="AD147" s="212"/>
      <c r="AE147" s="212"/>
      <c r="AF147" s="212"/>
      <c r="AG147" s="212" t="s">
        <v>122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56" t="s">
        <v>271</v>
      </c>
      <c r="D148" s="225"/>
      <c r="E148" s="226"/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122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19"/>
      <c r="B149" s="220"/>
      <c r="C149" s="256" t="s">
        <v>272</v>
      </c>
      <c r="D149" s="225"/>
      <c r="E149" s="226">
        <v>281.57850000000002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2"/>
      <c r="AA149" s="212"/>
      <c r="AB149" s="212"/>
      <c r="AC149" s="212"/>
      <c r="AD149" s="212"/>
      <c r="AE149" s="212"/>
      <c r="AF149" s="212"/>
      <c r="AG149" s="212" t="s">
        <v>122</v>
      </c>
      <c r="AH149" s="212">
        <v>5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19"/>
      <c r="B150" s="220"/>
      <c r="C150" s="260"/>
      <c r="D150" s="247"/>
      <c r="E150" s="247"/>
      <c r="F150" s="247"/>
      <c r="G150" s="247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2"/>
      <c r="AA150" s="212"/>
      <c r="AB150" s="212"/>
      <c r="AC150" s="212"/>
      <c r="AD150" s="212"/>
      <c r="AE150" s="212"/>
      <c r="AF150" s="212"/>
      <c r="AG150" s="212" t="s">
        <v>131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5">
      <c r="A151" s="239">
        <v>28</v>
      </c>
      <c r="B151" s="240" t="s">
        <v>273</v>
      </c>
      <c r="C151" s="255" t="s">
        <v>274</v>
      </c>
      <c r="D151" s="241" t="s">
        <v>115</v>
      </c>
      <c r="E151" s="242">
        <v>316.0575</v>
      </c>
      <c r="F151" s="243">
        <f>H151+J151</f>
        <v>0</v>
      </c>
      <c r="G151" s="243">
        <f>ROUND(E151*F151,2)</f>
        <v>0</v>
      </c>
      <c r="H151" s="244"/>
      <c r="I151" s="243">
        <f>ROUND(E151*H151,2)</f>
        <v>0</v>
      </c>
      <c r="J151" s="244"/>
      <c r="K151" s="243">
        <f>ROUND(E151*J151,2)</f>
        <v>0</v>
      </c>
      <c r="L151" s="243">
        <v>21</v>
      </c>
      <c r="M151" s="243">
        <f>G151*(1+L151/100)</f>
        <v>0</v>
      </c>
      <c r="N151" s="242">
        <v>1.9199999999999998E-2</v>
      </c>
      <c r="O151" s="242">
        <f>ROUND(E151*N151,2)</f>
        <v>6.07</v>
      </c>
      <c r="P151" s="242">
        <v>0</v>
      </c>
      <c r="Q151" s="242">
        <f>ROUND(E151*P151,2)</f>
        <v>0</v>
      </c>
      <c r="R151" s="243" t="s">
        <v>149</v>
      </c>
      <c r="S151" s="243" t="s">
        <v>135</v>
      </c>
      <c r="T151" s="245" t="s">
        <v>117</v>
      </c>
      <c r="U151" s="223">
        <v>0</v>
      </c>
      <c r="V151" s="223">
        <f>ROUND(E151*U151,2)</f>
        <v>0</v>
      </c>
      <c r="W151" s="223"/>
      <c r="X151" s="223" t="s">
        <v>142</v>
      </c>
      <c r="Y151" s="223" t="s">
        <v>119</v>
      </c>
      <c r="Z151" s="212"/>
      <c r="AA151" s="212"/>
      <c r="AB151" s="212"/>
      <c r="AC151" s="212"/>
      <c r="AD151" s="212"/>
      <c r="AE151" s="212"/>
      <c r="AF151" s="212"/>
      <c r="AG151" s="212" t="s">
        <v>143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5">
      <c r="A152" s="219"/>
      <c r="B152" s="220"/>
      <c r="C152" s="261" t="s">
        <v>275</v>
      </c>
      <c r="D152" s="248"/>
      <c r="E152" s="248"/>
      <c r="F152" s="248"/>
      <c r="G152" s="248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2"/>
      <c r="AA152" s="212"/>
      <c r="AB152" s="212"/>
      <c r="AC152" s="212"/>
      <c r="AD152" s="212"/>
      <c r="AE152" s="212"/>
      <c r="AF152" s="212"/>
      <c r="AG152" s="212" t="s">
        <v>145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19"/>
      <c r="B153" s="220"/>
      <c r="C153" s="266" t="s">
        <v>276</v>
      </c>
      <c r="D153" s="253"/>
      <c r="E153" s="253"/>
      <c r="F153" s="253"/>
      <c r="G153" s="25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2"/>
      <c r="AA153" s="212"/>
      <c r="AB153" s="212"/>
      <c r="AC153" s="212"/>
      <c r="AD153" s="212"/>
      <c r="AE153" s="212"/>
      <c r="AF153" s="212"/>
      <c r="AG153" s="212" t="s">
        <v>145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66" t="s">
        <v>277</v>
      </c>
      <c r="D154" s="253"/>
      <c r="E154" s="253"/>
      <c r="F154" s="253"/>
      <c r="G154" s="25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2"/>
      <c r="AA154" s="212"/>
      <c r="AB154" s="212"/>
      <c r="AC154" s="212"/>
      <c r="AD154" s="212"/>
      <c r="AE154" s="212"/>
      <c r="AF154" s="212"/>
      <c r="AG154" s="212" t="s">
        <v>145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19"/>
      <c r="B155" s="220"/>
      <c r="C155" s="266" t="s">
        <v>278</v>
      </c>
      <c r="D155" s="253"/>
      <c r="E155" s="253"/>
      <c r="F155" s="253"/>
      <c r="G155" s="25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2"/>
      <c r="AA155" s="212"/>
      <c r="AB155" s="212"/>
      <c r="AC155" s="212"/>
      <c r="AD155" s="212"/>
      <c r="AE155" s="212"/>
      <c r="AF155" s="212"/>
      <c r="AG155" s="212" t="s">
        <v>145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19"/>
      <c r="B156" s="220"/>
      <c r="C156" s="266" t="s">
        <v>279</v>
      </c>
      <c r="D156" s="253"/>
      <c r="E156" s="253"/>
      <c r="F156" s="253"/>
      <c r="G156" s="25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2"/>
      <c r="AA156" s="212"/>
      <c r="AB156" s="212"/>
      <c r="AC156" s="212"/>
      <c r="AD156" s="212"/>
      <c r="AE156" s="212"/>
      <c r="AF156" s="212"/>
      <c r="AG156" s="212" t="s">
        <v>145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19"/>
      <c r="B157" s="220"/>
      <c r="C157" s="266" t="s">
        <v>280</v>
      </c>
      <c r="D157" s="253"/>
      <c r="E157" s="253"/>
      <c r="F157" s="253"/>
      <c r="G157" s="25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2"/>
      <c r="AA157" s="212"/>
      <c r="AB157" s="212"/>
      <c r="AC157" s="212"/>
      <c r="AD157" s="212"/>
      <c r="AE157" s="212"/>
      <c r="AF157" s="212"/>
      <c r="AG157" s="212" t="s">
        <v>145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2" x14ac:dyDescent="0.25">
      <c r="A158" s="219"/>
      <c r="B158" s="220"/>
      <c r="C158" s="256" t="s">
        <v>281</v>
      </c>
      <c r="D158" s="225"/>
      <c r="E158" s="226"/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2"/>
      <c r="AA158" s="212"/>
      <c r="AB158" s="212"/>
      <c r="AC158" s="212"/>
      <c r="AD158" s="212"/>
      <c r="AE158" s="212"/>
      <c r="AF158" s="212"/>
      <c r="AG158" s="212" t="s">
        <v>122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19"/>
      <c r="B159" s="220"/>
      <c r="C159" s="256" t="s">
        <v>282</v>
      </c>
      <c r="D159" s="225"/>
      <c r="E159" s="226"/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2"/>
      <c r="AA159" s="212"/>
      <c r="AB159" s="212"/>
      <c r="AC159" s="212"/>
      <c r="AD159" s="212"/>
      <c r="AE159" s="212"/>
      <c r="AF159" s="212"/>
      <c r="AG159" s="212" t="s">
        <v>122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19"/>
      <c r="B160" s="220"/>
      <c r="C160" s="256" t="s">
        <v>283</v>
      </c>
      <c r="D160" s="225"/>
      <c r="E160" s="226">
        <v>316.0575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2"/>
      <c r="AA160" s="212"/>
      <c r="AB160" s="212"/>
      <c r="AC160" s="212"/>
      <c r="AD160" s="212"/>
      <c r="AE160" s="212"/>
      <c r="AF160" s="212"/>
      <c r="AG160" s="212" t="s">
        <v>122</v>
      </c>
      <c r="AH160" s="212">
        <v>5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5">
      <c r="A161" s="219"/>
      <c r="B161" s="220"/>
      <c r="C161" s="260"/>
      <c r="D161" s="247"/>
      <c r="E161" s="247"/>
      <c r="F161" s="247"/>
      <c r="G161" s="247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2"/>
      <c r="AA161" s="212"/>
      <c r="AB161" s="212"/>
      <c r="AC161" s="212"/>
      <c r="AD161" s="212"/>
      <c r="AE161" s="212"/>
      <c r="AF161" s="212"/>
      <c r="AG161" s="212" t="s">
        <v>131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0.399999999999999" outlineLevel="1" x14ac:dyDescent="0.25">
      <c r="A162" s="239">
        <v>29</v>
      </c>
      <c r="B162" s="240" t="s">
        <v>284</v>
      </c>
      <c r="C162" s="255" t="s">
        <v>285</v>
      </c>
      <c r="D162" s="241" t="s">
        <v>286</v>
      </c>
      <c r="E162" s="242">
        <v>51.48</v>
      </c>
      <c r="F162" s="243">
        <f>H162+J162</f>
        <v>0</v>
      </c>
      <c r="G162" s="243">
        <f>ROUND(E162*F162,2)</f>
        <v>0</v>
      </c>
      <c r="H162" s="244"/>
      <c r="I162" s="243">
        <f>ROUND(E162*H162,2)</f>
        <v>0</v>
      </c>
      <c r="J162" s="244"/>
      <c r="K162" s="243">
        <f>ROUND(E162*J162,2)</f>
        <v>0</v>
      </c>
      <c r="L162" s="243">
        <v>21</v>
      </c>
      <c r="M162" s="243">
        <f>G162*(1+L162/100)</f>
        <v>0</v>
      </c>
      <c r="N162" s="242">
        <v>4.0000000000000003E-5</v>
      </c>
      <c r="O162" s="242">
        <f>ROUND(E162*N162,2)</f>
        <v>0</v>
      </c>
      <c r="P162" s="242">
        <v>0</v>
      </c>
      <c r="Q162" s="242">
        <f>ROUND(E162*P162,2)</f>
        <v>0</v>
      </c>
      <c r="R162" s="243"/>
      <c r="S162" s="243" t="s">
        <v>116</v>
      </c>
      <c r="T162" s="245" t="s">
        <v>117</v>
      </c>
      <c r="U162" s="223">
        <v>7.0000000000000007E-2</v>
      </c>
      <c r="V162" s="223">
        <f>ROUND(E162*U162,2)</f>
        <v>3.6</v>
      </c>
      <c r="W162" s="223"/>
      <c r="X162" s="223" t="s">
        <v>142</v>
      </c>
      <c r="Y162" s="223" t="s">
        <v>119</v>
      </c>
      <c r="Z162" s="212"/>
      <c r="AA162" s="212"/>
      <c r="AB162" s="212"/>
      <c r="AC162" s="212"/>
      <c r="AD162" s="212"/>
      <c r="AE162" s="212"/>
      <c r="AF162" s="212"/>
      <c r="AG162" s="212" t="s">
        <v>143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5">
      <c r="A163" s="219"/>
      <c r="B163" s="220"/>
      <c r="C163" s="261" t="s">
        <v>250</v>
      </c>
      <c r="D163" s="248"/>
      <c r="E163" s="248"/>
      <c r="F163" s="248"/>
      <c r="G163" s="248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2"/>
      <c r="AA163" s="212"/>
      <c r="AB163" s="212"/>
      <c r="AC163" s="212"/>
      <c r="AD163" s="212"/>
      <c r="AE163" s="212"/>
      <c r="AF163" s="212"/>
      <c r="AG163" s="212" t="s">
        <v>145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5">
      <c r="A164" s="219"/>
      <c r="B164" s="220"/>
      <c r="C164" s="256" t="s">
        <v>251</v>
      </c>
      <c r="D164" s="225"/>
      <c r="E164" s="226"/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2"/>
      <c r="AA164" s="212"/>
      <c r="AB164" s="212"/>
      <c r="AC164" s="212"/>
      <c r="AD164" s="212"/>
      <c r="AE164" s="212"/>
      <c r="AF164" s="212"/>
      <c r="AG164" s="212" t="s">
        <v>122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5">
      <c r="A165" s="219"/>
      <c r="B165" s="220"/>
      <c r="C165" s="257" t="s">
        <v>124</v>
      </c>
      <c r="D165" s="227"/>
      <c r="E165" s="228"/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2"/>
      <c r="AA165" s="212"/>
      <c r="AB165" s="212"/>
      <c r="AC165" s="212"/>
      <c r="AD165" s="212"/>
      <c r="AE165" s="212"/>
      <c r="AF165" s="212"/>
      <c r="AG165" s="212" t="s">
        <v>122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19"/>
      <c r="B166" s="220"/>
      <c r="C166" s="258" t="s">
        <v>287</v>
      </c>
      <c r="D166" s="227"/>
      <c r="E166" s="228">
        <v>106.5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2"/>
      <c r="AA166" s="212"/>
      <c r="AB166" s="212"/>
      <c r="AC166" s="212"/>
      <c r="AD166" s="212"/>
      <c r="AE166" s="212"/>
      <c r="AF166" s="212"/>
      <c r="AG166" s="212" t="s">
        <v>122</v>
      </c>
      <c r="AH166" s="212">
        <v>2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58" t="s">
        <v>288</v>
      </c>
      <c r="D167" s="227"/>
      <c r="E167" s="228">
        <v>9.4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2"/>
      <c r="AA167" s="212"/>
      <c r="AB167" s="212"/>
      <c r="AC167" s="212"/>
      <c r="AD167" s="212"/>
      <c r="AE167" s="212"/>
      <c r="AF167" s="212"/>
      <c r="AG167" s="212" t="s">
        <v>122</v>
      </c>
      <c r="AH167" s="212">
        <v>2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19"/>
      <c r="B168" s="220"/>
      <c r="C168" s="258" t="s">
        <v>289</v>
      </c>
      <c r="D168" s="227"/>
      <c r="E168" s="228">
        <v>45.6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2"/>
      <c r="AA168" s="212"/>
      <c r="AB168" s="212"/>
      <c r="AC168" s="212"/>
      <c r="AD168" s="212"/>
      <c r="AE168" s="212"/>
      <c r="AF168" s="212"/>
      <c r="AG168" s="212" t="s">
        <v>122</v>
      </c>
      <c r="AH168" s="212">
        <v>2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19"/>
      <c r="B169" s="220"/>
      <c r="C169" s="258" t="s">
        <v>290</v>
      </c>
      <c r="D169" s="227"/>
      <c r="E169" s="228">
        <v>2.2608000000000001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2"/>
      <c r="AA169" s="212"/>
      <c r="AB169" s="212"/>
      <c r="AC169" s="212"/>
      <c r="AD169" s="212"/>
      <c r="AE169" s="212"/>
      <c r="AF169" s="212"/>
      <c r="AG169" s="212" t="s">
        <v>122</v>
      </c>
      <c r="AH169" s="212">
        <v>2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19"/>
      <c r="B170" s="220"/>
      <c r="C170" s="258" t="s">
        <v>291</v>
      </c>
      <c r="D170" s="227"/>
      <c r="E170" s="228">
        <v>7.2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2"/>
      <c r="AA170" s="212"/>
      <c r="AB170" s="212"/>
      <c r="AC170" s="212"/>
      <c r="AD170" s="212"/>
      <c r="AE170" s="212"/>
      <c r="AF170" s="212"/>
      <c r="AG170" s="212" t="s">
        <v>122</v>
      </c>
      <c r="AH170" s="212">
        <v>2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19"/>
      <c r="B171" s="220"/>
      <c r="C171" s="258" t="s">
        <v>292</v>
      </c>
      <c r="D171" s="227"/>
      <c r="E171" s="228">
        <v>0.314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2"/>
      <c r="AA171" s="212"/>
      <c r="AB171" s="212"/>
      <c r="AC171" s="212"/>
      <c r="AD171" s="212"/>
      <c r="AE171" s="212"/>
      <c r="AF171" s="212"/>
      <c r="AG171" s="212" t="s">
        <v>122</v>
      </c>
      <c r="AH171" s="212">
        <v>2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19"/>
      <c r="B172" s="220"/>
      <c r="C172" s="258" t="s">
        <v>293</v>
      </c>
      <c r="D172" s="227"/>
      <c r="E172" s="228">
        <v>0.314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2"/>
      <c r="AA172" s="212"/>
      <c r="AB172" s="212"/>
      <c r="AC172" s="212"/>
      <c r="AD172" s="212"/>
      <c r="AE172" s="212"/>
      <c r="AF172" s="212"/>
      <c r="AG172" s="212" t="s">
        <v>122</v>
      </c>
      <c r="AH172" s="212">
        <v>2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19"/>
      <c r="B173" s="220"/>
      <c r="C173" s="259" t="s">
        <v>127</v>
      </c>
      <c r="D173" s="229"/>
      <c r="E173" s="230">
        <v>171.58879999999999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2"/>
      <c r="AA173" s="212"/>
      <c r="AB173" s="212"/>
      <c r="AC173" s="212"/>
      <c r="AD173" s="212"/>
      <c r="AE173" s="212"/>
      <c r="AF173" s="212"/>
      <c r="AG173" s="212" t="s">
        <v>122</v>
      </c>
      <c r="AH173" s="212">
        <v>3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19"/>
      <c r="B174" s="220"/>
      <c r="C174" s="257" t="s">
        <v>128</v>
      </c>
      <c r="D174" s="227"/>
      <c r="E174" s="228"/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2"/>
      <c r="AA174" s="212"/>
      <c r="AB174" s="212"/>
      <c r="AC174" s="212"/>
      <c r="AD174" s="212"/>
      <c r="AE174" s="212"/>
      <c r="AF174" s="212"/>
      <c r="AG174" s="212" t="s">
        <v>122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5">
      <c r="A175" s="219"/>
      <c r="B175" s="220"/>
      <c r="C175" s="256" t="s">
        <v>294</v>
      </c>
      <c r="D175" s="225"/>
      <c r="E175" s="226">
        <v>51.48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2"/>
      <c r="AA175" s="212"/>
      <c r="AB175" s="212"/>
      <c r="AC175" s="212"/>
      <c r="AD175" s="212"/>
      <c r="AE175" s="212"/>
      <c r="AF175" s="212"/>
      <c r="AG175" s="212" t="s">
        <v>122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19"/>
      <c r="B176" s="220"/>
      <c r="C176" s="260"/>
      <c r="D176" s="247"/>
      <c r="E176" s="247"/>
      <c r="F176" s="247"/>
      <c r="G176" s="247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2"/>
      <c r="AA176" s="212"/>
      <c r="AB176" s="212"/>
      <c r="AC176" s="212"/>
      <c r="AD176" s="212"/>
      <c r="AE176" s="212"/>
      <c r="AF176" s="212"/>
      <c r="AG176" s="212" t="s">
        <v>131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19">
        <v>30</v>
      </c>
      <c r="B177" s="220" t="s">
        <v>295</v>
      </c>
      <c r="C177" s="263" t="s">
        <v>296</v>
      </c>
      <c r="D177" s="221" t="s">
        <v>0</v>
      </c>
      <c r="E177" s="246"/>
      <c r="F177" s="223">
        <f>H177+J177</f>
        <v>0</v>
      </c>
      <c r="G177" s="223">
        <f>ROUND(E177*F177,2)</f>
        <v>0</v>
      </c>
      <c r="H177" s="224"/>
      <c r="I177" s="223">
        <f>ROUND(E177*H177,2)</f>
        <v>0</v>
      </c>
      <c r="J177" s="224"/>
      <c r="K177" s="223">
        <f>ROUND(E177*J177,2)</f>
        <v>0</v>
      </c>
      <c r="L177" s="223">
        <v>21</v>
      </c>
      <c r="M177" s="223">
        <f>G177*(1+L177/100)</f>
        <v>0</v>
      </c>
      <c r="N177" s="222">
        <v>0</v>
      </c>
      <c r="O177" s="222">
        <f>ROUND(E177*N177,2)</f>
        <v>0</v>
      </c>
      <c r="P177" s="222">
        <v>0</v>
      </c>
      <c r="Q177" s="222">
        <f>ROUND(E177*P177,2)</f>
        <v>0</v>
      </c>
      <c r="R177" s="223" t="s">
        <v>237</v>
      </c>
      <c r="S177" s="223" t="s">
        <v>135</v>
      </c>
      <c r="T177" s="223" t="s">
        <v>135</v>
      </c>
      <c r="U177" s="223">
        <v>0</v>
      </c>
      <c r="V177" s="223">
        <f>ROUND(E177*U177,2)</f>
        <v>0</v>
      </c>
      <c r="W177" s="223"/>
      <c r="X177" s="223" t="s">
        <v>201</v>
      </c>
      <c r="Y177" s="223" t="s">
        <v>119</v>
      </c>
      <c r="Z177" s="212"/>
      <c r="AA177" s="212"/>
      <c r="AB177" s="212"/>
      <c r="AC177" s="212"/>
      <c r="AD177" s="212"/>
      <c r="AE177" s="212"/>
      <c r="AF177" s="212"/>
      <c r="AG177" s="212" t="s">
        <v>202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2" x14ac:dyDescent="0.25">
      <c r="A178" s="219"/>
      <c r="B178" s="220"/>
      <c r="C178" s="264" t="s">
        <v>232</v>
      </c>
      <c r="D178" s="251"/>
      <c r="E178" s="251"/>
      <c r="F178" s="251"/>
      <c r="G178" s="251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2"/>
      <c r="AA178" s="212"/>
      <c r="AB178" s="212"/>
      <c r="AC178" s="212"/>
      <c r="AD178" s="212"/>
      <c r="AE178" s="212"/>
      <c r="AF178" s="212"/>
      <c r="AG178" s="212" t="s">
        <v>193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19"/>
      <c r="B179" s="220"/>
      <c r="C179" s="260"/>
      <c r="D179" s="247"/>
      <c r="E179" s="247"/>
      <c r="F179" s="247"/>
      <c r="G179" s="247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2"/>
      <c r="AA179" s="212"/>
      <c r="AB179" s="212"/>
      <c r="AC179" s="212"/>
      <c r="AD179" s="212"/>
      <c r="AE179" s="212"/>
      <c r="AF179" s="212"/>
      <c r="AG179" s="212" t="s">
        <v>131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x14ac:dyDescent="0.25">
      <c r="A180" s="232" t="s">
        <v>111</v>
      </c>
      <c r="B180" s="233" t="s">
        <v>77</v>
      </c>
      <c r="C180" s="254" t="s">
        <v>78</v>
      </c>
      <c r="D180" s="234"/>
      <c r="E180" s="235"/>
      <c r="F180" s="236"/>
      <c r="G180" s="236">
        <f>SUMIF(AG181:AG201,"&lt;&gt;NOR",G181:G201)</f>
        <v>0</v>
      </c>
      <c r="H180" s="236"/>
      <c r="I180" s="236">
        <f>SUM(I181:I201)</f>
        <v>0</v>
      </c>
      <c r="J180" s="236"/>
      <c r="K180" s="236">
        <f>SUM(K181:K201)</f>
        <v>0</v>
      </c>
      <c r="L180" s="236"/>
      <c r="M180" s="236">
        <f>SUM(M181:M201)</f>
        <v>0</v>
      </c>
      <c r="N180" s="235"/>
      <c r="O180" s="235">
        <f>SUM(O181:O201)</f>
        <v>3.4699999999999993</v>
      </c>
      <c r="P180" s="235"/>
      <c r="Q180" s="235">
        <f>SUM(Q181:Q201)</f>
        <v>0</v>
      </c>
      <c r="R180" s="236"/>
      <c r="S180" s="236"/>
      <c r="T180" s="237"/>
      <c r="U180" s="231"/>
      <c r="V180" s="231">
        <f>SUM(V181:V201)</f>
        <v>399.46000000000004</v>
      </c>
      <c r="W180" s="231"/>
      <c r="X180" s="231"/>
      <c r="Y180" s="231"/>
      <c r="AG180" t="s">
        <v>112</v>
      </c>
    </row>
    <row r="181" spans="1:60" outlineLevel="1" x14ac:dyDescent="0.25">
      <c r="A181" s="239">
        <v>31</v>
      </c>
      <c r="B181" s="240" t="s">
        <v>297</v>
      </c>
      <c r="C181" s="255" t="s">
        <v>298</v>
      </c>
      <c r="D181" s="241" t="s">
        <v>115</v>
      </c>
      <c r="E181" s="242">
        <v>306.92500000000001</v>
      </c>
      <c r="F181" s="243">
        <f>H181+J181</f>
        <v>0</v>
      </c>
      <c r="G181" s="243">
        <f>ROUND(E181*F181,2)</f>
        <v>0</v>
      </c>
      <c r="H181" s="244"/>
      <c r="I181" s="243">
        <f>ROUND(E181*H181,2)</f>
        <v>0</v>
      </c>
      <c r="J181" s="244"/>
      <c r="K181" s="243">
        <f>ROUND(E181*J181,2)</f>
        <v>0</v>
      </c>
      <c r="L181" s="243">
        <v>21</v>
      </c>
      <c r="M181" s="243">
        <f>G181*(1+L181/100)</f>
        <v>0</v>
      </c>
      <c r="N181" s="242">
        <v>8.1899999999999994E-3</v>
      </c>
      <c r="O181" s="242">
        <f>ROUND(E181*N181,2)</f>
        <v>2.5099999999999998</v>
      </c>
      <c r="P181" s="242">
        <v>0</v>
      </c>
      <c r="Q181" s="242">
        <f>ROUND(E181*P181,2)</f>
        <v>0</v>
      </c>
      <c r="R181" s="243"/>
      <c r="S181" s="243" t="s">
        <v>116</v>
      </c>
      <c r="T181" s="245" t="s">
        <v>117</v>
      </c>
      <c r="U181" s="223">
        <v>0.38500000000000001</v>
      </c>
      <c r="V181" s="223">
        <f>ROUND(E181*U181,2)</f>
        <v>118.17</v>
      </c>
      <c r="W181" s="223"/>
      <c r="X181" s="223" t="s">
        <v>118</v>
      </c>
      <c r="Y181" s="223" t="s">
        <v>119</v>
      </c>
      <c r="Z181" s="212"/>
      <c r="AA181" s="212"/>
      <c r="AB181" s="212"/>
      <c r="AC181" s="212"/>
      <c r="AD181" s="212"/>
      <c r="AE181" s="212"/>
      <c r="AF181" s="212"/>
      <c r="AG181" s="212" t="s">
        <v>120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5">
      <c r="A182" s="219"/>
      <c r="B182" s="220"/>
      <c r="C182" s="261" t="s">
        <v>299</v>
      </c>
      <c r="D182" s="248"/>
      <c r="E182" s="248"/>
      <c r="F182" s="248"/>
      <c r="G182" s="248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2"/>
      <c r="AA182" s="212"/>
      <c r="AB182" s="212"/>
      <c r="AC182" s="212"/>
      <c r="AD182" s="212"/>
      <c r="AE182" s="212"/>
      <c r="AF182" s="212"/>
      <c r="AG182" s="212" t="s">
        <v>145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19"/>
      <c r="B183" s="220"/>
      <c r="C183" s="256" t="s">
        <v>300</v>
      </c>
      <c r="D183" s="225"/>
      <c r="E183" s="226"/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2"/>
      <c r="AA183" s="212"/>
      <c r="AB183" s="212"/>
      <c r="AC183" s="212"/>
      <c r="AD183" s="212"/>
      <c r="AE183" s="212"/>
      <c r="AF183" s="212"/>
      <c r="AG183" s="212" t="s">
        <v>122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19"/>
      <c r="B184" s="220"/>
      <c r="C184" s="256" t="s">
        <v>301</v>
      </c>
      <c r="D184" s="225"/>
      <c r="E184" s="226">
        <v>287.32499999999999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2"/>
      <c r="AA184" s="212"/>
      <c r="AB184" s="212"/>
      <c r="AC184" s="212"/>
      <c r="AD184" s="212"/>
      <c r="AE184" s="212"/>
      <c r="AF184" s="212"/>
      <c r="AG184" s="212" t="s">
        <v>122</v>
      </c>
      <c r="AH184" s="212">
        <v>5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56" t="s">
        <v>302</v>
      </c>
      <c r="D185" s="225"/>
      <c r="E185" s="226">
        <v>19.600000000000001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2"/>
      <c r="AA185" s="212"/>
      <c r="AB185" s="212"/>
      <c r="AC185" s="212"/>
      <c r="AD185" s="212"/>
      <c r="AE185" s="212"/>
      <c r="AF185" s="212"/>
      <c r="AG185" s="212" t="s">
        <v>122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5">
      <c r="A186" s="219"/>
      <c r="B186" s="220"/>
      <c r="C186" s="260"/>
      <c r="D186" s="247"/>
      <c r="E186" s="247"/>
      <c r="F186" s="247"/>
      <c r="G186" s="247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2"/>
      <c r="AA186" s="212"/>
      <c r="AB186" s="212"/>
      <c r="AC186" s="212"/>
      <c r="AD186" s="212"/>
      <c r="AE186" s="212"/>
      <c r="AF186" s="212"/>
      <c r="AG186" s="212" t="s">
        <v>131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39">
        <v>32</v>
      </c>
      <c r="B187" s="240" t="s">
        <v>303</v>
      </c>
      <c r="C187" s="255" t="s">
        <v>304</v>
      </c>
      <c r="D187" s="241" t="s">
        <v>115</v>
      </c>
      <c r="E187" s="242">
        <v>287.32499999999999</v>
      </c>
      <c r="F187" s="243">
        <f>H187+J187</f>
        <v>0</v>
      </c>
      <c r="G187" s="243">
        <f>ROUND(E187*F187,2)</f>
        <v>0</v>
      </c>
      <c r="H187" s="244"/>
      <c r="I187" s="243">
        <f>ROUND(E187*H187,2)</f>
        <v>0</v>
      </c>
      <c r="J187" s="244"/>
      <c r="K187" s="243">
        <f>ROUND(E187*J187,2)</f>
        <v>0</v>
      </c>
      <c r="L187" s="243">
        <v>21</v>
      </c>
      <c r="M187" s="243">
        <f>G187*(1+L187/100)</f>
        <v>0</v>
      </c>
      <c r="N187" s="242">
        <v>5.0000000000000002E-5</v>
      </c>
      <c r="O187" s="242">
        <f>ROUND(E187*N187,2)</f>
        <v>0.01</v>
      </c>
      <c r="P187" s="242">
        <v>0</v>
      </c>
      <c r="Q187" s="242">
        <f>ROUND(E187*P187,2)</f>
        <v>0</v>
      </c>
      <c r="R187" s="243"/>
      <c r="S187" s="243" t="s">
        <v>116</v>
      </c>
      <c r="T187" s="245" t="s">
        <v>117</v>
      </c>
      <c r="U187" s="223">
        <v>0.65</v>
      </c>
      <c r="V187" s="223">
        <f>ROUND(E187*U187,2)</f>
        <v>186.76</v>
      </c>
      <c r="W187" s="223"/>
      <c r="X187" s="223" t="s">
        <v>118</v>
      </c>
      <c r="Y187" s="223" t="s">
        <v>119</v>
      </c>
      <c r="Z187" s="212"/>
      <c r="AA187" s="212"/>
      <c r="AB187" s="212"/>
      <c r="AC187" s="212"/>
      <c r="AD187" s="212"/>
      <c r="AE187" s="212"/>
      <c r="AF187" s="212"/>
      <c r="AG187" s="212" t="s">
        <v>120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5">
      <c r="A188" s="219"/>
      <c r="B188" s="220"/>
      <c r="C188" s="256" t="s">
        <v>305</v>
      </c>
      <c r="D188" s="225"/>
      <c r="E188" s="226"/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2"/>
      <c r="AA188" s="212"/>
      <c r="AB188" s="212"/>
      <c r="AC188" s="212"/>
      <c r="AD188" s="212"/>
      <c r="AE188" s="212"/>
      <c r="AF188" s="212"/>
      <c r="AG188" s="212" t="s">
        <v>122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19"/>
      <c r="B189" s="220"/>
      <c r="C189" s="256" t="s">
        <v>301</v>
      </c>
      <c r="D189" s="225"/>
      <c r="E189" s="226">
        <v>287.32499999999999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2"/>
      <c r="AA189" s="212"/>
      <c r="AB189" s="212"/>
      <c r="AC189" s="212"/>
      <c r="AD189" s="212"/>
      <c r="AE189" s="212"/>
      <c r="AF189" s="212"/>
      <c r="AG189" s="212" t="s">
        <v>122</v>
      </c>
      <c r="AH189" s="212">
        <v>5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5">
      <c r="A190" s="219"/>
      <c r="B190" s="220"/>
      <c r="C190" s="260"/>
      <c r="D190" s="247"/>
      <c r="E190" s="247"/>
      <c r="F190" s="247"/>
      <c r="G190" s="247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2"/>
      <c r="AA190" s="212"/>
      <c r="AB190" s="212"/>
      <c r="AC190" s="212"/>
      <c r="AD190" s="212"/>
      <c r="AE190" s="212"/>
      <c r="AF190" s="212"/>
      <c r="AG190" s="212" t="s">
        <v>131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0.399999999999999" outlineLevel="1" x14ac:dyDescent="0.25">
      <c r="A191" s="239">
        <v>33</v>
      </c>
      <c r="B191" s="240" t="s">
        <v>306</v>
      </c>
      <c r="C191" s="255" t="s">
        <v>307</v>
      </c>
      <c r="D191" s="241" t="s">
        <v>141</v>
      </c>
      <c r="E191" s="242">
        <v>86.197500000000005</v>
      </c>
      <c r="F191" s="243">
        <f>H191+J191</f>
        <v>0</v>
      </c>
      <c r="G191" s="243">
        <f>ROUND(E191*F191,2)</f>
        <v>0</v>
      </c>
      <c r="H191" s="244"/>
      <c r="I191" s="243">
        <f>ROUND(E191*H191,2)</f>
        <v>0</v>
      </c>
      <c r="J191" s="244"/>
      <c r="K191" s="243">
        <f>ROUND(E191*J191,2)</f>
        <v>0</v>
      </c>
      <c r="L191" s="243">
        <v>21</v>
      </c>
      <c r="M191" s="243">
        <f>G191*(1+L191/100)</f>
        <v>0</v>
      </c>
      <c r="N191" s="242">
        <v>1E-3</v>
      </c>
      <c r="O191" s="242">
        <f>ROUND(E191*N191,2)</f>
        <v>0.09</v>
      </c>
      <c r="P191" s="242">
        <v>0</v>
      </c>
      <c r="Q191" s="242">
        <f>ROUND(E191*P191,2)</f>
        <v>0</v>
      </c>
      <c r="R191" s="243" t="s">
        <v>149</v>
      </c>
      <c r="S191" s="243" t="s">
        <v>135</v>
      </c>
      <c r="T191" s="245" t="s">
        <v>135</v>
      </c>
      <c r="U191" s="223">
        <v>0</v>
      </c>
      <c r="V191" s="223">
        <f>ROUND(E191*U191,2)</f>
        <v>0</v>
      </c>
      <c r="W191" s="223"/>
      <c r="X191" s="223" t="s">
        <v>142</v>
      </c>
      <c r="Y191" s="223" t="s">
        <v>119</v>
      </c>
      <c r="Z191" s="212"/>
      <c r="AA191" s="212"/>
      <c r="AB191" s="212"/>
      <c r="AC191" s="212"/>
      <c r="AD191" s="212"/>
      <c r="AE191" s="212"/>
      <c r="AF191" s="212"/>
      <c r="AG191" s="212" t="s">
        <v>143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2" x14ac:dyDescent="0.25">
      <c r="A192" s="219"/>
      <c r="B192" s="220"/>
      <c r="C192" s="256" t="s">
        <v>305</v>
      </c>
      <c r="D192" s="225"/>
      <c r="E192" s="226"/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2"/>
      <c r="AA192" s="212"/>
      <c r="AB192" s="212"/>
      <c r="AC192" s="212"/>
      <c r="AD192" s="212"/>
      <c r="AE192" s="212"/>
      <c r="AF192" s="212"/>
      <c r="AG192" s="212" t="s">
        <v>122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5">
      <c r="A193" s="219"/>
      <c r="B193" s="220"/>
      <c r="C193" s="256" t="s">
        <v>308</v>
      </c>
      <c r="D193" s="225"/>
      <c r="E193" s="226">
        <v>86.197500000000005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2"/>
      <c r="AA193" s="212"/>
      <c r="AB193" s="212"/>
      <c r="AC193" s="212"/>
      <c r="AD193" s="212"/>
      <c r="AE193" s="212"/>
      <c r="AF193" s="212"/>
      <c r="AG193" s="212" t="s">
        <v>122</v>
      </c>
      <c r="AH193" s="212">
        <v>5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5">
      <c r="A194" s="219"/>
      <c r="B194" s="220"/>
      <c r="C194" s="260"/>
      <c r="D194" s="247"/>
      <c r="E194" s="247"/>
      <c r="F194" s="247"/>
      <c r="G194" s="247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2"/>
      <c r="AA194" s="212"/>
      <c r="AB194" s="212"/>
      <c r="AC194" s="212"/>
      <c r="AD194" s="212"/>
      <c r="AE194" s="212"/>
      <c r="AF194" s="212"/>
      <c r="AG194" s="212" t="s">
        <v>131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5">
      <c r="A195" s="239">
        <v>34</v>
      </c>
      <c r="B195" s="240" t="s">
        <v>309</v>
      </c>
      <c r="C195" s="255" t="s">
        <v>310</v>
      </c>
      <c r="D195" s="241" t="s">
        <v>141</v>
      </c>
      <c r="E195" s="242">
        <v>859.39</v>
      </c>
      <c r="F195" s="243">
        <f>H195+J195</f>
        <v>0</v>
      </c>
      <c r="G195" s="243">
        <f>ROUND(E195*F195,2)</f>
        <v>0</v>
      </c>
      <c r="H195" s="244"/>
      <c r="I195" s="243">
        <f>ROUND(E195*H195,2)</f>
        <v>0</v>
      </c>
      <c r="J195" s="244"/>
      <c r="K195" s="243">
        <f>ROUND(E195*J195,2)</f>
        <v>0</v>
      </c>
      <c r="L195" s="243">
        <v>21</v>
      </c>
      <c r="M195" s="243">
        <f>G195*(1+L195/100)</f>
        <v>0</v>
      </c>
      <c r="N195" s="242">
        <v>1E-3</v>
      </c>
      <c r="O195" s="242">
        <f>ROUND(E195*N195,2)</f>
        <v>0.86</v>
      </c>
      <c r="P195" s="242">
        <v>0</v>
      </c>
      <c r="Q195" s="242">
        <f>ROUND(E195*P195,2)</f>
        <v>0</v>
      </c>
      <c r="R195" s="243"/>
      <c r="S195" s="243" t="s">
        <v>116</v>
      </c>
      <c r="T195" s="245" t="s">
        <v>117</v>
      </c>
      <c r="U195" s="223">
        <v>0.11</v>
      </c>
      <c r="V195" s="223">
        <f>ROUND(E195*U195,2)</f>
        <v>94.53</v>
      </c>
      <c r="W195" s="223"/>
      <c r="X195" s="223" t="s">
        <v>142</v>
      </c>
      <c r="Y195" s="223" t="s">
        <v>119</v>
      </c>
      <c r="Z195" s="212"/>
      <c r="AA195" s="212"/>
      <c r="AB195" s="212"/>
      <c r="AC195" s="212"/>
      <c r="AD195" s="212"/>
      <c r="AE195" s="212"/>
      <c r="AF195" s="212"/>
      <c r="AG195" s="212" t="s">
        <v>143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5">
      <c r="A196" s="219"/>
      <c r="B196" s="220"/>
      <c r="C196" s="256" t="s">
        <v>136</v>
      </c>
      <c r="D196" s="225"/>
      <c r="E196" s="226"/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2"/>
      <c r="AA196" s="212"/>
      <c r="AB196" s="212"/>
      <c r="AC196" s="212"/>
      <c r="AD196" s="212"/>
      <c r="AE196" s="212"/>
      <c r="AF196" s="212"/>
      <c r="AG196" s="212" t="s">
        <v>122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19"/>
      <c r="B197" s="220"/>
      <c r="C197" s="256" t="s">
        <v>311</v>
      </c>
      <c r="D197" s="225"/>
      <c r="E197" s="226">
        <v>859.39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2"/>
      <c r="AA197" s="212"/>
      <c r="AB197" s="212"/>
      <c r="AC197" s="212"/>
      <c r="AD197" s="212"/>
      <c r="AE197" s="212"/>
      <c r="AF197" s="212"/>
      <c r="AG197" s="212" t="s">
        <v>122</v>
      </c>
      <c r="AH197" s="212">
        <v>5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5">
      <c r="A198" s="219"/>
      <c r="B198" s="220"/>
      <c r="C198" s="260"/>
      <c r="D198" s="247"/>
      <c r="E198" s="247"/>
      <c r="F198" s="247"/>
      <c r="G198" s="247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2"/>
      <c r="AA198" s="212"/>
      <c r="AB198" s="212"/>
      <c r="AC198" s="212"/>
      <c r="AD198" s="212"/>
      <c r="AE198" s="212"/>
      <c r="AF198" s="212"/>
      <c r="AG198" s="212" t="s">
        <v>131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5">
      <c r="A199" s="219">
        <v>35</v>
      </c>
      <c r="B199" s="220" t="s">
        <v>312</v>
      </c>
      <c r="C199" s="263" t="s">
        <v>313</v>
      </c>
      <c r="D199" s="221" t="s">
        <v>0</v>
      </c>
      <c r="E199" s="246"/>
      <c r="F199" s="223">
        <f>H199+J199</f>
        <v>0</v>
      </c>
      <c r="G199" s="223">
        <f>ROUND(E199*F199,2)</f>
        <v>0</v>
      </c>
      <c r="H199" s="224"/>
      <c r="I199" s="223">
        <f>ROUND(E199*H199,2)</f>
        <v>0</v>
      </c>
      <c r="J199" s="224"/>
      <c r="K199" s="223">
        <f>ROUND(E199*J199,2)</f>
        <v>0</v>
      </c>
      <c r="L199" s="223">
        <v>21</v>
      </c>
      <c r="M199" s="223">
        <f>G199*(1+L199/100)</f>
        <v>0</v>
      </c>
      <c r="N199" s="222">
        <v>0</v>
      </c>
      <c r="O199" s="222">
        <f>ROUND(E199*N199,2)</f>
        <v>0</v>
      </c>
      <c r="P199" s="222">
        <v>0</v>
      </c>
      <c r="Q199" s="222">
        <f>ROUND(E199*P199,2)</f>
        <v>0</v>
      </c>
      <c r="R199" s="223" t="s">
        <v>314</v>
      </c>
      <c r="S199" s="223" t="s">
        <v>135</v>
      </c>
      <c r="T199" s="223" t="s">
        <v>135</v>
      </c>
      <c r="U199" s="223">
        <v>0</v>
      </c>
      <c r="V199" s="223">
        <f>ROUND(E199*U199,2)</f>
        <v>0</v>
      </c>
      <c r="W199" s="223"/>
      <c r="X199" s="223" t="s">
        <v>201</v>
      </c>
      <c r="Y199" s="223" t="s">
        <v>119</v>
      </c>
      <c r="Z199" s="212"/>
      <c r="AA199" s="212"/>
      <c r="AB199" s="212"/>
      <c r="AC199" s="212"/>
      <c r="AD199" s="212"/>
      <c r="AE199" s="212"/>
      <c r="AF199" s="212"/>
      <c r="AG199" s="212" t="s">
        <v>202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2" x14ac:dyDescent="0.25">
      <c r="A200" s="219"/>
      <c r="B200" s="220"/>
      <c r="C200" s="264" t="s">
        <v>232</v>
      </c>
      <c r="D200" s="251"/>
      <c r="E200" s="251"/>
      <c r="F200" s="251"/>
      <c r="G200" s="251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2"/>
      <c r="AA200" s="212"/>
      <c r="AB200" s="212"/>
      <c r="AC200" s="212"/>
      <c r="AD200" s="212"/>
      <c r="AE200" s="212"/>
      <c r="AF200" s="212"/>
      <c r="AG200" s="212" t="s">
        <v>193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5">
      <c r="A201" s="219"/>
      <c r="B201" s="220"/>
      <c r="C201" s="260"/>
      <c r="D201" s="247"/>
      <c r="E201" s="247"/>
      <c r="F201" s="247"/>
      <c r="G201" s="247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2"/>
      <c r="AA201" s="212"/>
      <c r="AB201" s="212"/>
      <c r="AC201" s="212"/>
      <c r="AD201" s="212"/>
      <c r="AE201" s="212"/>
      <c r="AF201" s="212"/>
      <c r="AG201" s="212" t="s">
        <v>131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x14ac:dyDescent="0.25">
      <c r="A202" s="232" t="s">
        <v>111</v>
      </c>
      <c r="B202" s="233" t="s">
        <v>79</v>
      </c>
      <c r="C202" s="254" t="s">
        <v>80</v>
      </c>
      <c r="D202" s="234"/>
      <c r="E202" s="235"/>
      <c r="F202" s="236"/>
      <c r="G202" s="236">
        <f>SUMIF(AG203:AG213,"&lt;&gt;NOR",G203:G213)</f>
        <v>0</v>
      </c>
      <c r="H202" s="236"/>
      <c r="I202" s="236">
        <f>SUM(I203:I213)</f>
        <v>0</v>
      </c>
      <c r="J202" s="236"/>
      <c r="K202" s="236">
        <f>SUM(K203:K213)</f>
        <v>0</v>
      </c>
      <c r="L202" s="236"/>
      <c r="M202" s="236">
        <f>SUM(M203:M213)</f>
        <v>0</v>
      </c>
      <c r="N202" s="235"/>
      <c r="O202" s="235">
        <f>SUM(O203:O213)</f>
        <v>0</v>
      </c>
      <c r="P202" s="235"/>
      <c r="Q202" s="235">
        <f>SUM(Q203:Q213)</f>
        <v>0</v>
      </c>
      <c r="R202" s="236"/>
      <c r="S202" s="236"/>
      <c r="T202" s="237"/>
      <c r="U202" s="231"/>
      <c r="V202" s="231">
        <f>SUM(V203:V213)</f>
        <v>21.2</v>
      </c>
      <c r="W202" s="231"/>
      <c r="X202" s="231"/>
      <c r="Y202" s="231"/>
      <c r="AG202" t="s">
        <v>112</v>
      </c>
    </row>
    <row r="203" spans="1:60" outlineLevel="1" x14ac:dyDescent="0.25">
      <c r="A203" s="239">
        <v>36</v>
      </c>
      <c r="B203" s="240" t="s">
        <v>315</v>
      </c>
      <c r="C203" s="255" t="s">
        <v>316</v>
      </c>
      <c r="D203" s="241" t="s">
        <v>199</v>
      </c>
      <c r="E203" s="242">
        <v>9.3325600000000009</v>
      </c>
      <c r="F203" s="243">
        <f>H203+J203</f>
        <v>0</v>
      </c>
      <c r="G203" s="243">
        <f>ROUND(E203*F203,2)</f>
        <v>0</v>
      </c>
      <c r="H203" s="244"/>
      <c r="I203" s="243">
        <f>ROUND(E203*H203,2)</f>
        <v>0</v>
      </c>
      <c r="J203" s="244"/>
      <c r="K203" s="243">
        <f>ROUND(E203*J203,2)</f>
        <v>0</v>
      </c>
      <c r="L203" s="243">
        <v>21</v>
      </c>
      <c r="M203" s="243">
        <f>G203*(1+L203/100)</f>
        <v>0</v>
      </c>
      <c r="N203" s="242">
        <v>0</v>
      </c>
      <c r="O203" s="242">
        <f>ROUND(E203*N203,2)</f>
        <v>0</v>
      </c>
      <c r="P203" s="242">
        <v>0</v>
      </c>
      <c r="Q203" s="242">
        <f>ROUND(E203*P203,2)</f>
        <v>0</v>
      </c>
      <c r="R203" s="243" t="s">
        <v>187</v>
      </c>
      <c r="S203" s="243" t="s">
        <v>135</v>
      </c>
      <c r="T203" s="245" t="s">
        <v>135</v>
      </c>
      <c r="U203" s="223">
        <v>0.49</v>
      </c>
      <c r="V203" s="223">
        <f>ROUND(E203*U203,2)</f>
        <v>4.57</v>
      </c>
      <c r="W203" s="223"/>
      <c r="X203" s="223" t="s">
        <v>317</v>
      </c>
      <c r="Y203" s="223" t="s">
        <v>119</v>
      </c>
      <c r="Z203" s="212"/>
      <c r="AA203" s="212"/>
      <c r="AB203" s="212"/>
      <c r="AC203" s="212"/>
      <c r="AD203" s="212"/>
      <c r="AE203" s="212"/>
      <c r="AF203" s="212"/>
      <c r="AG203" s="212" t="s">
        <v>318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19"/>
      <c r="B204" s="220"/>
      <c r="C204" s="261" t="s">
        <v>319</v>
      </c>
      <c r="D204" s="248"/>
      <c r="E204" s="248"/>
      <c r="F204" s="248"/>
      <c r="G204" s="248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2"/>
      <c r="AA204" s="212"/>
      <c r="AB204" s="212"/>
      <c r="AC204" s="212"/>
      <c r="AD204" s="212"/>
      <c r="AE204" s="212"/>
      <c r="AF204" s="212"/>
      <c r="AG204" s="212" t="s">
        <v>145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5">
      <c r="A205" s="219"/>
      <c r="B205" s="220"/>
      <c r="C205" s="260"/>
      <c r="D205" s="247"/>
      <c r="E205" s="247"/>
      <c r="F205" s="247"/>
      <c r="G205" s="247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2"/>
      <c r="AA205" s="212"/>
      <c r="AB205" s="212"/>
      <c r="AC205" s="212"/>
      <c r="AD205" s="212"/>
      <c r="AE205" s="212"/>
      <c r="AF205" s="212"/>
      <c r="AG205" s="212" t="s">
        <v>131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5">
      <c r="A206" s="239">
        <v>37</v>
      </c>
      <c r="B206" s="240" t="s">
        <v>320</v>
      </c>
      <c r="C206" s="255" t="s">
        <v>321</v>
      </c>
      <c r="D206" s="241" t="s">
        <v>199</v>
      </c>
      <c r="E206" s="242">
        <v>83.993089999999995</v>
      </c>
      <c r="F206" s="243">
        <f>H206+J206</f>
        <v>0</v>
      </c>
      <c r="G206" s="243">
        <f>ROUND(E206*F206,2)</f>
        <v>0</v>
      </c>
      <c r="H206" s="244"/>
      <c r="I206" s="243">
        <f>ROUND(E206*H206,2)</f>
        <v>0</v>
      </c>
      <c r="J206" s="244"/>
      <c r="K206" s="243">
        <f>ROUND(E206*J206,2)</f>
        <v>0</v>
      </c>
      <c r="L206" s="243">
        <v>21</v>
      </c>
      <c r="M206" s="243">
        <f>G206*(1+L206/100)</f>
        <v>0</v>
      </c>
      <c r="N206" s="242">
        <v>0</v>
      </c>
      <c r="O206" s="242">
        <f>ROUND(E206*N206,2)</f>
        <v>0</v>
      </c>
      <c r="P206" s="242">
        <v>0</v>
      </c>
      <c r="Q206" s="242">
        <f>ROUND(E206*P206,2)</f>
        <v>0</v>
      </c>
      <c r="R206" s="243" t="s">
        <v>187</v>
      </c>
      <c r="S206" s="243" t="s">
        <v>135</v>
      </c>
      <c r="T206" s="245" t="s">
        <v>135</v>
      </c>
      <c r="U206" s="223">
        <v>0</v>
      </c>
      <c r="V206" s="223">
        <f>ROUND(E206*U206,2)</f>
        <v>0</v>
      </c>
      <c r="W206" s="223"/>
      <c r="X206" s="223" t="s">
        <v>317</v>
      </c>
      <c r="Y206" s="223" t="s">
        <v>119</v>
      </c>
      <c r="Z206" s="212"/>
      <c r="AA206" s="212"/>
      <c r="AB206" s="212"/>
      <c r="AC206" s="212"/>
      <c r="AD206" s="212"/>
      <c r="AE206" s="212"/>
      <c r="AF206" s="212"/>
      <c r="AG206" s="212" t="s">
        <v>318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5">
      <c r="A207" s="219"/>
      <c r="B207" s="220"/>
      <c r="C207" s="265"/>
      <c r="D207" s="252"/>
      <c r="E207" s="252"/>
      <c r="F207" s="252"/>
      <c r="G207" s="252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2"/>
      <c r="AA207" s="212"/>
      <c r="AB207" s="212"/>
      <c r="AC207" s="212"/>
      <c r="AD207" s="212"/>
      <c r="AE207" s="212"/>
      <c r="AF207" s="212"/>
      <c r="AG207" s="212" t="s">
        <v>131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39">
        <v>38</v>
      </c>
      <c r="B208" s="240" t="s">
        <v>322</v>
      </c>
      <c r="C208" s="255" t="s">
        <v>323</v>
      </c>
      <c r="D208" s="241" t="s">
        <v>199</v>
      </c>
      <c r="E208" s="242">
        <v>9.3325600000000009</v>
      </c>
      <c r="F208" s="243">
        <f>H208+J208</f>
        <v>0</v>
      </c>
      <c r="G208" s="243">
        <f>ROUND(E208*F208,2)</f>
        <v>0</v>
      </c>
      <c r="H208" s="244"/>
      <c r="I208" s="243">
        <f>ROUND(E208*H208,2)</f>
        <v>0</v>
      </c>
      <c r="J208" s="244"/>
      <c r="K208" s="243">
        <f>ROUND(E208*J208,2)</f>
        <v>0</v>
      </c>
      <c r="L208" s="243">
        <v>21</v>
      </c>
      <c r="M208" s="243">
        <f>G208*(1+L208/100)</f>
        <v>0</v>
      </c>
      <c r="N208" s="242">
        <v>0</v>
      </c>
      <c r="O208" s="242">
        <f>ROUND(E208*N208,2)</f>
        <v>0</v>
      </c>
      <c r="P208" s="242">
        <v>0</v>
      </c>
      <c r="Q208" s="242">
        <f>ROUND(E208*P208,2)</f>
        <v>0</v>
      </c>
      <c r="R208" s="243" t="s">
        <v>187</v>
      </c>
      <c r="S208" s="243" t="s">
        <v>135</v>
      </c>
      <c r="T208" s="245" t="s">
        <v>135</v>
      </c>
      <c r="U208" s="223">
        <v>0.94199999999999995</v>
      </c>
      <c r="V208" s="223">
        <f>ROUND(E208*U208,2)</f>
        <v>8.7899999999999991</v>
      </c>
      <c r="W208" s="223"/>
      <c r="X208" s="223" t="s">
        <v>317</v>
      </c>
      <c r="Y208" s="223" t="s">
        <v>119</v>
      </c>
      <c r="Z208" s="212"/>
      <c r="AA208" s="212"/>
      <c r="AB208" s="212"/>
      <c r="AC208" s="212"/>
      <c r="AD208" s="212"/>
      <c r="AE208" s="212"/>
      <c r="AF208" s="212"/>
      <c r="AG208" s="212" t="s">
        <v>318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5">
      <c r="A209" s="219"/>
      <c r="B209" s="220"/>
      <c r="C209" s="265"/>
      <c r="D209" s="252"/>
      <c r="E209" s="252"/>
      <c r="F209" s="252"/>
      <c r="G209" s="252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2"/>
      <c r="AA209" s="212"/>
      <c r="AB209" s="212"/>
      <c r="AC209" s="212"/>
      <c r="AD209" s="212"/>
      <c r="AE209" s="212"/>
      <c r="AF209" s="212"/>
      <c r="AG209" s="212" t="s">
        <v>131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39">
        <v>39</v>
      </c>
      <c r="B210" s="240" t="s">
        <v>324</v>
      </c>
      <c r="C210" s="255" t="s">
        <v>325</v>
      </c>
      <c r="D210" s="241" t="s">
        <v>199</v>
      </c>
      <c r="E210" s="242">
        <v>74.660520000000005</v>
      </c>
      <c r="F210" s="243">
        <f>H210+J210</f>
        <v>0</v>
      </c>
      <c r="G210" s="243">
        <f>ROUND(E210*F210,2)</f>
        <v>0</v>
      </c>
      <c r="H210" s="244"/>
      <c r="I210" s="243">
        <f>ROUND(E210*H210,2)</f>
        <v>0</v>
      </c>
      <c r="J210" s="244"/>
      <c r="K210" s="243">
        <f>ROUND(E210*J210,2)</f>
        <v>0</v>
      </c>
      <c r="L210" s="243">
        <v>21</v>
      </c>
      <c r="M210" s="243">
        <f>G210*(1+L210/100)</f>
        <v>0</v>
      </c>
      <c r="N210" s="242">
        <v>0</v>
      </c>
      <c r="O210" s="242">
        <f>ROUND(E210*N210,2)</f>
        <v>0</v>
      </c>
      <c r="P210" s="242">
        <v>0</v>
      </c>
      <c r="Q210" s="242">
        <f>ROUND(E210*P210,2)</f>
        <v>0</v>
      </c>
      <c r="R210" s="243" t="s">
        <v>187</v>
      </c>
      <c r="S210" s="243" t="s">
        <v>135</v>
      </c>
      <c r="T210" s="245" t="s">
        <v>135</v>
      </c>
      <c r="U210" s="223">
        <v>0.105</v>
      </c>
      <c r="V210" s="223">
        <f>ROUND(E210*U210,2)</f>
        <v>7.84</v>
      </c>
      <c r="W210" s="223"/>
      <c r="X210" s="223" t="s">
        <v>317</v>
      </c>
      <c r="Y210" s="223" t="s">
        <v>119</v>
      </c>
      <c r="Z210" s="212"/>
      <c r="AA210" s="212"/>
      <c r="AB210" s="212"/>
      <c r="AC210" s="212"/>
      <c r="AD210" s="212"/>
      <c r="AE210" s="212"/>
      <c r="AF210" s="212"/>
      <c r="AG210" s="212" t="s">
        <v>318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2" x14ac:dyDescent="0.25">
      <c r="A211" s="219"/>
      <c r="B211" s="220"/>
      <c r="C211" s="265"/>
      <c r="D211" s="252"/>
      <c r="E211" s="252"/>
      <c r="F211" s="252"/>
      <c r="G211" s="252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2"/>
      <c r="AA211" s="212"/>
      <c r="AB211" s="212"/>
      <c r="AC211" s="212"/>
      <c r="AD211" s="212"/>
      <c r="AE211" s="212"/>
      <c r="AF211" s="212"/>
      <c r="AG211" s="212" t="s">
        <v>131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5">
      <c r="A212" s="239">
        <v>40</v>
      </c>
      <c r="B212" s="240" t="s">
        <v>326</v>
      </c>
      <c r="C212" s="255" t="s">
        <v>327</v>
      </c>
      <c r="D212" s="241" t="s">
        <v>199</v>
      </c>
      <c r="E212" s="242">
        <v>9.3325600000000009</v>
      </c>
      <c r="F212" s="243">
        <f>H212+J212</f>
        <v>0</v>
      </c>
      <c r="G212" s="243">
        <f>ROUND(E212*F212,2)</f>
        <v>0</v>
      </c>
      <c r="H212" s="244"/>
      <c r="I212" s="243">
        <f>ROUND(E212*H212,2)</f>
        <v>0</v>
      </c>
      <c r="J212" s="244"/>
      <c r="K212" s="243">
        <f>ROUND(E212*J212,2)</f>
        <v>0</v>
      </c>
      <c r="L212" s="243">
        <v>21</v>
      </c>
      <c r="M212" s="243">
        <f>G212*(1+L212/100)</f>
        <v>0</v>
      </c>
      <c r="N212" s="242">
        <v>0</v>
      </c>
      <c r="O212" s="242">
        <f>ROUND(E212*N212,2)</f>
        <v>0</v>
      </c>
      <c r="P212" s="242">
        <v>0</v>
      </c>
      <c r="Q212" s="242">
        <f>ROUND(E212*P212,2)</f>
        <v>0</v>
      </c>
      <c r="R212" s="243" t="s">
        <v>187</v>
      </c>
      <c r="S212" s="243" t="s">
        <v>135</v>
      </c>
      <c r="T212" s="245" t="s">
        <v>135</v>
      </c>
      <c r="U212" s="223">
        <v>0</v>
      </c>
      <c r="V212" s="223">
        <f>ROUND(E212*U212,2)</f>
        <v>0</v>
      </c>
      <c r="W212" s="223"/>
      <c r="X212" s="223" t="s">
        <v>317</v>
      </c>
      <c r="Y212" s="223" t="s">
        <v>119</v>
      </c>
      <c r="Z212" s="212"/>
      <c r="AA212" s="212"/>
      <c r="AB212" s="212"/>
      <c r="AC212" s="212"/>
      <c r="AD212" s="212"/>
      <c r="AE212" s="212"/>
      <c r="AF212" s="212"/>
      <c r="AG212" s="212" t="s">
        <v>318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19"/>
      <c r="B213" s="220"/>
      <c r="C213" s="265"/>
      <c r="D213" s="252"/>
      <c r="E213" s="252"/>
      <c r="F213" s="252"/>
      <c r="G213" s="252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2"/>
      <c r="AA213" s="212"/>
      <c r="AB213" s="212"/>
      <c r="AC213" s="212"/>
      <c r="AD213" s="212"/>
      <c r="AE213" s="212"/>
      <c r="AF213" s="212"/>
      <c r="AG213" s="212" t="s">
        <v>131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x14ac:dyDescent="0.25">
      <c r="A214" s="3"/>
      <c r="B214" s="4"/>
      <c r="C214" s="267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v>15</v>
      </c>
      <c r="AF214">
        <v>21</v>
      </c>
      <c r="AG214" t="s">
        <v>97</v>
      </c>
    </row>
    <row r="215" spans="1:60" x14ac:dyDescent="0.25">
      <c r="A215" s="215"/>
      <c r="B215" s="216" t="s">
        <v>29</v>
      </c>
      <c r="C215" s="268"/>
      <c r="D215" s="217"/>
      <c r="E215" s="218"/>
      <c r="F215" s="218"/>
      <c r="G215" s="238">
        <f>G8+G36+G55+G74+G78+G94+G109+G180+G202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E215">
        <f>SUMIF(L7:L213,AE214,G7:G213)</f>
        <v>0</v>
      </c>
      <c r="AF215">
        <f>SUMIF(L7:L213,AF214,G7:G213)</f>
        <v>0</v>
      </c>
      <c r="AG215" t="s">
        <v>328</v>
      </c>
    </row>
    <row r="216" spans="1:60" x14ac:dyDescent="0.25">
      <c r="C216" s="269"/>
      <c r="D216" s="10"/>
      <c r="AG216" t="s">
        <v>331</v>
      </c>
    </row>
    <row r="217" spans="1:60" x14ac:dyDescent="0.25">
      <c r="D217" s="10"/>
    </row>
    <row r="218" spans="1:60" x14ac:dyDescent="0.25">
      <c r="D218" s="10"/>
    </row>
    <row r="219" spans="1:60" x14ac:dyDescent="0.25">
      <c r="D219" s="10"/>
    </row>
    <row r="220" spans="1:60" x14ac:dyDescent="0.25">
      <c r="D220" s="10"/>
    </row>
    <row r="221" spans="1:60" x14ac:dyDescent="0.25">
      <c r="D221" s="10"/>
    </row>
    <row r="222" spans="1:60" x14ac:dyDescent="0.25">
      <c r="D222" s="10"/>
    </row>
    <row r="223" spans="1:60" x14ac:dyDescent="0.25">
      <c r="D223" s="10"/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1Y1iI8T9X2w5Epm95cKZYe8Gx0t2JgGoYvdIJwX2AinuD2Chx5HDLiQiEgSyvYy8KCrVwFqCZlXLxFmZXK42Q==" saltValue="fMeHzjveL3myJoTUVwCBeg==" spinCount="100000" sheet="1" formatRows="0"/>
  <mergeCells count="77">
    <mergeCell ref="C205:G205"/>
    <mergeCell ref="C207:G207"/>
    <mergeCell ref="C209:G209"/>
    <mergeCell ref="C211:G211"/>
    <mergeCell ref="C213:G213"/>
    <mergeCell ref="C190:G190"/>
    <mergeCell ref="C194:G194"/>
    <mergeCell ref="C198:G198"/>
    <mergeCell ref="C200:G200"/>
    <mergeCell ref="C201:G201"/>
    <mergeCell ref="C204:G204"/>
    <mergeCell ref="C163:G163"/>
    <mergeCell ref="C176:G176"/>
    <mergeCell ref="C178:G178"/>
    <mergeCell ref="C179:G179"/>
    <mergeCell ref="C182:G182"/>
    <mergeCell ref="C186:G186"/>
    <mergeCell ref="C153:G153"/>
    <mergeCell ref="C154:G154"/>
    <mergeCell ref="C155:G155"/>
    <mergeCell ref="C156:G156"/>
    <mergeCell ref="C157:G157"/>
    <mergeCell ref="C161:G161"/>
    <mergeCell ref="C136:G136"/>
    <mergeCell ref="C140:G140"/>
    <mergeCell ref="C142:G142"/>
    <mergeCell ref="C145:G145"/>
    <mergeCell ref="C150:G150"/>
    <mergeCell ref="C152:G152"/>
    <mergeCell ref="C118:G118"/>
    <mergeCell ref="C119:G119"/>
    <mergeCell ref="C120:G120"/>
    <mergeCell ref="C121:G121"/>
    <mergeCell ref="C125:G125"/>
    <mergeCell ref="C127:G127"/>
    <mergeCell ref="C112:G112"/>
    <mergeCell ref="C113:G113"/>
    <mergeCell ref="C114:G114"/>
    <mergeCell ref="C115:G115"/>
    <mergeCell ref="C116:G116"/>
    <mergeCell ref="C117:G117"/>
    <mergeCell ref="C101:G101"/>
    <mergeCell ref="C103:G103"/>
    <mergeCell ref="C105:G105"/>
    <mergeCell ref="C106:G106"/>
    <mergeCell ref="C108:G108"/>
    <mergeCell ref="C111:G111"/>
    <mergeCell ref="C86:G86"/>
    <mergeCell ref="C90:G90"/>
    <mergeCell ref="C92:G92"/>
    <mergeCell ref="C93:G93"/>
    <mergeCell ref="C97:G97"/>
    <mergeCell ref="C99:G99"/>
    <mergeCell ref="C67:G67"/>
    <mergeCell ref="C69:G69"/>
    <mergeCell ref="C73:G73"/>
    <mergeCell ref="C76:G76"/>
    <mergeCell ref="C77:G77"/>
    <mergeCell ref="C82:G82"/>
    <mergeCell ref="C46:G46"/>
    <mergeCell ref="C50:G50"/>
    <mergeCell ref="C54:G54"/>
    <mergeCell ref="C57:G57"/>
    <mergeCell ref="C61:G61"/>
    <mergeCell ref="C63:G63"/>
    <mergeCell ref="C26:G26"/>
    <mergeCell ref="C29:G29"/>
    <mergeCell ref="C31:G31"/>
    <mergeCell ref="C35:G35"/>
    <mergeCell ref="C38:G38"/>
    <mergeCell ref="C41:G41"/>
    <mergeCell ref="A1:G1"/>
    <mergeCell ref="C2:G2"/>
    <mergeCell ref="C3:G3"/>
    <mergeCell ref="C4:G4"/>
    <mergeCell ref="C19:G19"/>
    <mergeCell ref="C24:G24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221202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221202 Pol'!Názvy_tisku</vt:lpstr>
      <vt:lpstr>oadresa</vt:lpstr>
      <vt:lpstr>Stavba!Objednatel</vt:lpstr>
      <vt:lpstr>Stavba!Objekt</vt:lpstr>
      <vt:lpstr>'SO 01 221202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2022-11-15T19:21:53Z</dcterms:modified>
</cp:coreProperties>
</file>